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SIC\SIC 2025\PA\Publicados\"/>
    </mc:Choice>
  </mc:AlternateContent>
  <xr:revisionPtr revIDLastSave="0" documentId="13_ncr:1_{85ADC234-2116-4DA5-B147-97869CECABB2}" xr6:coauthVersionLast="47" xr6:coauthVersionMax="47" xr10:uidLastSave="{00000000-0000-0000-0000-000000000000}"/>
  <bookViews>
    <workbookView xWindow="-120" yWindow="-120" windowWidth="20730" windowHeight="11040" tabRatio="724" firstSheet="4" activeTab="4" xr2:uid="{9FBA3923-6691-4B80-8905-8C92C03B4639}"/>
  </bookViews>
  <sheets>
    <sheet name="Hoja4" sheetId="23" state="hidden" r:id="rId1"/>
    <sheet name="Hoja1" sheetId="24" state="hidden" r:id="rId2"/>
    <sheet name="PAI 2025 GPS rempl2)" sheetId="21" state="hidden" r:id="rId3"/>
    <sheet name="Plantilla publicacion" sheetId="25" state="hidden" r:id="rId4"/>
    <sheet name="CONTENIDO " sheetId="5" r:id="rId5"/>
    <sheet name="Dimensión 1 - Talento Humano " sheetId="18" r:id="rId6"/>
    <sheet name="Dimensión 2 - Direccionamiento" sheetId="7" r:id="rId7"/>
    <sheet name="Dimensión 3-Gestión con Valor" sheetId="19" r:id="rId8"/>
    <sheet name="Dimensión 4 - Evaluación de res" sheetId="14" r:id="rId9"/>
    <sheet name="Dimensión 5 - Información y com" sheetId="15" r:id="rId10"/>
    <sheet name="Dimensión 6 - GESCO+I" sheetId="16" r:id="rId11"/>
    <sheet name="Dimensión 7 - Control Interno" sheetId="17" r:id="rId12"/>
  </sheets>
  <externalReferences>
    <externalReference r:id="rId13"/>
    <externalReference r:id="rId14"/>
    <externalReference r:id="rId15"/>
    <externalReference r:id="rId16"/>
    <externalReference r:id="rId17"/>
    <externalReference r:id="rId18"/>
    <externalReference r:id="rId19"/>
  </externalReferences>
  <definedNames>
    <definedName name="_38_GAI" localSheetId="1">[1]LISTAS!#REF!</definedName>
    <definedName name="_38_GAI">[1]LISTAS!#REF!</definedName>
    <definedName name="_xlnm._FilterDatabase" localSheetId="5" hidden="1">'Dimensión 1 - Talento Humano '!$A$9:$J$44</definedName>
    <definedName name="_xlnm._FilterDatabase" localSheetId="6" hidden="1">'Dimensión 2 - Direccionamiento'!$A$12:$J$33</definedName>
    <definedName name="_xlnm._FilterDatabase" localSheetId="7" hidden="1">'Dimensión 3-Gestión con Valor'!$A$9:$J$386</definedName>
    <definedName name="_xlnm._FilterDatabase" localSheetId="8" hidden="1">'Dimensión 4 - Evaluación de res'!$A$9:$J$14</definedName>
    <definedName name="_xlnm._FilterDatabase" localSheetId="9" hidden="1">'Dimensión 5 - Información y com'!$A$9:$XFB$29</definedName>
    <definedName name="_xlnm._FilterDatabase" localSheetId="10" hidden="1">'Dimensión 6 - GESCO+I'!$A$9:$J$62</definedName>
    <definedName name="_xlnm._FilterDatabase" localSheetId="11" hidden="1">'Dimensión 7 - Control Interno'!$A$9:$J$19</definedName>
    <definedName name="_xlnm._FilterDatabase" localSheetId="1" hidden="1">Hoja1!$A$2:$H$2</definedName>
    <definedName name="_xlnm._FilterDatabase" localSheetId="0" hidden="1">Hoja4!$A$4:$F$36</definedName>
    <definedName name="_xlnm._FilterDatabase" localSheetId="2" hidden="1">'PAI 2025 GPS rempl2)'!$B$2:$X$2</definedName>
    <definedName name="_xlnm._FilterDatabase" localSheetId="3" hidden="1">'Plantilla publicacion'!$A$3:$M$503</definedName>
    <definedName name="area" localSheetId="1">[2]LISTAS!$I$4:$I$38</definedName>
    <definedName name="area" localSheetId="2">[2]LISTAS!$I$4:$I$38</definedName>
    <definedName name="area" localSheetId="3">[2]LISTAS!$I$4:$I$38</definedName>
    <definedName name="area">[3]LISTAS!$I$4:$I$38</definedName>
    <definedName name="_xlnm.Print_Area" localSheetId="4">'CONTENIDO '!$A$1:$J$47</definedName>
    <definedName name="_xlnm.Print_Area" localSheetId="5">'Dimensión 1 - Talento Humano '!$B$1:$J$48</definedName>
    <definedName name="_xlnm.Print_Area" localSheetId="6">'Dimensión 2 - Direccionamiento'!$B$1:$J$33</definedName>
    <definedName name="_xlnm.Print_Area" localSheetId="7">'Dimensión 3-Gestión con Valor'!$B$1:$J$386</definedName>
    <definedName name="_xlnm.Print_Area" localSheetId="8">'Dimensión 4 - Evaluación de res'!$B$1:$J$14</definedName>
    <definedName name="_xlnm.Print_Area" localSheetId="9">'Dimensión 5 - Información y com'!$B$1:$J$29</definedName>
    <definedName name="_xlnm.Print_Area" localSheetId="10">'Dimensión 6 - GESCO+I'!$B$1:$J$62</definedName>
    <definedName name="_xlnm.Print_Area" localSheetId="11">'Dimensión 7 - Control Interno'!$B$1:$J$19</definedName>
    <definedName name="Dependencias" localSheetId="1">[1]LISTAS!#REF!</definedName>
    <definedName name="Dependencias">[1]LISTAS!#REF!</definedName>
    <definedName name="fichas" localSheetId="1">[1]LISTAS!#REF!</definedName>
    <definedName name="fichas">[1]LISTAS!#REF!</definedName>
    <definedName name="financiamiento" localSheetId="5">[4]LISTAS!$H$16:$H$26</definedName>
    <definedName name="financiamiento" localSheetId="1">[5]LISTAS!$H$16:$H$26</definedName>
    <definedName name="financiamiento" localSheetId="2">[5]LISTAS!$H$16:$H$26</definedName>
    <definedName name="financiamiento" localSheetId="3">[5]LISTAS!$H$16:$H$26</definedName>
    <definedName name="financiamiento">[6]LISTAS!$H$16:$H$26</definedName>
    <definedName name="fuentes">[1]LISTAS!#REF!</definedName>
    <definedName name="indicadores">[1]LISTAS!#REF!</definedName>
    <definedName name="LISTASPOLI">'[7]LISTAS POLITICA'!$B$1:$B$21</definedName>
    <definedName name="meses">[1]LISTAS!#REF!</definedName>
    <definedName name="planes" localSheetId="5">[3]LISTAS!$AL$3:$AL$39</definedName>
    <definedName name="planes" localSheetId="1">[2]LISTAS!$AL$3:$AL$39</definedName>
    <definedName name="planes" localSheetId="2">[2]LISTAS!$AL$3:$AL$39</definedName>
    <definedName name="planes" localSheetId="3">[2]LISTAS!$AL$3:$AL$39</definedName>
    <definedName name="planes">[3]LISTAS!$AL$3:$AL$39</definedName>
    <definedName name="PND">[1]Hoja1!$B$110:$B$130</definedName>
    <definedName name="politicas" localSheetId="1">[2]LISTAS!$AK$3:$AK$22</definedName>
    <definedName name="politicas" localSheetId="2">[2]LISTAS!$AK$3:$AK$22</definedName>
    <definedName name="politicas" localSheetId="3">[2]LISTAS!$AK$3:$AK$22</definedName>
    <definedName name="politicas">[3]LISTAS!$AK$3:$AK$22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5" l="1"/>
  <c r="E22" i="5"/>
  <c r="C22" i="5"/>
  <c r="H13" i="5"/>
  <c r="F13" i="5"/>
  <c r="D13" i="5"/>
  <c r="B13" i="5"/>
  <c r="C10" i="14"/>
  <c r="D10" i="14"/>
  <c r="E10" i="14"/>
  <c r="F10" i="14"/>
  <c r="G10" i="14"/>
  <c r="H10" i="14"/>
  <c r="I10" i="14"/>
  <c r="A11" i="17" l="1"/>
  <c r="A12" i="17"/>
  <c r="A13" i="17"/>
  <c r="A14" i="17"/>
  <c r="A15" i="17"/>
  <c r="A16" i="17"/>
  <c r="A17" i="17"/>
  <c r="A18" i="17"/>
  <c r="A19" i="17"/>
  <c r="A10" i="17"/>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10" i="16"/>
  <c r="A11" i="15"/>
  <c r="A12" i="15"/>
  <c r="A13" i="15"/>
  <c r="A14" i="15"/>
  <c r="A15" i="15"/>
  <c r="A16" i="15"/>
  <c r="A17" i="15"/>
  <c r="A18" i="15"/>
  <c r="A19" i="15"/>
  <c r="A20" i="15"/>
  <c r="A21" i="15"/>
  <c r="A22" i="15"/>
  <c r="A23" i="15"/>
  <c r="A24" i="15"/>
  <c r="A25" i="15"/>
  <c r="A26" i="15"/>
  <c r="A27" i="15"/>
  <c r="A28" i="15"/>
  <c r="A29" i="15"/>
  <c r="A10" i="15"/>
  <c r="A11" i="14"/>
  <c r="A12" i="14"/>
  <c r="A13" i="14"/>
  <c r="A14" i="14"/>
  <c r="A10" i="14"/>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0" i="19"/>
  <c r="A151"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 r="A235" i="19"/>
  <c r="A236" i="19"/>
  <c r="A237" i="19"/>
  <c r="A238" i="19"/>
  <c r="A239" i="19"/>
  <c r="A240" i="19"/>
  <c r="A241" i="19"/>
  <c r="A242" i="19"/>
  <c r="A243" i="19"/>
  <c r="A244" i="19"/>
  <c r="A245" i="19"/>
  <c r="A246" i="19"/>
  <c r="A247" i="19"/>
  <c r="A248" i="19"/>
  <c r="A249" i="19"/>
  <c r="A250" i="19"/>
  <c r="A251" i="19"/>
  <c r="A252" i="19"/>
  <c r="A253" i="19"/>
  <c r="A254" i="19"/>
  <c r="A255" i="19"/>
  <c r="A256" i="19"/>
  <c r="A257" i="19"/>
  <c r="A258" i="19"/>
  <c r="A259" i="19"/>
  <c r="A260" i="19"/>
  <c r="A261" i="19"/>
  <c r="A262" i="19"/>
  <c r="A263" i="19"/>
  <c r="A264" i="19"/>
  <c r="A265" i="19"/>
  <c r="A266" i="19"/>
  <c r="A267" i="19"/>
  <c r="A268" i="19"/>
  <c r="A269" i="19"/>
  <c r="A270" i="19"/>
  <c r="A271" i="19"/>
  <c r="A272" i="19"/>
  <c r="A273" i="19"/>
  <c r="A274" i="19"/>
  <c r="A275" i="19"/>
  <c r="A276" i="19"/>
  <c r="A277" i="19"/>
  <c r="A278" i="19"/>
  <c r="A279" i="19"/>
  <c r="A280" i="19"/>
  <c r="A281" i="19"/>
  <c r="A282" i="19"/>
  <c r="A283" i="19"/>
  <c r="A284" i="19"/>
  <c r="A285" i="19"/>
  <c r="A286" i="19"/>
  <c r="A287" i="19"/>
  <c r="A288" i="19"/>
  <c r="A289" i="19"/>
  <c r="A290" i="19"/>
  <c r="A291" i="19"/>
  <c r="A292" i="19"/>
  <c r="A293" i="19"/>
  <c r="A294" i="19"/>
  <c r="A295" i="19"/>
  <c r="A296" i="19"/>
  <c r="A297" i="19"/>
  <c r="A298" i="19"/>
  <c r="A299" i="19"/>
  <c r="A300" i="19"/>
  <c r="A301" i="19"/>
  <c r="A302" i="19"/>
  <c r="A303" i="19"/>
  <c r="A304" i="19"/>
  <c r="A305" i="19"/>
  <c r="A306" i="19"/>
  <c r="A307" i="19"/>
  <c r="A308" i="19"/>
  <c r="A309" i="19"/>
  <c r="A310" i="19"/>
  <c r="A311" i="19"/>
  <c r="A312" i="19"/>
  <c r="A313" i="19"/>
  <c r="A314" i="19"/>
  <c r="A315" i="19"/>
  <c r="A316" i="19"/>
  <c r="A317" i="19"/>
  <c r="A318" i="19"/>
  <c r="A319" i="19"/>
  <c r="A320" i="19"/>
  <c r="A321" i="19"/>
  <c r="A322" i="19"/>
  <c r="A323" i="19"/>
  <c r="A324" i="19"/>
  <c r="A325" i="19"/>
  <c r="A326" i="19"/>
  <c r="A327" i="19"/>
  <c r="A328" i="19"/>
  <c r="A329" i="19"/>
  <c r="A330" i="19"/>
  <c r="A331" i="19"/>
  <c r="A332" i="19"/>
  <c r="A333" i="19"/>
  <c r="A334" i="19"/>
  <c r="A335" i="19"/>
  <c r="A336" i="19"/>
  <c r="A337" i="19"/>
  <c r="A338" i="19"/>
  <c r="A339" i="19"/>
  <c r="A340" i="19"/>
  <c r="A341" i="19"/>
  <c r="A342" i="19"/>
  <c r="A343" i="19"/>
  <c r="A344" i="19"/>
  <c r="A345" i="19"/>
  <c r="A346" i="19"/>
  <c r="A347" i="19"/>
  <c r="A348" i="19"/>
  <c r="A349" i="19"/>
  <c r="A350" i="19"/>
  <c r="A351" i="19"/>
  <c r="A352" i="19"/>
  <c r="A353" i="19"/>
  <c r="A354" i="19"/>
  <c r="A355" i="19"/>
  <c r="A356" i="19"/>
  <c r="A357" i="19"/>
  <c r="A358" i="19"/>
  <c r="A359" i="19"/>
  <c r="A360" i="19"/>
  <c r="A361" i="19"/>
  <c r="A362" i="19"/>
  <c r="A363" i="19"/>
  <c r="A364" i="19"/>
  <c r="A365" i="19"/>
  <c r="A366" i="19"/>
  <c r="A367" i="19"/>
  <c r="A368" i="19"/>
  <c r="A369" i="19"/>
  <c r="A370" i="19"/>
  <c r="A371" i="19"/>
  <c r="A372" i="19"/>
  <c r="A373" i="19"/>
  <c r="A374" i="19"/>
  <c r="A375" i="19"/>
  <c r="A376" i="19"/>
  <c r="A377" i="19"/>
  <c r="A378" i="19"/>
  <c r="A379" i="19"/>
  <c r="A380" i="19"/>
  <c r="A381" i="19"/>
  <c r="A382" i="19"/>
  <c r="A383" i="19"/>
  <c r="A384" i="19"/>
  <c r="A385" i="19"/>
  <c r="A386" i="19"/>
  <c r="A10" i="19"/>
  <c r="B6" i="18"/>
  <c r="J11" i="7"/>
  <c r="I11" i="7"/>
  <c r="H11" i="7"/>
  <c r="G11" i="7"/>
  <c r="F11" i="7"/>
  <c r="E11" i="7"/>
  <c r="D11" i="7"/>
  <c r="C11" i="7"/>
  <c r="J10" i="7"/>
  <c r="I10" i="7"/>
  <c r="H10" i="7"/>
  <c r="G10" i="7"/>
  <c r="F10" i="7"/>
  <c r="E10" i="7"/>
  <c r="D10" i="7"/>
  <c r="C10" i="7"/>
  <c r="J9" i="7"/>
  <c r="I9" i="7"/>
  <c r="H9" i="7"/>
  <c r="G9" i="7"/>
  <c r="F9" i="7"/>
  <c r="E9" i="7"/>
  <c r="D9" i="7"/>
  <c r="C9" i="7"/>
  <c r="A10" i="7"/>
  <c r="A11" i="7"/>
  <c r="A15" i="7"/>
  <c r="A16" i="7"/>
  <c r="A17" i="7"/>
  <c r="A18" i="7"/>
  <c r="A19" i="7"/>
  <c r="A20" i="7"/>
  <c r="A21" i="7"/>
  <c r="A22" i="7"/>
  <c r="A23" i="7"/>
  <c r="A24" i="7"/>
  <c r="A25" i="7"/>
  <c r="A26" i="7"/>
  <c r="A27" i="7"/>
  <c r="A28" i="7"/>
  <c r="A29" i="7"/>
  <c r="A30" i="7"/>
  <c r="A31" i="7"/>
  <c r="A32" i="7"/>
  <c r="A33" i="7"/>
  <c r="A9" i="7"/>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10" i="18"/>
  <c r="C19" i="17"/>
  <c r="D19" i="17"/>
  <c r="E19" i="17"/>
  <c r="F19" i="17"/>
  <c r="G19" i="17"/>
  <c r="H19" i="17"/>
  <c r="I19" i="17"/>
  <c r="J19" i="17"/>
  <c r="C11" i="17"/>
  <c r="D11" i="17"/>
  <c r="E11" i="17"/>
  <c r="F11" i="17"/>
  <c r="G11" i="17"/>
  <c r="H11" i="17"/>
  <c r="I11" i="17"/>
  <c r="J11" i="17"/>
  <c r="C12" i="17"/>
  <c r="D12" i="17"/>
  <c r="E12" i="17"/>
  <c r="F12" i="17"/>
  <c r="G12" i="17"/>
  <c r="H12" i="17"/>
  <c r="I12" i="17"/>
  <c r="J12" i="17"/>
  <c r="C13" i="17"/>
  <c r="D13" i="17"/>
  <c r="E13" i="17"/>
  <c r="F13" i="17"/>
  <c r="G13" i="17"/>
  <c r="H13" i="17"/>
  <c r="I13" i="17"/>
  <c r="J13" i="17"/>
  <c r="C14" i="17"/>
  <c r="D14" i="17"/>
  <c r="E14" i="17"/>
  <c r="F14" i="17"/>
  <c r="G14" i="17"/>
  <c r="H14" i="17"/>
  <c r="I14" i="17"/>
  <c r="J14" i="17"/>
  <c r="C15" i="17"/>
  <c r="D15" i="17"/>
  <c r="E15" i="17"/>
  <c r="F15" i="17"/>
  <c r="G15" i="17"/>
  <c r="H15" i="17"/>
  <c r="I15" i="17"/>
  <c r="J15" i="17"/>
  <c r="C16" i="17"/>
  <c r="D16" i="17"/>
  <c r="E16" i="17"/>
  <c r="F16" i="17"/>
  <c r="G16" i="17"/>
  <c r="H16" i="17"/>
  <c r="I16" i="17"/>
  <c r="J16" i="17"/>
  <c r="C17" i="17"/>
  <c r="D17" i="17"/>
  <c r="E17" i="17"/>
  <c r="F17" i="17"/>
  <c r="G17" i="17"/>
  <c r="H17" i="17"/>
  <c r="I17" i="17"/>
  <c r="J17" i="17"/>
  <c r="C18" i="17"/>
  <c r="D18" i="17"/>
  <c r="E18" i="17"/>
  <c r="F18" i="17"/>
  <c r="G18" i="17"/>
  <c r="H18" i="17"/>
  <c r="I18" i="17"/>
  <c r="J18" i="17"/>
  <c r="J10" i="17"/>
  <c r="I10" i="17"/>
  <c r="H10" i="17"/>
  <c r="G10" i="17"/>
  <c r="F10" i="17"/>
  <c r="E10" i="17"/>
  <c r="D10" i="17"/>
  <c r="C10" i="17"/>
  <c r="C11" i="16"/>
  <c r="D11" i="16"/>
  <c r="E11" i="16"/>
  <c r="F11" i="16"/>
  <c r="G11" i="16"/>
  <c r="H11" i="16"/>
  <c r="I11" i="16"/>
  <c r="J11" i="16"/>
  <c r="C12" i="16"/>
  <c r="D12" i="16"/>
  <c r="E12" i="16"/>
  <c r="F12" i="16"/>
  <c r="G12" i="16"/>
  <c r="H12" i="16"/>
  <c r="I12" i="16"/>
  <c r="J12" i="16"/>
  <c r="C13" i="16"/>
  <c r="D13" i="16"/>
  <c r="E13" i="16"/>
  <c r="F13" i="16"/>
  <c r="G13" i="16"/>
  <c r="H13" i="16"/>
  <c r="I13" i="16"/>
  <c r="J13" i="16"/>
  <c r="C14" i="16"/>
  <c r="D14" i="16"/>
  <c r="E14" i="16"/>
  <c r="F14" i="16"/>
  <c r="G14" i="16"/>
  <c r="H14" i="16"/>
  <c r="I14" i="16"/>
  <c r="J14" i="16"/>
  <c r="C15" i="16"/>
  <c r="D15" i="16"/>
  <c r="E15" i="16"/>
  <c r="F15" i="16"/>
  <c r="G15" i="16"/>
  <c r="H15" i="16"/>
  <c r="I15" i="16"/>
  <c r="J15" i="16"/>
  <c r="C16" i="16"/>
  <c r="D16" i="16"/>
  <c r="E16" i="16"/>
  <c r="F16" i="16"/>
  <c r="G16" i="16"/>
  <c r="H16" i="16"/>
  <c r="I16" i="16"/>
  <c r="J16" i="16"/>
  <c r="C17" i="16"/>
  <c r="D17" i="16"/>
  <c r="E17" i="16"/>
  <c r="F17" i="16"/>
  <c r="G17" i="16"/>
  <c r="H17" i="16"/>
  <c r="I17" i="16"/>
  <c r="J17" i="16"/>
  <c r="C18" i="16"/>
  <c r="D18" i="16"/>
  <c r="E18" i="16"/>
  <c r="F18" i="16"/>
  <c r="G18" i="16"/>
  <c r="H18" i="16"/>
  <c r="I18" i="16"/>
  <c r="J18" i="16"/>
  <c r="C19" i="16"/>
  <c r="D19" i="16"/>
  <c r="E19" i="16"/>
  <c r="F19" i="16"/>
  <c r="G19" i="16"/>
  <c r="H19" i="16"/>
  <c r="I19" i="16"/>
  <c r="J19" i="16"/>
  <c r="C20" i="16"/>
  <c r="D20" i="16"/>
  <c r="E20" i="16"/>
  <c r="F20" i="16"/>
  <c r="G20" i="16"/>
  <c r="H20" i="16"/>
  <c r="I20" i="16"/>
  <c r="J20" i="16"/>
  <c r="C21" i="16"/>
  <c r="D21" i="16"/>
  <c r="E21" i="16"/>
  <c r="F21" i="16"/>
  <c r="G21" i="16"/>
  <c r="H21" i="16"/>
  <c r="I21" i="16"/>
  <c r="J21" i="16"/>
  <c r="C22" i="16"/>
  <c r="D22" i="16"/>
  <c r="E22" i="16"/>
  <c r="F22" i="16"/>
  <c r="G22" i="16"/>
  <c r="H22" i="16"/>
  <c r="I22" i="16"/>
  <c r="J22" i="16"/>
  <c r="C23" i="16"/>
  <c r="D23" i="16"/>
  <c r="E23" i="16"/>
  <c r="F23" i="16"/>
  <c r="G23" i="16"/>
  <c r="H23" i="16"/>
  <c r="I23" i="16"/>
  <c r="J23" i="16"/>
  <c r="C24" i="16"/>
  <c r="D24" i="16"/>
  <c r="E24" i="16"/>
  <c r="F24" i="16"/>
  <c r="G24" i="16"/>
  <c r="H24" i="16"/>
  <c r="I24" i="16"/>
  <c r="J24" i="16"/>
  <c r="C25" i="16"/>
  <c r="D25" i="16"/>
  <c r="E25" i="16"/>
  <c r="F25" i="16"/>
  <c r="G25" i="16"/>
  <c r="H25" i="16"/>
  <c r="I25" i="16"/>
  <c r="J25" i="16"/>
  <c r="C26" i="16"/>
  <c r="D26" i="16"/>
  <c r="E26" i="16"/>
  <c r="F26" i="16"/>
  <c r="G26" i="16"/>
  <c r="H26" i="16"/>
  <c r="I26" i="16"/>
  <c r="J26" i="16"/>
  <c r="C27" i="16"/>
  <c r="D27" i="16"/>
  <c r="E27" i="16"/>
  <c r="F27" i="16"/>
  <c r="G27" i="16"/>
  <c r="H27" i="16"/>
  <c r="I27" i="16"/>
  <c r="J27" i="16"/>
  <c r="C28" i="16"/>
  <c r="D28" i="16"/>
  <c r="E28" i="16"/>
  <c r="F28" i="16"/>
  <c r="G28" i="16"/>
  <c r="H28" i="16"/>
  <c r="I28" i="16"/>
  <c r="J28" i="16"/>
  <c r="C29" i="16"/>
  <c r="D29" i="16"/>
  <c r="E29" i="16"/>
  <c r="F29" i="16"/>
  <c r="G29" i="16"/>
  <c r="H29" i="16"/>
  <c r="I29" i="16"/>
  <c r="J29" i="16"/>
  <c r="C30" i="16"/>
  <c r="D30" i="16"/>
  <c r="E30" i="16"/>
  <c r="F30" i="16"/>
  <c r="G30" i="16"/>
  <c r="H30" i="16"/>
  <c r="I30" i="16"/>
  <c r="J30" i="16"/>
  <c r="C31" i="16"/>
  <c r="D31" i="16"/>
  <c r="E31" i="16"/>
  <c r="F31" i="16"/>
  <c r="G31" i="16"/>
  <c r="H31" i="16"/>
  <c r="I31" i="16"/>
  <c r="J31" i="16"/>
  <c r="C32" i="16"/>
  <c r="D32" i="16"/>
  <c r="E32" i="16"/>
  <c r="F32" i="16"/>
  <c r="G32" i="16"/>
  <c r="H32" i="16"/>
  <c r="I32" i="16"/>
  <c r="J32" i="16"/>
  <c r="C33" i="16"/>
  <c r="D33" i="16"/>
  <c r="E33" i="16"/>
  <c r="F33" i="16"/>
  <c r="G33" i="16"/>
  <c r="H33" i="16"/>
  <c r="I33" i="16"/>
  <c r="J33" i="16"/>
  <c r="C34" i="16"/>
  <c r="D34" i="16"/>
  <c r="E34" i="16"/>
  <c r="F34" i="16"/>
  <c r="G34" i="16"/>
  <c r="H34" i="16"/>
  <c r="I34" i="16"/>
  <c r="J34" i="16"/>
  <c r="C35" i="16"/>
  <c r="D35" i="16"/>
  <c r="E35" i="16"/>
  <c r="F35" i="16"/>
  <c r="G35" i="16"/>
  <c r="H35" i="16"/>
  <c r="I35" i="16"/>
  <c r="J35" i="16"/>
  <c r="C36" i="16"/>
  <c r="D36" i="16"/>
  <c r="E36" i="16"/>
  <c r="F36" i="16"/>
  <c r="G36" i="16"/>
  <c r="H36" i="16"/>
  <c r="I36" i="16"/>
  <c r="J36" i="16"/>
  <c r="C37" i="16"/>
  <c r="D37" i="16"/>
  <c r="E37" i="16"/>
  <c r="F37" i="16"/>
  <c r="G37" i="16"/>
  <c r="H37" i="16"/>
  <c r="I37" i="16"/>
  <c r="J37" i="16"/>
  <c r="C38" i="16"/>
  <c r="D38" i="16"/>
  <c r="E38" i="16"/>
  <c r="F38" i="16"/>
  <c r="G38" i="16"/>
  <c r="H38" i="16"/>
  <c r="I38" i="16"/>
  <c r="J38" i="16"/>
  <c r="C39" i="16"/>
  <c r="D39" i="16"/>
  <c r="E39" i="16"/>
  <c r="F39" i="16"/>
  <c r="G39" i="16"/>
  <c r="H39" i="16"/>
  <c r="I39" i="16"/>
  <c r="J39" i="16"/>
  <c r="C40" i="16"/>
  <c r="D40" i="16"/>
  <c r="E40" i="16"/>
  <c r="F40" i="16"/>
  <c r="G40" i="16"/>
  <c r="H40" i="16"/>
  <c r="I40" i="16"/>
  <c r="J40" i="16"/>
  <c r="C41" i="16"/>
  <c r="D41" i="16"/>
  <c r="E41" i="16"/>
  <c r="F41" i="16"/>
  <c r="G41" i="16"/>
  <c r="H41" i="16"/>
  <c r="I41" i="16"/>
  <c r="J41" i="16"/>
  <c r="C42" i="16"/>
  <c r="D42" i="16"/>
  <c r="E42" i="16"/>
  <c r="F42" i="16"/>
  <c r="G42" i="16"/>
  <c r="H42" i="16"/>
  <c r="I42" i="16"/>
  <c r="J42" i="16"/>
  <c r="C43" i="16"/>
  <c r="D43" i="16"/>
  <c r="E43" i="16"/>
  <c r="F43" i="16"/>
  <c r="G43" i="16"/>
  <c r="H43" i="16"/>
  <c r="I43" i="16"/>
  <c r="J43" i="16"/>
  <c r="C44" i="16"/>
  <c r="D44" i="16"/>
  <c r="E44" i="16"/>
  <c r="F44" i="16"/>
  <c r="G44" i="16"/>
  <c r="H44" i="16"/>
  <c r="I44" i="16"/>
  <c r="J44" i="16"/>
  <c r="C45" i="16"/>
  <c r="D45" i="16"/>
  <c r="E45" i="16"/>
  <c r="F45" i="16"/>
  <c r="G45" i="16"/>
  <c r="H45" i="16"/>
  <c r="I45" i="16"/>
  <c r="J45" i="16"/>
  <c r="C46" i="16"/>
  <c r="D46" i="16"/>
  <c r="E46" i="16"/>
  <c r="F46" i="16"/>
  <c r="G46" i="16"/>
  <c r="H46" i="16"/>
  <c r="I46" i="16"/>
  <c r="J46" i="16"/>
  <c r="C47" i="16"/>
  <c r="D47" i="16"/>
  <c r="E47" i="16"/>
  <c r="F47" i="16"/>
  <c r="G47" i="16"/>
  <c r="H47" i="16"/>
  <c r="I47" i="16"/>
  <c r="J47" i="16"/>
  <c r="C48" i="16"/>
  <c r="D48" i="16"/>
  <c r="E48" i="16"/>
  <c r="F48" i="16"/>
  <c r="G48" i="16"/>
  <c r="H48" i="16"/>
  <c r="I48" i="16"/>
  <c r="J48" i="16"/>
  <c r="C49" i="16"/>
  <c r="D49" i="16"/>
  <c r="E49" i="16"/>
  <c r="F49" i="16"/>
  <c r="G49" i="16"/>
  <c r="H49" i="16"/>
  <c r="I49" i="16"/>
  <c r="J49" i="16"/>
  <c r="C50" i="16"/>
  <c r="D50" i="16"/>
  <c r="E50" i="16"/>
  <c r="F50" i="16"/>
  <c r="G50" i="16"/>
  <c r="H50" i="16"/>
  <c r="I50" i="16"/>
  <c r="J50" i="16"/>
  <c r="C51" i="16"/>
  <c r="D51" i="16"/>
  <c r="E51" i="16"/>
  <c r="F51" i="16"/>
  <c r="G51" i="16"/>
  <c r="H51" i="16"/>
  <c r="I51" i="16"/>
  <c r="J51" i="16"/>
  <c r="C52" i="16"/>
  <c r="D52" i="16"/>
  <c r="E52" i="16"/>
  <c r="F52" i="16"/>
  <c r="G52" i="16"/>
  <c r="H52" i="16"/>
  <c r="I52" i="16"/>
  <c r="J52" i="16"/>
  <c r="C53" i="16"/>
  <c r="D53" i="16"/>
  <c r="E53" i="16"/>
  <c r="F53" i="16"/>
  <c r="G53" i="16"/>
  <c r="H53" i="16"/>
  <c r="I53" i="16"/>
  <c r="J53" i="16"/>
  <c r="C54" i="16"/>
  <c r="D54" i="16"/>
  <c r="E54" i="16"/>
  <c r="F54" i="16"/>
  <c r="G54" i="16"/>
  <c r="H54" i="16"/>
  <c r="I54" i="16"/>
  <c r="J54" i="16"/>
  <c r="C55" i="16"/>
  <c r="D55" i="16"/>
  <c r="E55" i="16"/>
  <c r="F55" i="16"/>
  <c r="G55" i="16"/>
  <c r="H55" i="16"/>
  <c r="I55" i="16"/>
  <c r="J55" i="16"/>
  <c r="C56" i="16"/>
  <c r="D56" i="16"/>
  <c r="E56" i="16"/>
  <c r="F56" i="16"/>
  <c r="G56" i="16"/>
  <c r="H56" i="16"/>
  <c r="I56" i="16"/>
  <c r="J56" i="16"/>
  <c r="C57" i="16"/>
  <c r="D57" i="16"/>
  <c r="E57" i="16"/>
  <c r="F57" i="16"/>
  <c r="G57" i="16"/>
  <c r="H57" i="16"/>
  <c r="I57" i="16"/>
  <c r="J57" i="16"/>
  <c r="C58" i="16"/>
  <c r="D58" i="16"/>
  <c r="E58" i="16"/>
  <c r="F58" i="16"/>
  <c r="G58" i="16"/>
  <c r="H58" i="16"/>
  <c r="I58" i="16"/>
  <c r="J58" i="16"/>
  <c r="C59" i="16"/>
  <c r="D59" i="16"/>
  <c r="E59" i="16"/>
  <c r="F59" i="16"/>
  <c r="G59" i="16"/>
  <c r="H59" i="16"/>
  <c r="I59" i="16"/>
  <c r="J59" i="16"/>
  <c r="C60" i="16"/>
  <c r="D60" i="16"/>
  <c r="E60" i="16"/>
  <c r="F60" i="16"/>
  <c r="G60" i="16"/>
  <c r="H60" i="16"/>
  <c r="I60" i="16"/>
  <c r="J60" i="16"/>
  <c r="C61" i="16"/>
  <c r="D61" i="16"/>
  <c r="E61" i="16"/>
  <c r="F61" i="16"/>
  <c r="G61" i="16"/>
  <c r="H61" i="16"/>
  <c r="I61" i="16"/>
  <c r="J61" i="16"/>
  <c r="C62" i="16"/>
  <c r="D62" i="16"/>
  <c r="E62" i="16"/>
  <c r="F62" i="16"/>
  <c r="G62" i="16"/>
  <c r="H62" i="16"/>
  <c r="I62" i="16"/>
  <c r="J62" i="16"/>
  <c r="J10" i="16"/>
  <c r="I10" i="16"/>
  <c r="H10" i="16"/>
  <c r="G10" i="16"/>
  <c r="F10" i="16"/>
  <c r="E10" i="16"/>
  <c r="D10" i="16"/>
  <c r="C10" i="16"/>
  <c r="C17" i="15"/>
  <c r="D17" i="15"/>
  <c r="E17" i="15"/>
  <c r="F17" i="15"/>
  <c r="G17" i="15"/>
  <c r="H17" i="15"/>
  <c r="I17" i="15"/>
  <c r="J17" i="15"/>
  <c r="C18" i="15"/>
  <c r="D18" i="15"/>
  <c r="E18" i="15"/>
  <c r="F18" i="15"/>
  <c r="G18" i="15"/>
  <c r="H18" i="15"/>
  <c r="I18" i="15"/>
  <c r="J18" i="15"/>
  <c r="C19" i="15"/>
  <c r="D19" i="15"/>
  <c r="E19" i="15"/>
  <c r="F19" i="15"/>
  <c r="G19" i="15"/>
  <c r="H19" i="15"/>
  <c r="I19" i="15"/>
  <c r="J19" i="15"/>
  <c r="C20" i="15"/>
  <c r="D20" i="15"/>
  <c r="E20" i="15"/>
  <c r="F20" i="15"/>
  <c r="G20" i="15"/>
  <c r="H20" i="15"/>
  <c r="I20" i="15"/>
  <c r="J20" i="15"/>
  <c r="C21" i="15"/>
  <c r="D21" i="15"/>
  <c r="E21" i="15"/>
  <c r="F21" i="15"/>
  <c r="G21" i="15"/>
  <c r="H21" i="15"/>
  <c r="I21" i="15"/>
  <c r="J21" i="15"/>
  <c r="C22" i="15"/>
  <c r="D22" i="15"/>
  <c r="E22" i="15"/>
  <c r="F22" i="15"/>
  <c r="G22" i="15"/>
  <c r="H22" i="15"/>
  <c r="I22" i="15"/>
  <c r="J22" i="15"/>
  <c r="C23" i="15"/>
  <c r="D23" i="15"/>
  <c r="E23" i="15"/>
  <c r="F23" i="15"/>
  <c r="G23" i="15"/>
  <c r="H23" i="15"/>
  <c r="I23" i="15"/>
  <c r="J23" i="15"/>
  <c r="C24" i="15"/>
  <c r="D24" i="15"/>
  <c r="E24" i="15"/>
  <c r="F24" i="15"/>
  <c r="G24" i="15"/>
  <c r="H24" i="15"/>
  <c r="I24" i="15"/>
  <c r="J24" i="15"/>
  <c r="C25" i="15"/>
  <c r="D25" i="15"/>
  <c r="E25" i="15"/>
  <c r="F25" i="15"/>
  <c r="G25" i="15"/>
  <c r="H25" i="15"/>
  <c r="I25" i="15"/>
  <c r="J25" i="15"/>
  <c r="C26" i="15"/>
  <c r="D26" i="15"/>
  <c r="E26" i="15"/>
  <c r="F26" i="15"/>
  <c r="G26" i="15"/>
  <c r="H26" i="15"/>
  <c r="I26" i="15"/>
  <c r="J26" i="15"/>
  <c r="C27" i="15"/>
  <c r="D27" i="15"/>
  <c r="E27" i="15"/>
  <c r="F27" i="15"/>
  <c r="G27" i="15"/>
  <c r="H27" i="15"/>
  <c r="I27" i="15"/>
  <c r="J27" i="15"/>
  <c r="C28" i="15"/>
  <c r="D28" i="15"/>
  <c r="E28" i="15"/>
  <c r="F28" i="15"/>
  <c r="G28" i="15"/>
  <c r="H28" i="15"/>
  <c r="I28" i="15"/>
  <c r="J28" i="15"/>
  <c r="J16" i="15"/>
  <c r="I16" i="15"/>
  <c r="H16" i="15"/>
  <c r="G16" i="15"/>
  <c r="F16" i="15"/>
  <c r="E16" i="15"/>
  <c r="D16" i="15"/>
  <c r="C16" i="15"/>
  <c r="J15" i="15"/>
  <c r="I15" i="15"/>
  <c r="H15" i="15"/>
  <c r="G15" i="15"/>
  <c r="F15" i="15"/>
  <c r="E15" i="15"/>
  <c r="D15" i="15"/>
  <c r="C15" i="15"/>
  <c r="J14" i="15"/>
  <c r="I14" i="15"/>
  <c r="H14" i="15"/>
  <c r="G14" i="15"/>
  <c r="F14" i="15"/>
  <c r="E14" i="15"/>
  <c r="D14" i="15"/>
  <c r="C14" i="15"/>
  <c r="J13" i="15"/>
  <c r="I13" i="15"/>
  <c r="H13" i="15"/>
  <c r="G13" i="15"/>
  <c r="F13" i="15"/>
  <c r="E13" i="15"/>
  <c r="D13" i="15"/>
  <c r="C13" i="15"/>
  <c r="J12" i="15"/>
  <c r="I12" i="15"/>
  <c r="H12" i="15"/>
  <c r="G12" i="15"/>
  <c r="F12" i="15"/>
  <c r="E12" i="15"/>
  <c r="D12" i="15"/>
  <c r="C12" i="15"/>
  <c r="J11" i="15"/>
  <c r="I11" i="15"/>
  <c r="H11" i="15"/>
  <c r="G11" i="15"/>
  <c r="F11" i="15"/>
  <c r="E11" i="15"/>
  <c r="D11" i="15"/>
  <c r="C11" i="15"/>
  <c r="J10" i="15"/>
  <c r="I10" i="15"/>
  <c r="H10" i="15"/>
  <c r="G10" i="15"/>
  <c r="F10" i="15"/>
  <c r="E10" i="15"/>
  <c r="D10" i="15"/>
  <c r="C10" i="15"/>
  <c r="J14" i="14"/>
  <c r="I14" i="14"/>
  <c r="H14" i="14"/>
  <c r="G14" i="14"/>
  <c r="F14" i="14"/>
  <c r="E14" i="14"/>
  <c r="D14" i="14"/>
  <c r="C14" i="14"/>
  <c r="J13" i="14"/>
  <c r="I13" i="14"/>
  <c r="H13" i="14"/>
  <c r="G13" i="14"/>
  <c r="F13" i="14"/>
  <c r="E13" i="14"/>
  <c r="D13" i="14"/>
  <c r="C13" i="14"/>
  <c r="J12" i="14"/>
  <c r="I12" i="14"/>
  <c r="H12" i="14"/>
  <c r="G12" i="14"/>
  <c r="F12" i="14"/>
  <c r="E12" i="14"/>
  <c r="D12" i="14"/>
  <c r="C12" i="14"/>
  <c r="J11" i="14"/>
  <c r="I11" i="14"/>
  <c r="H11" i="14"/>
  <c r="G11" i="14"/>
  <c r="F11" i="14"/>
  <c r="E11" i="14"/>
  <c r="D11" i="14"/>
  <c r="C11" i="14"/>
  <c r="J10" i="14"/>
  <c r="C341" i="19"/>
  <c r="D341" i="19"/>
  <c r="E341" i="19"/>
  <c r="F341" i="19"/>
  <c r="G341" i="19"/>
  <c r="H341" i="19"/>
  <c r="I341" i="19"/>
  <c r="J341" i="19"/>
  <c r="C342" i="19"/>
  <c r="D342" i="19"/>
  <c r="E342" i="19"/>
  <c r="F342" i="19"/>
  <c r="G342" i="19"/>
  <c r="H342" i="19"/>
  <c r="I342" i="19"/>
  <c r="J342" i="19"/>
  <c r="C343" i="19"/>
  <c r="D343" i="19"/>
  <c r="E343" i="19"/>
  <c r="F343" i="19"/>
  <c r="G343" i="19"/>
  <c r="H343" i="19"/>
  <c r="I343" i="19"/>
  <c r="J343" i="19"/>
  <c r="C344" i="19"/>
  <c r="D344" i="19"/>
  <c r="E344" i="19"/>
  <c r="F344" i="19"/>
  <c r="G344" i="19"/>
  <c r="H344" i="19"/>
  <c r="I344" i="19"/>
  <c r="J344" i="19"/>
  <c r="C345" i="19"/>
  <c r="D345" i="19"/>
  <c r="E345" i="19"/>
  <c r="F345" i="19"/>
  <c r="G345" i="19"/>
  <c r="H345" i="19"/>
  <c r="I345" i="19"/>
  <c r="J345" i="19"/>
  <c r="C346" i="19"/>
  <c r="D346" i="19"/>
  <c r="E346" i="19"/>
  <c r="F346" i="19"/>
  <c r="G346" i="19"/>
  <c r="H346" i="19"/>
  <c r="I346" i="19"/>
  <c r="J346" i="19"/>
  <c r="C347" i="19"/>
  <c r="D347" i="19"/>
  <c r="E347" i="19"/>
  <c r="F347" i="19"/>
  <c r="G347" i="19"/>
  <c r="H347" i="19"/>
  <c r="I347" i="19"/>
  <c r="J347" i="19"/>
  <c r="C348" i="19"/>
  <c r="D348" i="19"/>
  <c r="E348" i="19"/>
  <c r="F348" i="19"/>
  <c r="G348" i="19"/>
  <c r="H348" i="19"/>
  <c r="I348" i="19"/>
  <c r="J348" i="19"/>
  <c r="C349" i="19"/>
  <c r="D349" i="19"/>
  <c r="E349" i="19"/>
  <c r="F349" i="19"/>
  <c r="G349" i="19"/>
  <c r="H349" i="19"/>
  <c r="I349" i="19"/>
  <c r="J349" i="19"/>
  <c r="C350" i="19"/>
  <c r="D350" i="19"/>
  <c r="E350" i="19"/>
  <c r="F350" i="19"/>
  <c r="G350" i="19"/>
  <c r="H350" i="19"/>
  <c r="I350" i="19"/>
  <c r="J350" i="19"/>
  <c r="C351" i="19"/>
  <c r="D351" i="19"/>
  <c r="E351" i="19"/>
  <c r="F351" i="19"/>
  <c r="G351" i="19"/>
  <c r="H351" i="19"/>
  <c r="I351" i="19"/>
  <c r="J351" i="19"/>
  <c r="C352" i="19"/>
  <c r="D352" i="19"/>
  <c r="E352" i="19"/>
  <c r="F352" i="19"/>
  <c r="G352" i="19"/>
  <c r="H352" i="19"/>
  <c r="I352" i="19"/>
  <c r="J352" i="19"/>
  <c r="C353" i="19"/>
  <c r="D353" i="19"/>
  <c r="E353" i="19"/>
  <c r="F353" i="19"/>
  <c r="G353" i="19"/>
  <c r="H353" i="19"/>
  <c r="I353" i="19"/>
  <c r="J353" i="19"/>
  <c r="C354" i="19"/>
  <c r="D354" i="19"/>
  <c r="E354" i="19"/>
  <c r="F354" i="19"/>
  <c r="G354" i="19"/>
  <c r="H354" i="19"/>
  <c r="I354" i="19"/>
  <c r="J354" i="19"/>
  <c r="C355" i="19"/>
  <c r="D355" i="19"/>
  <c r="E355" i="19"/>
  <c r="F355" i="19"/>
  <c r="G355" i="19"/>
  <c r="H355" i="19"/>
  <c r="I355" i="19"/>
  <c r="J355" i="19"/>
  <c r="C356" i="19"/>
  <c r="D356" i="19"/>
  <c r="E356" i="19"/>
  <c r="F356" i="19"/>
  <c r="G356" i="19"/>
  <c r="H356" i="19"/>
  <c r="I356" i="19"/>
  <c r="J356" i="19"/>
  <c r="C357" i="19"/>
  <c r="D357" i="19"/>
  <c r="E357" i="19"/>
  <c r="F357" i="19"/>
  <c r="G357" i="19"/>
  <c r="H357" i="19"/>
  <c r="I357" i="19"/>
  <c r="J357" i="19"/>
  <c r="C358" i="19"/>
  <c r="D358" i="19"/>
  <c r="E358" i="19"/>
  <c r="F358" i="19"/>
  <c r="G358" i="19"/>
  <c r="H358" i="19"/>
  <c r="I358" i="19"/>
  <c r="J358" i="19"/>
  <c r="C359" i="19"/>
  <c r="D359" i="19"/>
  <c r="E359" i="19"/>
  <c r="F359" i="19"/>
  <c r="G359" i="19"/>
  <c r="H359" i="19"/>
  <c r="I359" i="19"/>
  <c r="J359" i="19"/>
  <c r="C360" i="19"/>
  <c r="D360" i="19"/>
  <c r="E360" i="19"/>
  <c r="F360" i="19"/>
  <c r="G360" i="19"/>
  <c r="H360" i="19"/>
  <c r="I360" i="19"/>
  <c r="J360" i="19"/>
  <c r="C361" i="19"/>
  <c r="D361" i="19"/>
  <c r="E361" i="19"/>
  <c r="F361" i="19"/>
  <c r="G361" i="19"/>
  <c r="H361" i="19"/>
  <c r="I361" i="19"/>
  <c r="J361" i="19"/>
  <c r="C362" i="19"/>
  <c r="D362" i="19"/>
  <c r="E362" i="19"/>
  <c r="F362" i="19"/>
  <c r="G362" i="19"/>
  <c r="H362" i="19"/>
  <c r="I362" i="19"/>
  <c r="J362" i="19"/>
  <c r="C363" i="19"/>
  <c r="D363" i="19"/>
  <c r="E363" i="19"/>
  <c r="F363" i="19"/>
  <c r="G363" i="19"/>
  <c r="H363" i="19"/>
  <c r="I363" i="19"/>
  <c r="J363" i="19"/>
  <c r="C364" i="19"/>
  <c r="D364" i="19"/>
  <c r="E364" i="19"/>
  <c r="F364" i="19"/>
  <c r="G364" i="19"/>
  <c r="H364" i="19"/>
  <c r="I364" i="19"/>
  <c r="J364" i="19"/>
  <c r="C365" i="19"/>
  <c r="D365" i="19"/>
  <c r="E365" i="19"/>
  <c r="F365" i="19"/>
  <c r="G365" i="19"/>
  <c r="H365" i="19"/>
  <c r="I365" i="19"/>
  <c r="J365" i="19"/>
  <c r="C366" i="19"/>
  <c r="D366" i="19"/>
  <c r="E366" i="19"/>
  <c r="F366" i="19"/>
  <c r="G366" i="19"/>
  <c r="H366" i="19"/>
  <c r="I366" i="19"/>
  <c r="J366" i="19"/>
  <c r="C367" i="19"/>
  <c r="D367" i="19"/>
  <c r="E367" i="19"/>
  <c r="F367" i="19"/>
  <c r="G367" i="19"/>
  <c r="H367" i="19"/>
  <c r="I367" i="19"/>
  <c r="J367" i="19"/>
  <c r="C368" i="19"/>
  <c r="D368" i="19"/>
  <c r="E368" i="19"/>
  <c r="F368" i="19"/>
  <c r="G368" i="19"/>
  <c r="H368" i="19"/>
  <c r="I368" i="19"/>
  <c r="J368" i="19"/>
  <c r="C369" i="19"/>
  <c r="D369" i="19"/>
  <c r="E369" i="19"/>
  <c r="F369" i="19"/>
  <c r="G369" i="19"/>
  <c r="H369" i="19"/>
  <c r="I369" i="19"/>
  <c r="J369" i="19"/>
  <c r="C370" i="19"/>
  <c r="D370" i="19"/>
  <c r="E370" i="19"/>
  <c r="F370" i="19"/>
  <c r="G370" i="19"/>
  <c r="H370" i="19"/>
  <c r="I370" i="19"/>
  <c r="J370" i="19"/>
  <c r="C371" i="19"/>
  <c r="D371" i="19"/>
  <c r="E371" i="19"/>
  <c r="F371" i="19"/>
  <c r="G371" i="19"/>
  <c r="H371" i="19"/>
  <c r="I371" i="19"/>
  <c r="J371" i="19"/>
  <c r="C372" i="19"/>
  <c r="D372" i="19"/>
  <c r="E372" i="19"/>
  <c r="F372" i="19"/>
  <c r="G372" i="19"/>
  <c r="H372" i="19"/>
  <c r="I372" i="19"/>
  <c r="J372" i="19"/>
  <c r="C373" i="19"/>
  <c r="D373" i="19"/>
  <c r="E373" i="19"/>
  <c r="F373" i="19"/>
  <c r="G373" i="19"/>
  <c r="H373" i="19"/>
  <c r="I373" i="19"/>
  <c r="J373" i="19"/>
  <c r="C374" i="19"/>
  <c r="D374" i="19"/>
  <c r="E374" i="19"/>
  <c r="F374" i="19"/>
  <c r="G374" i="19"/>
  <c r="H374" i="19"/>
  <c r="I374" i="19"/>
  <c r="J374" i="19"/>
  <c r="C375" i="19"/>
  <c r="D375" i="19"/>
  <c r="E375" i="19"/>
  <c r="F375" i="19"/>
  <c r="G375" i="19"/>
  <c r="H375" i="19"/>
  <c r="I375" i="19"/>
  <c r="J375" i="19"/>
  <c r="C376" i="19"/>
  <c r="D376" i="19"/>
  <c r="E376" i="19"/>
  <c r="F376" i="19"/>
  <c r="G376" i="19"/>
  <c r="H376" i="19"/>
  <c r="I376" i="19"/>
  <c r="J376" i="19"/>
  <c r="C377" i="19"/>
  <c r="D377" i="19"/>
  <c r="E377" i="19"/>
  <c r="F377" i="19"/>
  <c r="G377" i="19"/>
  <c r="H377" i="19"/>
  <c r="I377" i="19"/>
  <c r="J377" i="19"/>
  <c r="C378" i="19"/>
  <c r="D378" i="19"/>
  <c r="E378" i="19"/>
  <c r="F378" i="19"/>
  <c r="G378" i="19"/>
  <c r="H378" i="19"/>
  <c r="I378" i="19"/>
  <c r="J378" i="19"/>
  <c r="C379" i="19"/>
  <c r="D379" i="19"/>
  <c r="E379" i="19"/>
  <c r="F379" i="19"/>
  <c r="G379" i="19"/>
  <c r="H379" i="19"/>
  <c r="I379" i="19"/>
  <c r="J379" i="19"/>
  <c r="C380" i="19"/>
  <c r="D380" i="19"/>
  <c r="E380" i="19"/>
  <c r="F380" i="19"/>
  <c r="G380" i="19"/>
  <c r="H380" i="19"/>
  <c r="I380" i="19"/>
  <c r="J380" i="19"/>
  <c r="C381" i="19"/>
  <c r="D381" i="19"/>
  <c r="E381" i="19"/>
  <c r="F381" i="19"/>
  <c r="G381" i="19"/>
  <c r="H381" i="19"/>
  <c r="I381" i="19"/>
  <c r="J381" i="19"/>
  <c r="C382" i="19"/>
  <c r="D382" i="19"/>
  <c r="E382" i="19"/>
  <c r="F382" i="19"/>
  <c r="G382" i="19"/>
  <c r="H382" i="19"/>
  <c r="I382" i="19"/>
  <c r="J382" i="19"/>
  <c r="C383" i="19"/>
  <c r="D383" i="19"/>
  <c r="E383" i="19"/>
  <c r="F383" i="19"/>
  <c r="G383" i="19"/>
  <c r="H383" i="19"/>
  <c r="I383" i="19"/>
  <c r="J383" i="19"/>
  <c r="C384" i="19"/>
  <c r="D384" i="19"/>
  <c r="E384" i="19"/>
  <c r="F384" i="19"/>
  <c r="G384" i="19"/>
  <c r="H384" i="19"/>
  <c r="I384" i="19"/>
  <c r="J384" i="19"/>
  <c r="C385" i="19"/>
  <c r="D385" i="19"/>
  <c r="E385" i="19"/>
  <c r="F385" i="19"/>
  <c r="G385" i="19"/>
  <c r="H385" i="19"/>
  <c r="I385" i="19"/>
  <c r="J385" i="19"/>
  <c r="C386" i="19"/>
  <c r="D386" i="19"/>
  <c r="E386" i="19"/>
  <c r="F386" i="19"/>
  <c r="G386" i="19"/>
  <c r="H386" i="19"/>
  <c r="I386" i="19"/>
  <c r="J386" i="19"/>
  <c r="J340" i="19"/>
  <c r="I340" i="19"/>
  <c r="H340" i="19"/>
  <c r="G340" i="19"/>
  <c r="F340" i="19"/>
  <c r="E340" i="19"/>
  <c r="D340" i="19"/>
  <c r="C340" i="19"/>
  <c r="C324" i="19"/>
  <c r="D324" i="19"/>
  <c r="E324" i="19"/>
  <c r="F324" i="19"/>
  <c r="G324" i="19"/>
  <c r="H324" i="19"/>
  <c r="I324" i="19"/>
  <c r="J324" i="19"/>
  <c r="C325" i="19"/>
  <c r="D325" i="19"/>
  <c r="E325" i="19"/>
  <c r="F325" i="19"/>
  <c r="G325" i="19"/>
  <c r="H325" i="19"/>
  <c r="I325" i="19"/>
  <c r="J325" i="19"/>
  <c r="C326" i="19"/>
  <c r="D326" i="19"/>
  <c r="E326" i="19"/>
  <c r="F326" i="19"/>
  <c r="G326" i="19"/>
  <c r="H326" i="19"/>
  <c r="I326" i="19"/>
  <c r="J326" i="19"/>
  <c r="C327" i="19"/>
  <c r="D327" i="19"/>
  <c r="E327" i="19"/>
  <c r="F327" i="19"/>
  <c r="G327" i="19"/>
  <c r="H327" i="19"/>
  <c r="I327" i="19"/>
  <c r="J327" i="19"/>
  <c r="C328" i="19"/>
  <c r="D328" i="19"/>
  <c r="E328" i="19"/>
  <c r="F328" i="19"/>
  <c r="G328" i="19"/>
  <c r="H328" i="19"/>
  <c r="I328" i="19"/>
  <c r="J328" i="19"/>
  <c r="C329" i="19"/>
  <c r="D329" i="19"/>
  <c r="E329" i="19"/>
  <c r="F329" i="19"/>
  <c r="G329" i="19"/>
  <c r="H329" i="19"/>
  <c r="I329" i="19"/>
  <c r="J329" i="19"/>
  <c r="C330" i="19"/>
  <c r="D330" i="19"/>
  <c r="E330" i="19"/>
  <c r="F330" i="19"/>
  <c r="G330" i="19"/>
  <c r="H330" i="19"/>
  <c r="I330" i="19"/>
  <c r="J330" i="19"/>
  <c r="C331" i="19"/>
  <c r="D331" i="19"/>
  <c r="E331" i="19"/>
  <c r="F331" i="19"/>
  <c r="G331" i="19"/>
  <c r="H331" i="19"/>
  <c r="I331" i="19"/>
  <c r="J331" i="19"/>
  <c r="C332" i="19"/>
  <c r="D332" i="19"/>
  <c r="E332" i="19"/>
  <c r="F332" i="19"/>
  <c r="G332" i="19"/>
  <c r="H332" i="19"/>
  <c r="I332" i="19"/>
  <c r="J332" i="19"/>
  <c r="C333" i="19"/>
  <c r="D333" i="19"/>
  <c r="E333" i="19"/>
  <c r="F333" i="19"/>
  <c r="G333" i="19"/>
  <c r="H333" i="19"/>
  <c r="I333" i="19"/>
  <c r="J333" i="19"/>
  <c r="C334" i="19"/>
  <c r="D334" i="19"/>
  <c r="E334" i="19"/>
  <c r="F334" i="19"/>
  <c r="G334" i="19"/>
  <c r="H334" i="19"/>
  <c r="I334" i="19"/>
  <c r="J334" i="19"/>
  <c r="C335" i="19"/>
  <c r="D335" i="19"/>
  <c r="E335" i="19"/>
  <c r="F335" i="19"/>
  <c r="G335" i="19"/>
  <c r="H335" i="19"/>
  <c r="I335" i="19"/>
  <c r="J335" i="19"/>
  <c r="C336" i="19"/>
  <c r="D336" i="19"/>
  <c r="E336" i="19"/>
  <c r="F336" i="19"/>
  <c r="G336" i="19"/>
  <c r="H336" i="19"/>
  <c r="I336" i="19"/>
  <c r="J336" i="19"/>
  <c r="C337" i="19"/>
  <c r="D337" i="19"/>
  <c r="E337" i="19"/>
  <c r="F337" i="19"/>
  <c r="G337" i="19"/>
  <c r="H337" i="19"/>
  <c r="I337" i="19"/>
  <c r="J337" i="19"/>
  <c r="J323" i="19"/>
  <c r="I323" i="19"/>
  <c r="H323" i="19"/>
  <c r="G323" i="19"/>
  <c r="F323" i="19"/>
  <c r="E323" i="19"/>
  <c r="D323" i="19"/>
  <c r="C323" i="19"/>
  <c r="C316" i="19"/>
  <c r="D316" i="19"/>
  <c r="E316" i="19"/>
  <c r="F316" i="19"/>
  <c r="G316" i="19"/>
  <c r="H316" i="19"/>
  <c r="I316" i="19"/>
  <c r="J316" i="19"/>
  <c r="C317" i="19"/>
  <c r="D317" i="19"/>
  <c r="E317" i="19"/>
  <c r="F317" i="19"/>
  <c r="G317" i="19"/>
  <c r="H317" i="19"/>
  <c r="I317" i="19"/>
  <c r="J317" i="19"/>
  <c r="C318" i="19"/>
  <c r="D318" i="19"/>
  <c r="E318" i="19"/>
  <c r="F318" i="19"/>
  <c r="G318" i="19"/>
  <c r="H318" i="19"/>
  <c r="I318" i="19"/>
  <c r="J318" i="19"/>
  <c r="C319" i="19"/>
  <c r="D319" i="19"/>
  <c r="E319" i="19"/>
  <c r="F319" i="19"/>
  <c r="G319" i="19"/>
  <c r="H319" i="19"/>
  <c r="I319" i="19"/>
  <c r="J319" i="19"/>
  <c r="C320" i="19"/>
  <c r="D320" i="19"/>
  <c r="E320" i="19"/>
  <c r="F320" i="19"/>
  <c r="G320" i="19"/>
  <c r="H320" i="19"/>
  <c r="I320" i="19"/>
  <c r="J320" i="19"/>
  <c r="J315" i="19"/>
  <c r="I315" i="19"/>
  <c r="H315" i="19"/>
  <c r="G315" i="19"/>
  <c r="F315" i="19"/>
  <c r="E315" i="19"/>
  <c r="D315" i="19"/>
  <c r="C315" i="19"/>
  <c r="C297" i="19"/>
  <c r="D297" i="19"/>
  <c r="E297" i="19"/>
  <c r="F297" i="19"/>
  <c r="G297" i="19"/>
  <c r="H297" i="19"/>
  <c r="I297" i="19"/>
  <c r="J297" i="19"/>
  <c r="C298" i="19"/>
  <c r="D298" i="19"/>
  <c r="E298" i="19"/>
  <c r="F298" i="19"/>
  <c r="G298" i="19"/>
  <c r="H298" i="19"/>
  <c r="I298" i="19"/>
  <c r="J298" i="19"/>
  <c r="C299" i="19"/>
  <c r="D299" i="19"/>
  <c r="E299" i="19"/>
  <c r="F299" i="19"/>
  <c r="G299" i="19"/>
  <c r="H299" i="19"/>
  <c r="I299" i="19"/>
  <c r="J299" i="19"/>
  <c r="C300" i="19"/>
  <c r="D300" i="19"/>
  <c r="E300" i="19"/>
  <c r="F300" i="19"/>
  <c r="G300" i="19"/>
  <c r="H300" i="19"/>
  <c r="I300" i="19"/>
  <c r="J300" i="19"/>
  <c r="C301" i="19"/>
  <c r="D301" i="19"/>
  <c r="E301" i="19"/>
  <c r="F301" i="19"/>
  <c r="G301" i="19"/>
  <c r="H301" i="19"/>
  <c r="I301" i="19"/>
  <c r="J301" i="19"/>
  <c r="C302" i="19"/>
  <c r="D302" i="19"/>
  <c r="E302" i="19"/>
  <c r="F302" i="19"/>
  <c r="G302" i="19"/>
  <c r="H302" i="19"/>
  <c r="I302" i="19"/>
  <c r="J302" i="19"/>
  <c r="C303" i="19"/>
  <c r="D303" i="19"/>
  <c r="E303" i="19"/>
  <c r="F303" i="19"/>
  <c r="G303" i="19"/>
  <c r="H303" i="19"/>
  <c r="I303" i="19"/>
  <c r="J303" i="19"/>
  <c r="C304" i="19"/>
  <c r="D304" i="19"/>
  <c r="E304" i="19"/>
  <c r="F304" i="19"/>
  <c r="G304" i="19"/>
  <c r="H304" i="19"/>
  <c r="I304" i="19"/>
  <c r="J304" i="19"/>
  <c r="C305" i="19"/>
  <c r="D305" i="19"/>
  <c r="E305" i="19"/>
  <c r="F305" i="19"/>
  <c r="G305" i="19"/>
  <c r="H305" i="19"/>
  <c r="I305" i="19"/>
  <c r="J305" i="19"/>
  <c r="C306" i="19"/>
  <c r="D306" i="19"/>
  <c r="E306" i="19"/>
  <c r="F306" i="19"/>
  <c r="G306" i="19"/>
  <c r="H306" i="19"/>
  <c r="I306" i="19"/>
  <c r="J306" i="19"/>
  <c r="C307" i="19"/>
  <c r="D307" i="19"/>
  <c r="E307" i="19"/>
  <c r="F307" i="19"/>
  <c r="G307" i="19"/>
  <c r="H307" i="19"/>
  <c r="I307" i="19"/>
  <c r="J307" i="19"/>
  <c r="C308" i="19"/>
  <c r="D308" i="19"/>
  <c r="E308" i="19"/>
  <c r="F308" i="19"/>
  <c r="G308" i="19"/>
  <c r="H308" i="19"/>
  <c r="I308" i="19"/>
  <c r="J308" i="19"/>
  <c r="C309" i="19"/>
  <c r="D309" i="19"/>
  <c r="E309" i="19"/>
  <c r="F309" i="19"/>
  <c r="G309" i="19"/>
  <c r="H309" i="19"/>
  <c r="I309" i="19"/>
  <c r="J309" i="19"/>
  <c r="C310" i="19"/>
  <c r="D310" i="19"/>
  <c r="E310" i="19"/>
  <c r="F310" i="19"/>
  <c r="G310" i="19"/>
  <c r="H310" i="19"/>
  <c r="I310" i="19"/>
  <c r="J310" i="19"/>
  <c r="C311" i="19"/>
  <c r="D311" i="19"/>
  <c r="E311" i="19"/>
  <c r="F311" i="19"/>
  <c r="G311" i="19"/>
  <c r="H311" i="19"/>
  <c r="I311" i="19"/>
  <c r="J311" i="19"/>
  <c r="C312" i="19"/>
  <c r="D312" i="19"/>
  <c r="E312" i="19"/>
  <c r="F312" i="19"/>
  <c r="G312" i="19"/>
  <c r="H312" i="19"/>
  <c r="I312" i="19"/>
  <c r="J312" i="19"/>
  <c r="J296" i="19"/>
  <c r="I296" i="19"/>
  <c r="H296" i="19"/>
  <c r="G296" i="19"/>
  <c r="F296" i="19"/>
  <c r="E296" i="19"/>
  <c r="D296" i="19"/>
  <c r="C296" i="19"/>
  <c r="C279" i="19"/>
  <c r="D279" i="19"/>
  <c r="E279" i="19"/>
  <c r="F279" i="19"/>
  <c r="G279" i="19"/>
  <c r="H279" i="19"/>
  <c r="I279" i="19"/>
  <c r="J279" i="19"/>
  <c r="C280" i="19"/>
  <c r="D280" i="19"/>
  <c r="E280" i="19"/>
  <c r="F280" i="19"/>
  <c r="G280" i="19"/>
  <c r="H280" i="19"/>
  <c r="I280" i="19"/>
  <c r="J280" i="19"/>
  <c r="C281" i="19"/>
  <c r="D281" i="19"/>
  <c r="E281" i="19"/>
  <c r="F281" i="19"/>
  <c r="G281" i="19"/>
  <c r="H281" i="19"/>
  <c r="I281" i="19"/>
  <c r="J281" i="19"/>
  <c r="C282" i="19"/>
  <c r="D282" i="19"/>
  <c r="E282" i="19"/>
  <c r="F282" i="19"/>
  <c r="G282" i="19"/>
  <c r="H282" i="19"/>
  <c r="I282" i="19"/>
  <c r="J282" i="19"/>
  <c r="C283" i="19"/>
  <c r="D283" i="19"/>
  <c r="E283" i="19"/>
  <c r="F283" i="19"/>
  <c r="G283" i="19"/>
  <c r="H283" i="19"/>
  <c r="I283" i="19"/>
  <c r="J283" i="19"/>
  <c r="C284" i="19"/>
  <c r="D284" i="19"/>
  <c r="E284" i="19"/>
  <c r="F284" i="19"/>
  <c r="G284" i="19"/>
  <c r="H284" i="19"/>
  <c r="I284" i="19"/>
  <c r="J284" i="19"/>
  <c r="C285" i="19"/>
  <c r="D285" i="19"/>
  <c r="E285" i="19"/>
  <c r="F285" i="19"/>
  <c r="G285" i="19"/>
  <c r="H285" i="19"/>
  <c r="I285" i="19"/>
  <c r="J285" i="19"/>
  <c r="C286" i="19"/>
  <c r="D286" i="19"/>
  <c r="E286" i="19"/>
  <c r="F286" i="19"/>
  <c r="G286" i="19"/>
  <c r="H286" i="19"/>
  <c r="I286" i="19"/>
  <c r="J286" i="19"/>
  <c r="C287" i="19"/>
  <c r="D287" i="19"/>
  <c r="E287" i="19"/>
  <c r="F287" i="19"/>
  <c r="G287" i="19"/>
  <c r="H287" i="19"/>
  <c r="I287" i="19"/>
  <c r="J287" i="19"/>
  <c r="C288" i="19"/>
  <c r="D288" i="19"/>
  <c r="E288" i="19"/>
  <c r="F288" i="19"/>
  <c r="G288" i="19"/>
  <c r="H288" i="19"/>
  <c r="I288" i="19"/>
  <c r="J288" i="19"/>
  <c r="C289" i="19"/>
  <c r="D289" i="19"/>
  <c r="E289" i="19"/>
  <c r="F289" i="19"/>
  <c r="G289" i="19"/>
  <c r="H289" i="19"/>
  <c r="I289" i="19"/>
  <c r="J289" i="19"/>
  <c r="C290" i="19"/>
  <c r="D290" i="19"/>
  <c r="E290" i="19"/>
  <c r="F290" i="19"/>
  <c r="G290" i="19"/>
  <c r="H290" i="19"/>
  <c r="I290" i="19"/>
  <c r="J290" i="19"/>
  <c r="C291" i="19"/>
  <c r="D291" i="19"/>
  <c r="E291" i="19"/>
  <c r="F291" i="19"/>
  <c r="G291" i="19"/>
  <c r="H291" i="19"/>
  <c r="I291" i="19"/>
  <c r="J291" i="19"/>
  <c r="C292" i="19"/>
  <c r="D292" i="19"/>
  <c r="E292" i="19"/>
  <c r="F292" i="19"/>
  <c r="G292" i="19"/>
  <c r="H292" i="19"/>
  <c r="I292" i="19"/>
  <c r="J292" i="19"/>
  <c r="C293" i="19"/>
  <c r="D293" i="19"/>
  <c r="E293" i="19"/>
  <c r="F293" i="19"/>
  <c r="G293" i="19"/>
  <c r="H293" i="19"/>
  <c r="I293" i="19"/>
  <c r="J293" i="19"/>
  <c r="J278" i="19"/>
  <c r="I278" i="19"/>
  <c r="H278" i="19"/>
  <c r="G278" i="19"/>
  <c r="F278" i="19"/>
  <c r="E278" i="19"/>
  <c r="D278" i="19"/>
  <c r="C278" i="19"/>
  <c r="C275" i="19"/>
  <c r="D275" i="19"/>
  <c r="E275" i="19"/>
  <c r="F275" i="19"/>
  <c r="G275" i="19"/>
  <c r="H275" i="19"/>
  <c r="I275" i="19"/>
  <c r="J275" i="19"/>
  <c r="C199" i="19"/>
  <c r="D199" i="19"/>
  <c r="E199" i="19"/>
  <c r="F199" i="19"/>
  <c r="G199" i="19"/>
  <c r="H199" i="19"/>
  <c r="I199" i="19"/>
  <c r="J199" i="19"/>
  <c r="C200" i="19"/>
  <c r="D200" i="19"/>
  <c r="E200" i="19"/>
  <c r="F200" i="19"/>
  <c r="G200" i="19"/>
  <c r="H200" i="19"/>
  <c r="I200" i="19"/>
  <c r="J200" i="19"/>
  <c r="C201" i="19"/>
  <c r="D201" i="19"/>
  <c r="E201" i="19"/>
  <c r="F201" i="19"/>
  <c r="G201" i="19"/>
  <c r="H201" i="19"/>
  <c r="I201" i="19"/>
  <c r="J201" i="19"/>
  <c r="C202" i="19"/>
  <c r="D202" i="19"/>
  <c r="E202" i="19"/>
  <c r="F202" i="19"/>
  <c r="G202" i="19"/>
  <c r="H202" i="19"/>
  <c r="I202" i="19"/>
  <c r="J202" i="19"/>
  <c r="C203" i="19"/>
  <c r="D203" i="19"/>
  <c r="E203" i="19"/>
  <c r="F203" i="19"/>
  <c r="G203" i="19"/>
  <c r="H203" i="19"/>
  <c r="I203" i="19"/>
  <c r="J203" i="19"/>
  <c r="C204" i="19"/>
  <c r="D204" i="19"/>
  <c r="E204" i="19"/>
  <c r="F204" i="19"/>
  <c r="G204" i="19"/>
  <c r="H204" i="19"/>
  <c r="I204" i="19"/>
  <c r="J204" i="19"/>
  <c r="C205" i="19"/>
  <c r="D205" i="19"/>
  <c r="E205" i="19"/>
  <c r="F205" i="19"/>
  <c r="G205" i="19"/>
  <c r="H205" i="19"/>
  <c r="I205" i="19"/>
  <c r="J205" i="19"/>
  <c r="C206" i="19"/>
  <c r="D206" i="19"/>
  <c r="E206" i="19"/>
  <c r="F206" i="19"/>
  <c r="G206" i="19"/>
  <c r="H206" i="19"/>
  <c r="I206" i="19"/>
  <c r="J206" i="19"/>
  <c r="C207" i="19"/>
  <c r="D207" i="19"/>
  <c r="E207" i="19"/>
  <c r="F207" i="19"/>
  <c r="G207" i="19"/>
  <c r="H207" i="19"/>
  <c r="I207" i="19"/>
  <c r="J207" i="19"/>
  <c r="C208" i="19"/>
  <c r="D208" i="19"/>
  <c r="E208" i="19"/>
  <c r="F208" i="19"/>
  <c r="G208" i="19"/>
  <c r="H208" i="19"/>
  <c r="I208" i="19"/>
  <c r="J208" i="19"/>
  <c r="C209" i="19"/>
  <c r="D209" i="19"/>
  <c r="E209" i="19"/>
  <c r="F209" i="19"/>
  <c r="G209" i="19"/>
  <c r="H209" i="19"/>
  <c r="I209" i="19"/>
  <c r="J209" i="19"/>
  <c r="C210" i="19"/>
  <c r="D210" i="19"/>
  <c r="E210" i="19"/>
  <c r="F210" i="19"/>
  <c r="G210" i="19"/>
  <c r="H210" i="19"/>
  <c r="I210" i="19"/>
  <c r="J210" i="19"/>
  <c r="C211" i="19"/>
  <c r="D211" i="19"/>
  <c r="E211" i="19"/>
  <c r="F211" i="19"/>
  <c r="G211" i="19"/>
  <c r="H211" i="19"/>
  <c r="I211" i="19"/>
  <c r="J211" i="19"/>
  <c r="C212" i="19"/>
  <c r="D212" i="19"/>
  <c r="E212" i="19"/>
  <c r="F212" i="19"/>
  <c r="G212" i="19"/>
  <c r="H212" i="19"/>
  <c r="I212" i="19"/>
  <c r="J212" i="19"/>
  <c r="C213" i="19"/>
  <c r="D213" i="19"/>
  <c r="E213" i="19"/>
  <c r="F213" i="19"/>
  <c r="G213" i="19"/>
  <c r="H213" i="19"/>
  <c r="I213" i="19"/>
  <c r="J213" i="19"/>
  <c r="C214" i="19"/>
  <c r="D214" i="19"/>
  <c r="E214" i="19"/>
  <c r="F214" i="19"/>
  <c r="G214" i="19"/>
  <c r="H214" i="19"/>
  <c r="I214" i="19"/>
  <c r="J214" i="19"/>
  <c r="C215" i="19"/>
  <c r="D215" i="19"/>
  <c r="E215" i="19"/>
  <c r="F215" i="19"/>
  <c r="G215" i="19"/>
  <c r="H215" i="19"/>
  <c r="I215" i="19"/>
  <c r="J215" i="19"/>
  <c r="C216" i="19"/>
  <c r="D216" i="19"/>
  <c r="E216" i="19"/>
  <c r="F216" i="19"/>
  <c r="G216" i="19"/>
  <c r="H216" i="19"/>
  <c r="I216" i="19"/>
  <c r="J216" i="19"/>
  <c r="C217" i="19"/>
  <c r="D217" i="19"/>
  <c r="E217" i="19"/>
  <c r="F217" i="19"/>
  <c r="G217" i="19"/>
  <c r="H217" i="19"/>
  <c r="I217" i="19"/>
  <c r="J217" i="19"/>
  <c r="C218" i="19"/>
  <c r="D218" i="19"/>
  <c r="E218" i="19"/>
  <c r="F218" i="19"/>
  <c r="G218" i="19"/>
  <c r="H218" i="19"/>
  <c r="I218" i="19"/>
  <c r="J218" i="19"/>
  <c r="C219" i="19"/>
  <c r="D219" i="19"/>
  <c r="E219" i="19"/>
  <c r="F219" i="19"/>
  <c r="G219" i="19"/>
  <c r="H219" i="19"/>
  <c r="I219" i="19"/>
  <c r="J219" i="19"/>
  <c r="C220" i="19"/>
  <c r="D220" i="19"/>
  <c r="E220" i="19"/>
  <c r="F220" i="19"/>
  <c r="G220" i="19"/>
  <c r="H220" i="19"/>
  <c r="I220" i="19"/>
  <c r="J220" i="19"/>
  <c r="C221" i="19"/>
  <c r="D221" i="19"/>
  <c r="E221" i="19"/>
  <c r="F221" i="19"/>
  <c r="G221" i="19"/>
  <c r="H221" i="19"/>
  <c r="I221" i="19"/>
  <c r="J221" i="19"/>
  <c r="C222" i="19"/>
  <c r="D222" i="19"/>
  <c r="E222" i="19"/>
  <c r="F222" i="19"/>
  <c r="G222" i="19"/>
  <c r="H222" i="19"/>
  <c r="I222" i="19"/>
  <c r="J222" i="19"/>
  <c r="C223" i="19"/>
  <c r="D223" i="19"/>
  <c r="E223" i="19"/>
  <c r="F223" i="19"/>
  <c r="G223" i="19"/>
  <c r="H223" i="19"/>
  <c r="I223" i="19"/>
  <c r="J223" i="19"/>
  <c r="C224" i="19"/>
  <c r="D224" i="19"/>
  <c r="E224" i="19"/>
  <c r="F224" i="19"/>
  <c r="G224" i="19"/>
  <c r="H224" i="19"/>
  <c r="I224" i="19"/>
  <c r="J224" i="19"/>
  <c r="C225" i="19"/>
  <c r="D225" i="19"/>
  <c r="E225" i="19"/>
  <c r="F225" i="19"/>
  <c r="G225" i="19"/>
  <c r="H225" i="19"/>
  <c r="I225" i="19"/>
  <c r="J225" i="19"/>
  <c r="C226" i="19"/>
  <c r="D226" i="19"/>
  <c r="E226" i="19"/>
  <c r="F226" i="19"/>
  <c r="G226" i="19"/>
  <c r="H226" i="19"/>
  <c r="I226" i="19"/>
  <c r="J226" i="19"/>
  <c r="C227" i="19"/>
  <c r="D227" i="19"/>
  <c r="E227" i="19"/>
  <c r="F227" i="19"/>
  <c r="G227" i="19"/>
  <c r="H227" i="19"/>
  <c r="I227" i="19"/>
  <c r="J227" i="19"/>
  <c r="C228" i="19"/>
  <c r="D228" i="19"/>
  <c r="E228" i="19"/>
  <c r="F228" i="19"/>
  <c r="G228" i="19"/>
  <c r="H228" i="19"/>
  <c r="I228" i="19"/>
  <c r="J228" i="19"/>
  <c r="C229" i="19"/>
  <c r="D229" i="19"/>
  <c r="E229" i="19"/>
  <c r="F229" i="19"/>
  <c r="G229" i="19"/>
  <c r="H229" i="19"/>
  <c r="I229" i="19"/>
  <c r="J229" i="19"/>
  <c r="C230" i="19"/>
  <c r="D230" i="19"/>
  <c r="E230" i="19"/>
  <c r="F230" i="19"/>
  <c r="G230" i="19"/>
  <c r="H230" i="19"/>
  <c r="I230" i="19"/>
  <c r="J230" i="19"/>
  <c r="C231" i="19"/>
  <c r="D231" i="19"/>
  <c r="E231" i="19"/>
  <c r="F231" i="19"/>
  <c r="G231" i="19"/>
  <c r="H231" i="19"/>
  <c r="I231" i="19"/>
  <c r="J231" i="19"/>
  <c r="C232" i="19"/>
  <c r="D232" i="19"/>
  <c r="E232" i="19"/>
  <c r="F232" i="19"/>
  <c r="G232" i="19"/>
  <c r="H232" i="19"/>
  <c r="I232" i="19"/>
  <c r="J232" i="19"/>
  <c r="C233" i="19"/>
  <c r="D233" i="19"/>
  <c r="E233" i="19"/>
  <c r="F233" i="19"/>
  <c r="G233" i="19"/>
  <c r="H233" i="19"/>
  <c r="I233" i="19"/>
  <c r="J233" i="19"/>
  <c r="C234" i="19"/>
  <c r="D234" i="19"/>
  <c r="E234" i="19"/>
  <c r="F234" i="19"/>
  <c r="G234" i="19"/>
  <c r="H234" i="19"/>
  <c r="I234" i="19"/>
  <c r="J234" i="19"/>
  <c r="C235" i="19"/>
  <c r="D235" i="19"/>
  <c r="E235" i="19"/>
  <c r="F235" i="19"/>
  <c r="G235" i="19"/>
  <c r="H235" i="19"/>
  <c r="I235" i="19"/>
  <c r="J235" i="19"/>
  <c r="C236" i="19"/>
  <c r="D236" i="19"/>
  <c r="E236" i="19"/>
  <c r="F236" i="19"/>
  <c r="G236" i="19"/>
  <c r="H236" i="19"/>
  <c r="I236" i="19"/>
  <c r="J236" i="19"/>
  <c r="C237" i="19"/>
  <c r="D237" i="19"/>
  <c r="E237" i="19"/>
  <c r="F237" i="19"/>
  <c r="G237" i="19"/>
  <c r="H237" i="19"/>
  <c r="I237" i="19"/>
  <c r="J237" i="19"/>
  <c r="C238" i="19"/>
  <c r="D238" i="19"/>
  <c r="E238" i="19"/>
  <c r="F238" i="19"/>
  <c r="G238" i="19"/>
  <c r="H238" i="19"/>
  <c r="I238" i="19"/>
  <c r="J238" i="19"/>
  <c r="C239" i="19"/>
  <c r="D239" i="19"/>
  <c r="E239" i="19"/>
  <c r="F239" i="19"/>
  <c r="G239" i="19"/>
  <c r="H239" i="19"/>
  <c r="I239" i="19"/>
  <c r="J239" i="19"/>
  <c r="C240" i="19"/>
  <c r="D240" i="19"/>
  <c r="E240" i="19"/>
  <c r="F240" i="19"/>
  <c r="G240" i="19"/>
  <c r="H240" i="19"/>
  <c r="I240" i="19"/>
  <c r="J240" i="19"/>
  <c r="C241" i="19"/>
  <c r="D241" i="19"/>
  <c r="E241" i="19"/>
  <c r="F241" i="19"/>
  <c r="G241" i="19"/>
  <c r="H241" i="19"/>
  <c r="I241" i="19"/>
  <c r="J241" i="19"/>
  <c r="C242" i="19"/>
  <c r="D242" i="19"/>
  <c r="E242" i="19"/>
  <c r="F242" i="19"/>
  <c r="G242" i="19"/>
  <c r="H242" i="19"/>
  <c r="I242" i="19"/>
  <c r="J242" i="19"/>
  <c r="C243" i="19"/>
  <c r="D243" i="19"/>
  <c r="E243" i="19"/>
  <c r="F243" i="19"/>
  <c r="G243" i="19"/>
  <c r="H243" i="19"/>
  <c r="I243" i="19"/>
  <c r="J243" i="19"/>
  <c r="C244" i="19"/>
  <c r="D244" i="19"/>
  <c r="E244" i="19"/>
  <c r="F244" i="19"/>
  <c r="G244" i="19"/>
  <c r="H244" i="19"/>
  <c r="I244" i="19"/>
  <c r="J244" i="19"/>
  <c r="C245" i="19"/>
  <c r="D245" i="19"/>
  <c r="E245" i="19"/>
  <c r="F245" i="19"/>
  <c r="G245" i="19"/>
  <c r="H245" i="19"/>
  <c r="I245" i="19"/>
  <c r="J245" i="19"/>
  <c r="C246" i="19"/>
  <c r="D246" i="19"/>
  <c r="E246" i="19"/>
  <c r="F246" i="19"/>
  <c r="G246" i="19"/>
  <c r="H246" i="19"/>
  <c r="I246" i="19"/>
  <c r="J246" i="19"/>
  <c r="C247" i="19"/>
  <c r="D247" i="19"/>
  <c r="E247" i="19"/>
  <c r="F247" i="19"/>
  <c r="G247" i="19"/>
  <c r="H247" i="19"/>
  <c r="I247" i="19"/>
  <c r="J247" i="19"/>
  <c r="C248" i="19"/>
  <c r="D248" i="19"/>
  <c r="E248" i="19"/>
  <c r="F248" i="19"/>
  <c r="G248" i="19"/>
  <c r="H248" i="19"/>
  <c r="I248" i="19"/>
  <c r="J248" i="19"/>
  <c r="C249" i="19"/>
  <c r="D249" i="19"/>
  <c r="E249" i="19"/>
  <c r="F249" i="19"/>
  <c r="G249" i="19"/>
  <c r="H249" i="19"/>
  <c r="I249" i="19"/>
  <c r="J249" i="19"/>
  <c r="C250" i="19"/>
  <c r="D250" i="19"/>
  <c r="E250" i="19"/>
  <c r="F250" i="19"/>
  <c r="G250" i="19"/>
  <c r="H250" i="19"/>
  <c r="I250" i="19"/>
  <c r="J250" i="19"/>
  <c r="C251" i="19"/>
  <c r="D251" i="19"/>
  <c r="E251" i="19"/>
  <c r="F251" i="19"/>
  <c r="G251" i="19"/>
  <c r="H251" i="19"/>
  <c r="I251" i="19"/>
  <c r="J251" i="19"/>
  <c r="C252" i="19"/>
  <c r="D252" i="19"/>
  <c r="E252" i="19"/>
  <c r="F252" i="19"/>
  <c r="G252" i="19"/>
  <c r="H252" i="19"/>
  <c r="I252" i="19"/>
  <c r="J252" i="19"/>
  <c r="C253" i="19"/>
  <c r="D253" i="19"/>
  <c r="E253" i="19"/>
  <c r="F253" i="19"/>
  <c r="G253" i="19"/>
  <c r="H253" i="19"/>
  <c r="I253" i="19"/>
  <c r="J253" i="19"/>
  <c r="C254" i="19"/>
  <c r="D254" i="19"/>
  <c r="E254" i="19"/>
  <c r="F254" i="19"/>
  <c r="G254" i="19"/>
  <c r="H254" i="19"/>
  <c r="I254" i="19"/>
  <c r="J254" i="19"/>
  <c r="C255" i="19"/>
  <c r="D255" i="19"/>
  <c r="E255" i="19"/>
  <c r="F255" i="19"/>
  <c r="G255" i="19"/>
  <c r="H255" i="19"/>
  <c r="I255" i="19"/>
  <c r="J255" i="19"/>
  <c r="C256" i="19"/>
  <c r="D256" i="19"/>
  <c r="E256" i="19"/>
  <c r="F256" i="19"/>
  <c r="G256" i="19"/>
  <c r="H256" i="19"/>
  <c r="I256" i="19"/>
  <c r="J256" i="19"/>
  <c r="C257" i="19"/>
  <c r="D257" i="19"/>
  <c r="E257" i="19"/>
  <c r="F257" i="19"/>
  <c r="G257" i="19"/>
  <c r="H257" i="19"/>
  <c r="I257" i="19"/>
  <c r="J257" i="19"/>
  <c r="C258" i="19"/>
  <c r="D258" i="19"/>
  <c r="E258" i="19"/>
  <c r="F258" i="19"/>
  <c r="G258" i="19"/>
  <c r="H258" i="19"/>
  <c r="I258" i="19"/>
  <c r="J258" i="19"/>
  <c r="C259" i="19"/>
  <c r="D259" i="19"/>
  <c r="E259" i="19"/>
  <c r="F259" i="19"/>
  <c r="G259" i="19"/>
  <c r="H259" i="19"/>
  <c r="I259" i="19"/>
  <c r="J259" i="19"/>
  <c r="C260" i="19"/>
  <c r="D260" i="19"/>
  <c r="E260" i="19"/>
  <c r="F260" i="19"/>
  <c r="G260" i="19"/>
  <c r="H260" i="19"/>
  <c r="I260" i="19"/>
  <c r="J260" i="19"/>
  <c r="C261" i="19"/>
  <c r="D261" i="19"/>
  <c r="E261" i="19"/>
  <c r="F261" i="19"/>
  <c r="G261" i="19"/>
  <c r="H261" i="19"/>
  <c r="I261" i="19"/>
  <c r="J261" i="19"/>
  <c r="C262" i="19"/>
  <c r="D262" i="19"/>
  <c r="E262" i="19"/>
  <c r="F262" i="19"/>
  <c r="G262" i="19"/>
  <c r="H262" i="19"/>
  <c r="I262" i="19"/>
  <c r="J262" i="19"/>
  <c r="C263" i="19"/>
  <c r="D263" i="19"/>
  <c r="E263" i="19"/>
  <c r="F263" i="19"/>
  <c r="G263" i="19"/>
  <c r="H263" i="19"/>
  <c r="I263" i="19"/>
  <c r="J263" i="19"/>
  <c r="C264" i="19"/>
  <c r="D264" i="19"/>
  <c r="E264" i="19"/>
  <c r="F264" i="19"/>
  <c r="G264" i="19"/>
  <c r="H264" i="19"/>
  <c r="I264" i="19"/>
  <c r="J264" i="19"/>
  <c r="C265" i="19"/>
  <c r="D265" i="19"/>
  <c r="E265" i="19"/>
  <c r="F265" i="19"/>
  <c r="G265" i="19"/>
  <c r="H265" i="19"/>
  <c r="I265" i="19"/>
  <c r="J265" i="19"/>
  <c r="C266" i="19"/>
  <c r="D266" i="19"/>
  <c r="E266" i="19"/>
  <c r="F266" i="19"/>
  <c r="G266" i="19"/>
  <c r="H266" i="19"/>
  <c r="I266" i="19"/>
  <c r="J266" i="19"/>
  <c r="C267" i="19"/>
  <c r="D267" i="19"/>
  <c r="E267" i="19"/>
  <c r="F267" i="19"/>
  <c r="G267" i="19"/>
  <c r="H267" i="19"/>
  <c r="I267" i="19"/>
  <c r="J267" i="19"/>
  <c r="C268" i="19"/>
  <c r="D268" i="19"/>
  <c r="E268" i="19"/>
  <c r="F268" i="19"/>
  <c r="G268" i="19"/>
  <c r="H268" i="19"/>
  <c r="I268" i="19"/>
  <c r="J268" i="19"/>
  <c r="C269" i="19"/>
  <c r="D269" i="19"/>
  <c r="E269" i="19"/>
  <c r="F269" i="19"/>
  <c r="G269" i="19"/>
  <c r="H269" i="19"/>
  <c r="I269" i="19"/>
  <c r="J269" i="19"/>
  <c r="C270" i="19"/>
  <c r="D270" i="19"/>
  <c r="E270" i="19"/>
  <c r="F270" i="19"/>
  <c r="G270" i="19"/>
  <c r="H270" i="19"/>
  <c r="I270" i="19"/>
  <c r="J270" i="19"/>
  <c r="C271" i="19"/>
  <c r="D271" i="19"/>
  <c r="E271" i="19"/>
  <c r="F271" i="19"/>
  <c r="G271" i="19"/>
  <c r="H271" i="19"/>
  <c r="I271" i="19"/>
  <c r="J271" i="19"/>
  <c r="C272" i="19"/>
  <c r="D272" i="19"/>
  <c r="E272" i="19"/>
  <c r="F272" i="19"/>
  <c r="G272" i="19"/>
  <c r="H272" i="19"/>
  <c r="I272" i="19"/>
  <c r="J272" i="19"/>
  <c r="C273" i="19"/>
  <c r="D273" i="19"/>
  <c r="E273" i="19"/>
  <c r="F273" i="19"/>
  <c r="G273" i="19"/>
  <c r="H273" i="19"/>
  <c r="I273" i="19"/>
  <c r="J273" i="19"/>
  <c r="C274" i="19"/>
  <c r="D274" i="19"/>
  <c r="E274" i="19"/>
  <c r="F274" i="19"/>
  <c r="G274" i="19"/>
  <c r="H274" i="19"/>
  <c r="I274" i="19"/>
  <c r="J274" i="19"/>
  <c r="J198" i="19"/>
  <c r="I198" i="19"/>
  <c r="H198" i="19"/>
  <c r="G198" i="19"/>
  <c r="F198" i="19"/>
  <c r="E198" i="19"/>
  <c r="D198" i="19"/>
  <c r="C198" i="19"/>
  <c r="J195" i="19"/>
  <c r="I195" i="19"/>
  <c r="H195" i="19"/>
  <c r="G195" i="19"/>
  <c r="F195" i="19"/>
  <c r="E195" i="19"/>
  <c r="D195" i="19"/>
  <c r="C195" i="19"/>
  <c r="J194" i="19"/>
  <c r="I194" i="19"/>
  <c r="H194" i="19"/>
  <c r="G194" i="19"/>
  <c r="F194" i="19"/>
  <c r="E194" i="19"/>
  <c r="D194" i="19"/>
  <c r="C194" i="19"/>
  <c r="J193" i="19"/>
  <c r="I193" i="19"/>
  <c r="H193" i="19"/>
  <c r="G193" i="19"/>
  <c r="F193" i="19"/>
  <c r="E193" i="19"/>
  <c r="D193" i="19"/>
  <c r="C193" i="19"/>
  <c r="C48" i="19"/>
  <c r="D48" i="19"/>
  <c r="E48" i="19"/>
  <c r="F48" i="19"/>
  <c r="G48" i="19"/>
  <c r="H48" i="19"/>
  <c r="I48" i="19"/>
  <c r="J48" i="19"/>
  <c r="C49" i="19"/>
  <c r="D49" i="19"/>
  <c r="E49" i="19"/>
  <c r="F49" i="19"/>
  <c r="G49" i="19"/>
  <c r="H49" i="19"/>
  <c r="I49" i="19"/>
  <c r="J49" i="19"/>
  <c r="C50" i="19"/>
  <c r="D50" i="19"/>
  <c r="E50" i="19"/>
  <c r="F50" i="19"/>
  <c r="G50" i="19"/>
  <c r="H50" i="19"/>
  <c r="I50" i="19"/>
  <c r="J50" i="19"/>
  <c r="C51" i="19"/>
  <c r="D51" i="19"/>
  <c r="E51" i="19"/>
  <c r="F51" i="19"/>
  <c r="G51" i="19"/>
  <c r="H51" i="19"/>
  <c r="I51" i="19"/>
  <c r="J51" i="19"/>
  <c r="C52" i="19"/>
  <c r="D52" i="19"/>
  <c r="E52" i="19"/>
  <c r="F52" i="19"/>
  <c r="G52" i="19"/>
  <c r="H52" i="19"/>
  <c r="I52" i="19"/>
  <c r="J52" i="19"/>
  <c r="C53" i="19"/>
  <c r="D53" i="19"/>
  <c r="E53" i="19"/>
  <c r="F53" i="19"/>
  <c r="G53" i="19"/>
  <c r="H53" i="19"/>
  <c r="I53" i="19"/>
  <c r="J53" i="19"/>
  <c r="C54" i="19"/>
  <c r="D54" i="19"/>
  <c r="E54" i="19"/>
  <c r="F54" i="19"/>
  <c r="G54" i="19"/>
  <c r="H54" i="19"/>
  <c r="I54" i="19"/>
  <c r="J54" i="19"/>
  <c r="C55" i="19"/>
  <c r="D55" i="19"/>
  <c r="E55" i="19"/>
  <c r="F55" i="19"/>
  <c r="G55" i="19"/>
  <c r="H55" i="19"/>
  <c r="I55" i="19"/>
  <c r="J55" i="19"/>
  <c r="C56" i="19"/>
  <c r="D56" i="19"/>
  <c r="E56" i="19"/>
  <c r="F56" i="19"/>
  <c r="G56" i="19"/>
  <c r="H56" i="19"/>
  <c r="I56" i="19"/>
  <c r="J56" i="19"/>
  <c r="C57" i="19"/>
  <c r="D57" i="19"/>
  <c r="E57" i="19"/>
  <c r="F57" i="19"/>
  <c r="G57" i="19"/>
  <c r="H57" i="19"/>
  <c r="I57" i="19"/>
  <c r="J57" i="19"/>
  <c r="C58" i="19"/>
  <c r="D58" i="19"/>
  <c r="E58" i="19"/>
  <c r="F58" i="19"/>
  <c r="G58" i="19"/>
  <c r="H58" i="19"/>
  <c r="I58" i="19"/>
  <c r="J58" i="19"/>
  <c r="C59" i="19"/>
  <c r="D59" i="19"/>
  <c r="E59" i="19"/>
  <c r="F59" i="19"/>
  <c r="G59" i="19"/>
  <c r="H59" i="19"/>
  <c r="I59" i="19"/>
  <c r="J59" i="19"/>
  <c r="C60" i="19"/>
  <c r="D60" i="19"/>
  <c r="E60" i="19"/>
  <c r="F60" i="19"/>
  <c r="G60" i="19"/>
  <c r="H60" i="19"/>
  <c r="I60" i="19"/>
  <c r="J60" i="19"/>
  <c r="C61" i="19"/>
  <c r="D61" i="19"/>
  <c r="E61" i="19"/>
  <c r="F61" i="19"/>
  <c r="G61" i="19"/>
  <c r="H61" i="19"/>
  <c r="I61" i="19"/>
  <c r="J61" i="19"/>
  <c r="C62" i="19"/>
  <c r="D62" i="19"/>
  <c r="E62" i="19"/>
  <c r="F62" i="19"/>
  <c r="G62" i="19"/>
  <c r="H62" i="19"/>
  <c r="I62" i="19"/>
  <c r="J62" i="19"/>
  <c r="C63" i="19"/>
  <c r="D63" i="19"/>
  <c r="E63" i="19"/>
  <c r="F63" i="19"/>
  <c r="G63" i="19"/>
  <c r="H63" i="19"/>
  <c r="I63" i="19"/>
  <c r="J63" i="19"/>
  <c r="C64" i="19"/>
  <c r="D64" i="19"/>
  <c r="E64" i="19"/>
  <c r="F64" i="19"/>
  <c r="G64" i="19"/>
  <c r="H64" i="19"/>
  <c r="I64" i="19"/>
  <c r="J64" i="19"/>
  <c r="C65" i="19"/>
  <c r="D65" i="19"/>
  <c r="E65" i="19"/>
  <c r="F65" i="19"/>
  <c r="G65" i="19"/>
  <c r="H65" i="19"/>
  <c r="I65" i="19"/>
  <c r="J65" i="19"/>
  <c r="C66" i="19"/>
  <c r="D66" i="19"/>
  <c r="E66" i="19"/>
  <c r="F66" i="19"/>
  <c r="G66" i="19"/>
  <c r="H66" i="19"/>
  <c r="I66" i="19"/>
  <c r="J66" i="19"/>
  <c r="C67" i="19"/>
  <c r="D67" i="19"/>
  <c r="E67" i="19"/>
  <c r="F67" i="19"/>
  <c r="G67" i="19"/>
  <c r="H67" i="19"/>
  <c r="I67" i="19"/>
  <c r="J67" i="19"/>
  <c r="C68" i="19"/>
  <c r="D68" i="19"/>
  <c r="E68" i="19"/>
  <c r="F68" i="19"/>
  <c r="G68" i="19"/>
  <c r="H68" i="19"/>
  <c r="I68" i="19"/>
  <c r="J68" i="19"/>
  <c r="C69" i="19"/>
  <c r="D69" i="19"/>
  <c r="E69" i="19"/>
  <c r="F69" i="19"/>
  <c r="G69" i="19"/>
  <c r="H69" i="19"/>
  <c r="I69" i="19"/>
  <c r="J69" i="19"/>
  <c r="C70" i="19"/>
  <c r="D70" i="19"/>
  <c r="E70" i="19"/>
  <c r="F70" i="19"/>
  <c r="G70" i="19"/>
  <c r="H70" i="19"/>
  <c r="I70" i="19"/>
  <c r="J70" i="19"/>
  <c r="C71" i="19"/>
  <c r="D71" i="19"/>
  <c r="E71" i="19"/>
  <c r="F71" i="19"/>
  <c r="G71" i="19"/>
  <c r="H71" i="19"/>
  <c r="I71" i="19"/>
  <c r="J71" i="19"/>
  <c r="C72" i="19"/>
  <c r="D72" i="19"/>
  <c r="E72" i="19"/>
  <c r="F72" i="19"/>
  <c r="G72" i="19"/>
  <c r="H72" i="19"/>
  <c r="I72" i="19"/>
  <c r="J72" i="19"/>
  <c r="C73" i="19"/>
  <c r="D73" i="19"/>
  <c r="E73" i="19"/>
  <c r="F73" i="19"/>
  <c r="G73" i="19"/>
  <c r="H73" i="19"/>
  <c r="I73" i="19"/>
  <c r="J73" i="19"/>
  <c r="C74" i="19"/>
  <c r="D74" i="19"/>
  <c r="E74" i="19"/>
  <c r="F74" i="19"/>
  <c r="G74" i="19"/>
  <c r="H74" i="19"/>
  <c r="I74" i="19"/>
  <c r="J74" i="19"/>
  <c r="C75" i="19"/>
  <c r="D75" i="19"/>
  <c r="E75" i="19"/>
  <c r="F75" i="19"/>
  <c r="G75" i="19"/>
  <c r="H75" i="19"/>
  <c r="I75" i="19"/>
  <c r="J75" i="19"/>
  <c r="C76" i="19"/>
  <c r="D76" i="19"/>
  <c r="E76" i="19"/>
  <c r="F76" i="19"/>
  <c r="G76" i="19"/>
  <c r="H76" i="19"/>
  <c r="I76" i="19"/>
  <c r="J76" i="19"/>
  <c r="C77" i="19"/>
  <c r="D77" i="19"/>
  <c r="E77" i="19"/>
  <c r="F77" i="19"/>
  <c r="G77" i="19"/>
  <c r="H77" i="19"/>
  <c r="I77" i="19"/>
  <c r="J77" i="19"/>
  <c r="C78" i="19"/>
  <c r="D78" i="19"/>
  <c r="E78" i="19"/>
  <c r="F78" i="19"/>
  <c r="G78" i="19"/>
  <c r="H78" i="19"/>
  <c r="I78" i="19"/>
  <c r="J78" i="19"/>
  <c r="C79" i="19"/>
  <c r="D79" i="19"/>
  <c r="E79" i="19"/>
  <c r="F79" i="19"/>
  <c r="G79" i="19"/>
  <c r="H79" i="19"/>
  <c r="I79" i="19"/>
  <c r="J79" i="19"/>
  <c r="C80" i="19"/>
  <c r="D80" i="19"/>
  <c r="E80" i="19"/>
  <c r="F80" i="19"/>
  <c r="G80" i="19"/>
  <c r="H80" i="19"/>
  <c r="I80" i="19"/>
  <c r="J80" i="19"/>
  <c r="C81" i="19"/>
  <c r="D81" i="19"/>
  <c r="E81" i="19"/>
  <c r="F81" i="19"/>
  <c r="G81" i="19"/>
  <c r="H81" i="19"/>
  <c r="I81" i="19"/>
  <c r="J81" i="19"/>
  <c r="C82" i="19"/>
  <c r="D82" i="19"/>
  <c r="E82" i="19"/>
  <c r="F82" i="19"/>
  <c r="G82" i="19"/>
  <c r="H82" i="19"/>
  <c r="I82" i="19"/>
  <c r="J82" i="19"/>
  <c r="C83" i="19"/>
  <c r="D83" i="19"/>
  <c r="E83" i="19"/>
  <c r="F83" i="19"/>
  <c r="G83" i="19"/>
  <c r="H83" i="19"/>
  <c r="I83" i="19"/>
  <c r="J83" i="19"/>
  <c r="C84" i="19"/>
  <c r="D84" i="19"/>
  <c r="E84" i="19"/>
  <c r="F84" i="19"/>
  <c r="G84" i="19"/>
  <c r="H84" i="19"/>
  <c r="I84" i="19"/>
  <c r="J84" i="19"/>
  <c r="C85" i="19"/>
  <c r="D85" i="19"/>
  <c r="E85" i="19"/>
  <c r="F85" i="19"/>
  <c r="G85" i="19"/>
  <c r="H85" i="19"/>
  <c r="I85" i="19"/>
  <c r="J85" i="19"/>
  <c r="C86" i="19"/>
  <c r="D86" i="19"/>
  <c r="E86" i="19"/>
  <c r="F86" i="19"/>
  <c r="G86" i="19"/>
  <c r="H86" i="19"/>
  <c r="I86" i="19"/>
  <c r="J86" i="19"/>
  <c r="C87" i="19"/>
  <c r="D87" i="19"/>
  <c r="E87" i="19"/>
  <c r="F87" i="19"/>
  <c r="G87" i="19"/>
  <c r="H87" i="19"/>
  <c r="I87" i="19"/>
  <c r="J87" i="19"/>
  <c r="C88" i="19"/>
  <c r="D88" i="19"/>
  <c r="E88" i="19"/>
  <c r="F88" i="19"/>
  <c r="G88" i="19"/>
  <c r="H88" i="19"/>
  <c r="I88" i="19"/>
  <c r="J88" i="19"/>
  <c r="C89" i="19"/>
  <c r="D89" i="19"/>
  <c r="E89" i="19"/>
  <c r="F89" i="19"/>
  <c r="G89" i="19"/>
  <c r="H89" i="19"/>
  <c r="I89" i="19"/>
  <c r="J89" i="19"/>
  <c r="C90" i="19"/>
  <c r="D90" i="19"/>
  <c r="E90" i="19"/>
  <c r="F90" i="19"/>
  <c r="G90" i="19"/>
  <c r="H90" i="19"/>
  <c r="I90" i="19"/>
  <c r="J90" i="19"/>
  <c r="C91" i="19"/>
  <c r="D91" i="19"/>
  <c r="E91" i="19"/>
  <c r="F91" i="19"/>
  <c r="G91" i="19"/>
  <c r="H91" i="19"/>
  <c r="I91" i="19"/>
  <c r="J91" i="19"/>
  <c r="C92" i="19"/>
  <c r="D92" i="19"/>
  <c r="E92" i="19"/>
  <c r="F92" i="19"/>
  <c r="G92" i="19"/>
  <c r="H92" i="19"/>
  <c r="I92" i="19"/>
  <c r="J92" i="19"/>
  <c r="C93" i="19"/>
  <c r="D93" i="19"/>
  <c r="E93" i="19"/>
  <c r="F93" i="19"/>
  <c r="G93" i="19"/>
  <c r="H93" i="19"/>
  <c r="I93" i="19"/>
  <c r="J93" i="19"/>
  <c r="C94" i="19"/>
  <c r="D94" i="19"/>
  <c r="E94" i="19"/>
  <c r="F94" i="19"/>
  <c r="G94" i="19"/>
  <c r="H94" i="19"/>
  <c r="I94" i="19"/>
  <c r="J94" i="19"/>
  <c r="C95" i="19"/>
  <c r="D95" i="19"/>
  <c r="E95" i="19"/>
  <c r="F95" i="19"/>
  <c r="G95" i="19"/>
  <c r="H95" i="19"/>
  <c r="I95" i="19"/>
  <c r="J95" i="19"/>
  <c r="C96" i="19"/>
  <c r="D96" i="19"/>
  <c r="E96" i="19"/>
  <c r="F96" i="19"/>
  <c r="G96" i="19"/>
  <c r="H96" i="19"/>
  <c r="I96" i="19"/>
  <c r="J96" i="19"/>
  <c r="C97" i="19"/>
  <c r="D97" i="19"/>
  <c r="E97" i="19"/>
  <c r="F97" i="19"/>
  <c r="G97" i="19"/>
  <c r="H97" i="19"/>
  <c r="I97" i="19"/>
  <c r="J97" i="19"/>
  <c r="C98" i="19"/>
  <c r="D98" i="19"/>
  <c r="E98" i="19"/>
  <c r="F98" i="19"/>
  <c r="G98" i="19"/>
  <c r="H98" i="19"/>
  <c r="I98" i="19"/>
  <c r="J98" i="19"/>
  <c r="C99" i="19"/>
  <c r="D99" i="19"/>
  <c r="E99" i="19"/>
  <c r="F99" i="19"/>
  <c r="G99" i="19"/>
  <c r="H99" i="19"/>
  <c r="I99" i="19"/>
  <c r="J99" i="19"/>
  <c r="C100" i="19"/>
  <c r="D100" i="19"/>
  <c r="E100" i="19"/>
  <c r="F100" i="19"/>
  <c r="G100" i="19"/>
  <c r="H100" i="19"/>
  <c r="I100" i="19"/>
  <c r="J100" i="19"/>
  <c r="C101" i="19"/>
  <c r="D101" i="19"/>
  <c r="E101" i="19"/>
  <c r="F101" i="19"/>
  <c r="G101" i="19"/>
  <c r="H101" i="19"/>
  <c r="I101" i="19"/>
  <c r="J101" i="19"/>
  <c r="C102" i="19"/>
  <c r="D102" i="19"/>
  <c r="E102" i="19"/>
  <c r="F102" i="19"/>
  <c r="G102" i="19"/>
  <c r="H102" i="19"/>
  <c r="I102" i="19"/>
  <c r="J102" i="19"/>
  <c r="C103" i="19"/>
  <c r="D103" i="19"/>
  <c r="E103" i="19"/>
  <c r="F103" i="19"/>
  <c r="G103" i="19"/>
  <c r="H103" i="19"/>
  <c r="I103" i="19"/>
  <c r="J103" i="19"/>
  <c r="C104" i="19"/>
  <c r="D104" i="19"/>
  <c r="E104" i="19"/>
  <c r="F104" i="19"/>
  <c r="G104" i="19"/>
  <c r="H104" i="19"/>
  <c r="I104" i="19"/>
  <c r="J104" i="19"/>
  <c r="C105" i="19"/>
  <c r="D105" i="19"/>
  <c r="E105" i="19"/>
  <c r="F105" i="19"/>
  <c r="G105" i="19"/>
  <c r="H105" i="19"/>
  <c r="I105" i="19"/>
  <c r="J105" i="19"/>
  <c r="C106" i="19"/>
  <c r="D106" i="19"/>
  <c r="E106" i="19"/>
  <c r="F106" i="19"/>
  <c r="G106" i="19"/>
  <c r="H106" i="19"/>
  <c r="I106" i="19"/>
  <c r="J106" i="19"/>
  <c r="C107" i="19"/>
  <c r="D107" i="19"/>
  <c r="E107" i="19"/>
  <c r="F107" i="19"/>
  <c r="G107" i="19"/>
  <c r="H107" i="19"/>
  <c r="I107" i="19"/>
  <c r="J107" i="19"/>
  <c r="C108" i="19"/>
  <c r="D108" i="19"/>
  <c r="E108" i="19"/>
  <c r="F108" i="19"/>
  <c r="G108" i="19"/>
  <c r="H108" i="19"/>
  <c r="I108" i="19"/>
  <c r="J108" i="19"/>
  <c r="C109" i="19"/>
  <c r="D109" i="19"/>
  <c r="E109" i="19"/>
  <c r="F109" i="19"/>
  <c r="G109" i="19"/>
  <c r="H109" i="19"/>
  <c r="I109" i="19"/>
  <c r="J109" i="19"/>
  <c r="C110" i="19"/>
  <c r="D110" i="19"/>
  <c r="E110" i="19"/>
  <c r="F110" i="19"/>
  <c r="G110" i="19"/>
  <c r="H110" i="19"/>
  <c r="I110" i="19"/>
  <c r="J110" i="19"/>
  <c r="C111" i="19"/>
  <c r="D111" i="19"/>
  <c r="E111" i="19"/>
  <c r="F111" i="19"/>
  <c r="G111" i="19"/>
  <c r="H111" i="19"/>
  <c r="I111" i="19"/>
  <c r="J111" i="19"/>
  <c r="C112" i="19"/>
  <c r="D112" i="19"/>
  <c r="E112" i="19"/>
  <c r="F112" i="19"/>
  <c r="G112" i="19"/>
  <c r="H112" i="19"/>
  <c r="I112" i="19"/>
  <c r="J112" i="19"/>
  <c r="C113" i="19"/>
  <c r="D113" i="19"/>
  <c r="E113" i="19"/>
  <c r="F113" i="19"/>
  <c r="G113" i="19"/>
  <c r="H113" i="19"/>
  <c r="I113" i="19"/>
  <c r="J113" i="19"/>
  <c r="C114" i="19"/>
  <c r="D114" i="19"/>
  <c r="E114" i="19"/>
  <c r="F114" i="19"/>
  <c r="G114" i="19"/>
  <c r="H114" i="19"/>
  <c r="I114" i="19"/>
  <c r="J114" i="19"/>
  <c r="C115" i="19"/>
  <c r="D115" i="19"/>
  <c r="E115" i="19"/>
  <c r="F115" i="19"/>
  <c r="G115" i="19"/>
  <c r="H115" i="19"/>
  <c r="I115" i="19"/>
  <c r="J115" i="19"/>
  <c r="C116" i="19"/>
  <c r="D116" i="19"/>
  <c r="E116" i="19"/>
  <c r="F116" i="19"/>
  <c r="G116" i="19"/>
  <c r="H116" i="19"/>
  <c r="I116" i="19"/>
  <c r="J116" i="19"/>
  <c r="C117" i="19"/>
  <c r="D117" i="19"/>
  <c r="E117" i="19"/>
  <c r="F117" i="19"/>
  <c r="G117" i="19"/>
  <c r="H117" i="19"/>
  <c r="I117" i="19"/>
  <c r="J117" i="19"/>
  <c r="C118" i="19"/>
  <c r="D118" i="19"/>
  <c r="E118" i="19"/>
  <c r="F118" i="19"/>
  <c r="G118" i="19"/>
  <c r="H118" i="19"/>
  <c r="I118" i="19"/>
  <c r="J118" i="19"/>
  <c r="C119" i="19"/>
  <c r="D119" i="19"/>
  <c r="E119" i="19"/>
  <c r="F119" i="19"/>
  <c r="G119" i="19"/>
  <c r="H119" i="19"/>
  <c r="I119" i="19"/>
  <c r="J119" i="19"/>
  <c r="C120" i="19"/>
  <c r="D120" i="19"/>
  <c r="E120" i="19"/>
  <c r="F120" i="19"/>
  <c r="G120" i="19"/>
  <c r="H120" i="19"/>
  <c r="I120" i="19"/>
  <c r="J120" i="19"/>
  <c r="C121" i="19"/>
  <c r="D121" i="19"/>
  <c r="E121" i="19"/>
  <c r="F121" i="19"/>
  <c r="G121" i="19"/>
  <c r="H121" i="19"/>
  <c r="I121" i="19"/>
  <c r="J121" i="19"/>
  <c r="C122" i="19"/>
  <c r="D122" i="19"/>
  <c r="E122" i="19"/>
  <c r="F122" i="19"/>
  <c r="G122" i="19"/>
  <c r="H122" i="19"/>
  <c r="I122" i="19"/>
  <c r="J122" i="19"/>
  <c r="C123" i="19"/>
  <c r="D123" i="19"/>
  <c r="E123" i="19"/>
  <c r="F123" i="19"/>
  <c r="G123" i="19"/>
  <c r="H123" i="19"/>
  <c r="I123" i="19"/>
  <c r="J123" i="19"/>
  <c r="C124" i="19"/>
  <c r="D124" i="19"/>
  <c r="E124" i="19"/>
  <c r="F124" i="19"/>
  <c r="G124" i="19"/>
  <c r="H124" i="19"/>
  <c r="I124" i="19"/>
  <c r="J124" i="19"/>
  <c r="C125" i="19"/>
  <c r="D125" i="19"/>
  <c r="E125" i="19"/>
  <c r="F125" i="19"/>
  <c r="G125" i="19"/>
  <c r="H125" i="19"/>
  <c r="I125" i="19"/>
  <c r="J125" i="19"/>
  <c r="C126" i="19"/>
  <c r="D126" i="19"/>
  <c r="E126" i="19"/>
  <c r="F126" i="19"/>
  <c r="G126" i="19"/>
  <c r="H126" i="19"/>
  <c r="I126" i="19"/>
  <c r="J126" i="19"/>
  <c r="C127" i="19"/>
  <c r="D127" i="19"/>
  <c r="E127" i="19"/>
  <c r="F127" i="19"/>
  <c r="G127" i="19"/>
  <c r="H127" i="19"/>
  <c r="I127" i="19"/>
  <c r="J127" i="19"/>
  <c r="C128" i="19"/>
  <c r="D128" i="19"/>
  <c r="E128" i="19"/>
  <c r="F128" i="19"/>
  <c r="G128" i="19"/>
  <c r="H128" i="19"/>
  <c r="I128" i="19"/>
  <c r="J128" i="19"/>
  <c r="C129" i="19"/>
  <c r="D129" i="19"/>
  <c r="E129" i="19"/>
  <c r="F129" i="19"/>
  <c r="G129" i="19"/>
  <c r="H129" i="19"/>
  <c r="I129" i="19"/>
  <c r="J129" i="19"/>
  <c r="C130" i="19"/>
  <c r="D130" i="19"/>
  <c r="E130" i="19"/>
  <c r="F130" i="19"/>
  <c r="G130" i="19"/>
  <c r="H130" i="19"/>
  <c r="I130" i="19"/>
  <c r="J130" i="19"/>
  <c r="C131" i="19"/>
  <c r="D131" i="19"/>
  <c r="E131" i="19"/>
  <c r="F131" i="19"/>
  <c r="G131" i="19"/>
  <c r="H131" i="19"/>
  <c r="I131" i="19"/>
  <c r="J131" i="19"/>
  <c r="C132" i="19"/>
  <c r="D132" i="19"/>
  <c r="E132" i="19"/>
  <c r="F132" i="19"/>
  <c r="G132" i="19"/>
  <c r="H132" i="19"/>
  <c r="I132" i="19"/>
  <c r="J132" i="19"/>
  <c r="C133" i="19"/>
  <c r="D133" i="19"/>
  <c r="E133" i="19"/>
  <c r="F133" i="19"/>
  <c r="G133" i="19"/>
  <c r="H133" i="19"/>
  <c r="I133" i="19"/>
  <c r="J133" i="19"/>
  <c r="C134" i="19"/>
  <c r="D134" i="19"/>
  <c r="E134" i="19"/>
  <c r="F134" i="19"/>
  <c r="G134" i="19"/>
  <c r="H134" i="19"/>
  <c r="I134" i="19"/>
  <c r="J134" i="19"/>
  <c r="C135" i="19"/>
  <c r="D135" i="19"/>
  <c r="E135" i="19"/>
  <c r="F135" i="19"/>
  <c r="G135" i="19"/>
  <c r="H135" i="19"/>
  <c r="I135" i="19"/>
  <c r="J135" i="19"/>
  <c r="C136" i="19"/>
  <c r="D136" i="19"/>
  <c r="E136" i="19"/>
  <c r="F136" i="19"/>
  <c r="G136" i="19"/>
  <c r="H136" i="19"/>
  <c r="I136" i="19"/>
  <c r="J136" i="19"/>
  <c r="C137" i="19"/>
  <c r="D137" i="19"/>
  <c r="E137" i="19"/>
  <c r="F137" i="19"/>
  <c r="G137" i="19"/>
  <c r="H137" i="19"/>
  <c r="I137" i="19"/>
  <c r="J137" i="19"/>
  <c r="C138" i="19"/>
  <c r="D138" i="19"/>
  <c r="E138" i="19"/>
  <c r="F138" i="19"/>
  <c r="G138" i="19"/>
  <c r="H138" i="19"/>
  <c r="I138" i="19"/>
  <c r="J138" i="19"/>
  <c r="C139" i="19"/>
  <c r="D139" i="19"/>
  <c r="E139" i="19"/>
  <c r="F139" i="19"/>
  <c r="G139" i="19"/>
  <c r="H139" i="19"/>
  <c r="I139" i="19"/>
  <c r="J139" i="19"/>
  <c r="C140" i="19"/>
  <c r="D140" i="19"/>
  <c r="E140" i="19"/>
  <c r="F140" i="19"/>
  <c r="G140" i="19"/>
  <c r="H140" i="19"/>
  <c r="I140" i="19"/>
  <c r="J140" i="19"/>
  <c r="C141" i="19"/>
  <c r="D141" i="19"/>
  <c r="E141" i="19"/>
  <c r="F141" i="19"/>
  <c r="G141" i="19"/>
  <c r="H141" i="19"/>
  <c r="I141" i="19"/>
  <c r="J141" i="19"/>
  <c r="C142" i="19"/>
  <c r="D142" i="19"/>
  <c r="E142" i="19"/>
  <c r="F142" i="19"/>
  <c r="G142" i="19"/>
  <c r="H142" i="19"/>
  <c r="I142" i="19"/>
  <c r="J142" i="19"/>
  <c r="C143" i="19"/>
  <c r="D143" i="19"/>
  <c r="E143" i="19"/>
  <c r="F143" i="19"/>
  <c r="G143" i="19"/>
  <c r="H143" i="19"/>
  <c r="I143" i="19"/>
  <c r="J143" i="19"/>
  <c r="C144" i="19"/>
  <c r="D144" i="19"/>
  <c r="E144" i="19"/>
  <c r="F144" i="19"/>
  <c r="G144" i="19"/>
  <c r="H144" i="19"/>
  <c r="I144" i="19"/>
  <c r="J144" i="19"/>
  <c r="C145" i="19"/>
  <c r="D145" i="19"/>
  <c r="E145" i="19"/>
  <c r="F145" i="19"/>
  <c r="G145" i="19"/>
  <c r="H145" i="19"/>
  <c r="I145" i="19"/>
  <c r="J145" i="19"/>
  <c r="C146" i="19"/>
  <c r="D146" i="19"/>
  <c r="E146" i="19"/>
  <c r="F146" i="19"/>
  <c r="G146" i="19"/>
  <c r="H146" i="19"/>
  <c r="I146" i="19"/>
  <c r="J146" i="19"/>
  <c r="C147" i="19"/>
  <c r="D147" i="19"/>
  <c r="E147" i="19"/>
  <c r="F147" i="19"/>
  <c r="G147" i="19"/>
  <c r="H147" i="19"/>
  <c r="I147" i="19"/>
  <c r="J147" i="19"/>
  <c r="C148" i="19"/>
  <c r="D148" i="19"/>
  <c r="E148" i="19"/>
  <c r="F148" i="19"/>
  <c r="G148" i="19"/>
  <c r="H148" i="19"/>
  <c r="I148" i="19"/>
  <c r="J148" i="19"/>
  <c r="C149" i="19"/>
  <c r="D149" i="19"/>
  <c r="E149" i="19"/>
  <c r="F149" i="19"/>
  <c r="G149" i="19"/>
  <c r="H149" i="19"/>
  <c r="I149" i="19"/>
  <c r="J149" i="19"/>
  <c r="C150" i="19"/>
  <c r="D150" i="19"/>
  <c r="E150" i="19"/>
  <c r="F150" i="19"/>
  <c r="G150" i="19"/>
  <c r="H150" i="19"/>
  <c r="I150" i="19"/>
  <c r="J150" i="19"/>
  <c r="C151" i="19"/>
  <c r="D151" i="19"/>
  <c r="E151" i="19"/>
  <c r="F151" i="19"/>
  <c r="G151" i="19"/>
  <c r="H151" i="19"/>
  <c r="I151" i="19"/>
  <c r="J151" i="19"/>
  <c r="C152" i="19"/>
  <c r="D152" i="19"/>
  <c r="E152" i="19"/>
  <c r="F152" i="19"/>
  <c r="G152" i="19"/>
  <c r="H152" i="19"/>
  <c r="I152" i="19"/>
  <c r="J152" i="19"/>
  <c r="C153" i="19"/>
  <c r="D153" i="19"/>
  <c r="E153" i="19"/>
  <c r="F153" i="19"/>
  <c r="G153" i="19"/>
  <c r="H153" i="19"/>
  <c r="I153" i="19"/>
  <c r="J153" i="19"/>
  <c r="C154" i="19"/>
  <c r="D154" i="19"/>
  <c r="E154" i="19"/>
  <c r="F154" i="19"/>
  <c r="G154" i="19"/>
  <c r="H154" i="19"/>
  <c r="I154" i="19"/>
  <c r="J154" i="19"/>
  <c r="C155" i="19"/>
  <c r="D155" i="19"/>
  <c r="E155" i="19"/>
  <c r="F155" i="19"/>
  <c r="G155" i="19"/>
  <c r="H155" i="19"/>
  <c r="I155" i="19"/>
  <c r="J155" i="19"/>
  <c r="C156" i="19"/>
  <c r="D156" i="19"/>
  <c r="E156" i="19"/>
  <c r="F156" i="19"/>
  <c r="G156" i="19"/>
  <c r="H156" i="19"/>
  <c r="I156" i="19"/>
  <c r="J156" i="19"/>
  <c r="C157" i="19"/>
  <c r="D157" i="19"/>
  <c r="E157" i="19"/>
  <c r="F157" i="19"/>
  <c r="G157" i="19"/>
  <c r="H157" i="19"/>
  <c r="I157" i="19"/>
  <c r="J157" i="19"/>
  <c r="C158" i="19"/>
  <c r="D158" i="19"/>
  <c r="E158" i="19"/>
  <c r="F158" i="19"/>
  <c r="G158" i="19"/>
  <c r="H158" i="19"/>
  <c r="I158" i="19"/>
  <c r="J158" i="19"/>
  <c r="C159" i="19"/>
  <c r="D159" i="19"/>
  <c r="E159" i="19"/>
  <c r="F159" i="19"/>
  <c r="G159" i="19"/>
  <c r="H159" i="19"/>
  <c r="I159" i="19"/>
  <c r="J159" i="19"/>
  <c r="C160" i="19"/>
  <c r="D160" i="19"/>
  <c r="E160" i="19"/>
  <c r="F160" i="19"/>
  <c r="G160" i="19"/>
  <c r="H160" i="19"/>
  <c r="I160" i="19"/>
  <c r="J160" i="19"/>
  <c r="C161" i="19"/>
  <c r="D161" i="19"/>
  <c r="E161" i="19"/>
  <c r="F161" i="19"/>
  <c r="G161" i="19"/>
  <c r="H161" i="19"/>
  <c r="I161" i="19"/>
  <c r="J161" i="19"/>
  <c r="C162" i="19"/>
  <c r="D162" i="19"/>
  <c r="E162" i="19"/>
  <c r="F162" i="19"/>
  <c r="G162" i="19"/>
  <c r="H162" i="19"/>
  <c r="I162" i="19"/>
  <c r="J162" i="19"/>
  <c r="C163" i="19"/>
  <c r="D163" i="19"/>
  <c r="E163" i="19"/>
  <c r="F163" i="19"/>
  <c r="G163" i="19"/>
  <c r="H163" i="19"/>
  <c r="I163" i="19"/>
  <c r="J163" i="19"/>
  <c r="C164" i="19"/>
  <c r="D164" i="19"/>
  <c r="E164" i="19"/>
  <c r="F164" i="19"/>
  <c r="G164" i="19"/>
  <c r="H164" i="19"/>
  <c r="I164" i="19"/>
  <c r="J164" i="19"/>
  <c r="C165" i="19"/>
  <c r="D165" i="19"/>
  <c r="E165" i="19"/>
  <c r="F165" i="19"/>
  <c r="G165" i="19"/>
  <c r="H165" i="19"/>
  <c r="I165" i="19"/>
  <c r="J165" i="19"/>
  <c r="C166" i="19"/>
  <c r="D166" i="19"/>
  <c r="E166" i="19"/>
  <c r="F166" i="19"/>
  <c r="G166" i="19"/>
  <c r="H166" i="19"/>
  <c r="I166" i="19"/>
  <c r="J166" i="19"/>
  <c r="C167" i="19"/>
  <c r="D167" i="19"/>
  <c r="E167" i="19"/>
  <c r="F167" i="19"/>
  <c r="G167" i="19"/>
  <c r="H167" i="19"/>
  <c r="I167" i="19"/>
  <c r="J167" i="19"/>
  <c r="C168" i="19"/>
  <c r="D168" i="19"/>
  <c r="E168" i="19"/>
  <c r="F168" i="19"/>
  <c r="G168" i="19"/>
  <c r="H168" i="19"/>
  <c r="I168" i="19"/>
  <c r="J168" i="19"/>
  <c r="C169" i="19"/>
  <c r="D169" i="19"/>
  <c r="E169" i="19"/>
  <c r="F169" i="19"/>
  <c r="G169" i="19"/>
  <c r="H169" i="19"/>
  <c r="I169" i="19"/>
  <c r="J169" i="19"/>
  <c r="C170" i="19"/>
  <c r="D170" i="19"/>
  <c r="E170" i="19"/>
  <c r="F170" i="19"/>
  <c r="G170" i="19"/>
  <c r="H170" i="19"/>
  <c r="I170" i="19"/>
  <c r="J170" i="19"/>
  <c r="C171" i="19"/>
  <c r="D171" i="19"/>
  <c r="E171" i="19"/>
  <c r="F171" i="19"/>
  <c r="G171" i="19"/>
  <c r="H171" i="19"/>
  <c r="I171" i="19"/>
  <c r="J171" i="19"/>
  <c r="C172" i="19"/>
  <c r="D172" i="19"/>
  <c r="E172" i="19"/>
  <c r="F172" i="19"/>
  <c r="G172" i="19"/>
  <c r="H172" i="19"/>
  <c r="I172" i="19"/>
  <c r="J172" i="19"/>
  <c r="C173" i="19"/>
  <c r="D173" i="19"/>
  <c r="E173" i="19"/>
  <c r="F173" i="19"/>
  <c r="G173" i="19"/>
  <c r="H173" i="19"/>
  <c r="I173" i="19"/>
  <c r="J173" i="19"/>
  <c r="C174" i="19"/>
  <c r="D174" i="19"/>
  <c r="E174" i="19"/>
  <c r="F174" i="19"/>
  <c r="G174" i="19"/>
  <c r="H174" i="19"/>
  <c r="I174" i="19"/>
  <c r="J174" i="19"/>
  <c r="C175" i="19"/>
  <c r="D175" i="19"/>
  <c r="E175" i="19"/>
  <c r="F175" i="19"/>
  <c r="G175" i="19"/>
  <c r="H175" i="19"/>
  <c r="I175" i="19"/>
  <c r="J175" i="19"/>
  <c r="C176" i="19"/>
  <c r="D176" i="19"/>
  <c r="E176" i="19"/>
  <c r="F176" i="19"/>
  <c r="G176" i="19"/>
  <c r="H176" i="19"/>
  <c r="I176" i="19"/>
  <c r="J176" i="19"/>
  <c r="C177" i="19"/>
  <c r="D177" i="19"/>
  <c r="E177" i="19"/>
  <c r="F177" i="19"/>
  <c r="G177" i="19"/>
  <c r="H177" i="19"/>
  <c r="I177" i="19"/>
  <c r="J177" i="19"/>
  <c r="C178" i="19"/>
  <c r="D178" i="19"/>
  <c r="E178" i="19"/>
  <c r="F178" i="19"/>
  <c r="G178" i="19"/>
  <c r="H178" i="19"/>
  <c r="I178" i="19"/>
  <c r="J178" i="19"/>
  <c r="C179" i="19"/>
  <c r="D179" i="19"/>
  <c r="E179" i="19"/>
  <c r="F179" i="19"/>
  <c r="G179" i="19"/>
  <c r="H179" i="19"/>
  <c r="I179" i="19"/>
  <c r="J179" i="19"/>
  <c r="C180" i="19"/>
  <c r="D180" i="19"/>
  <c r="E180" i="19"/>
  <c r="F180" i="19"/>
  <c r="G180" i="19"/>
  <c r="H180" i="19"/>
  <c r="I180" i="19"/>
  <c r="J180" i="19"/>
  <c r="C181" i="19"/>
  <c r="D181" i="19"/>
  <c r="E181" i="19"/>
  <c r="F181" i="19"/>
  <c r="G181" i="19"/>
  <c r="H181" i="19"/>
  <c r="I181" i="19"/>
  <c r="J181" i="19"/>
  <c r="C182" i="19"/>
  <c r="D182" i="19"/>
  <c r="E182" i="19"/>
  <c r="F182" i="19"/>
  <c r="G182" i="19"/>
  <c r="H182" i="19"/>
  <c r="I182" i="19"/>
  <c r="J182" i="19"/>
  <c r="C183" i="19"/>
  <c r="D183" i="19"/>
  <c r="E183" i="19"/>
  <c r="F183" i="19"/>
  <c r="G183" i="19"/>
  <c r="H183" i="19"/>
  <c r="I183" i="19"/>
  <c r="J183" i="19"/>
  <c r="C184" i="19"/>
  <c r="D184" i="19"/>
  <c r="E184" i="19"/>
  <c r="F184" i="19"/>
  <c r="G184" i="19"/>
  <c r="H184" i="19"/>
  <c r="I184" i="19"/>
  <c r="J184" i="19"/>
  <c r="C185" i="19"/>
  <c r="D185" i="19"/>
  <c r="E185" i="19"/>
  <c r="F185" i="19"/>
  <c r="G185" i="19"/>
  <c r="H185" i="19"/>
  <c r="I185" i="19"/>
  <c r="J185" i="19"/>
  <c r="C186" i="19"/>
  <c r="D186" i="19"/>
  <c r="E186" i="19"/>
  <c r="F186" i="19"/>
  <c r="G186" i="19"/>
  <c r="H186" i="19"/>
  <c r="I186" i="19"/>
  <c r="J186" i="19"/>
  <c r="C187" i="19"/>
  <c r="D187" i="19"/>
  <c r="E187" i="19"/>
  <c r="F187" i="19"/>
  <c r="G187" i="19"/>
  <c r="H187" i="19"/>
  <c r="I187" i="19"/>
  <c r="J187" i="19"/>
  <c r="C188" i="19"/>
  <c r="D188" i="19"/>
  <c r="E188" i="19"/>
  <c r="F188" i="19"/>
  <c r="G188" i="19"/>
  <c r="H188" i="19"/>
  <c r="I188" i="19"/>
  <c r="J188" i="19"/>
  <c r="C189" i="19"/>
  <c r="D189" i="19"/>
  <c r="E189" i="19"/>
  <c r="F189" i="19"/>
  <c r="G189" i="19"/>
  <c r="H189" i="19"/>
  <c r="I189" i="19"/>
  <c r="J189" i="19"/>
  <c r="C190" i="19"/>
  <c r="D190" i="19"/>
  <c r="E190" i="19"/>
  <c r="F190" i="19"/>
  <c r="G190" i="19"/>
  <c r="H190" i="19"/>
  <c r="I190" i="19"/>
  <c r="J190" i="19"/>
  <c r="J47" i="19"/>
  <c r="I47" i="19"/>
  <c r="H47" i="19"/>
  <c r="G47" i="19"/>
  <c r="F47" i="19"/>
  <c r="E47" i="19"/>
  <c r="D47" i="19"/>
  <c r="C47" i="19"/>
  <c r="C44" i="19"/>
  <c r="D44" i="19"/>
  <c r="E44" i="19"/>
  <c r="F44" i="19"/>
  <c r="G44" i="19"/>
  <c r="H44" i="19"/>
  <c r="I44" i="19"/>
  <c r="J44" i="19"/>
  <c r="C11" i="19"/>
  <c r="D11" i="19"/>
  <c r="E11" i="19"/>
  <c r="F11" i="19"/>
  <c r="G11" i="19"/>
  <c r="H11" i="19"/>
  <c r="I11" i="19"/>
  <c r="J11" i="19"/>
  <c r="C12" i="19"/>
  <c r="D12" i="19"/>
  <c r="E12" i="19"/>
  <c r="F12" i="19"/>
  <c r="G12" i="19"/>
  <c r="H12" i="19"/>
  <c r="I12" i="19"/>
  <c r="J12" i="19"/>
  <c r="C13" i="19"/>
  <c r="D13" i="19"/>
  <c r="E13" i="19"/>
  <c r="F13" i="19"/>
  <c r="G13" i="19"/>
  <c r="H13" i="19"/>
  <c r="I13" i="19"/>
  <c r="J13" i="19"/>
  <c r="C14" i="19"/>
  <c r="D14" i="19"/>
  <c r="E14" i="19"/>
  <c r="F14" i="19"/>
  <c r="G14" i="19"/>
  <c r="H14" i="19"/>
  <c r="I14" i="19"/>
  <c r="J14" i="19"/>
  <c r="C15" i="19"/>
  <c r="D15" i="19"/>
  <c r="E15" i="19"/>
  <c r="F15" i="19"/>
  <c r="G15" i="19"/>
  <c r="H15" i="19"/>
  <c r="I15" i="19"/>
  <c r="J15" i="19"/>
  <c r="C16" i="19"/>
  <c r="D16" i="19"/>
  <c r="E16" i="19"/>
  <c r="F16" i="19"/>
  <c r="G16" i="19"/>
  <c r="H16" i="19"/>
  <c r="I16" i="19"/>
  <c r="J16" i="19"/>
  <c r="C17" i="19"/>
  <c r="D17" i="19"/>
  <c r="E17" i="19"/>
  <c r="F17" i="19"/>
  <c r="G17" i="19"/>
  <c r="H17" i="19"/>
  <c r="I17" i="19"/>
  <c r="J17" i="19"/>
  <c r="C18" i="19"/>
  <c r="D18" i="19"/>
  <c r="E18" i="19"/>
  <c r="F18" i="19"/>
  <c r="G18" i="19"/>
  <c r="H18" i="19"/>
  <c r="I18" i="19"/>
  <c r="J18" i="19"/>
  <c r="C19" i="19"/>
  <c r="D19" i="19"/>
  <c r="E19" i="19"/>
  <c r="F19" i="19"/>
  <c r="G19" i="19"/>
  <c r="H19" i="19"/>
  <c r="I19" i="19"/>
  <c r="J19" i="19"/>
  <c r="C20" i="19"/>
  <c r="D20" i="19"/>
  <c r="E20" i="19"/>
  <c r="F20" i="19"/>
  <c r="G20" i="19"/>
  <c r="H20" i="19"/>
  <c r="I20" i="19"/>
  <c r="J20" i="19"/>
  <c r="C21" i="19"/>
  <c r="D21" i="19"/>
  <c r="E21" i="19"/>
  <c r="F21" i="19"/>
  <c r="G21" i="19"/>
  <c r="H21" i="19"/>
  <c r="I21" i="19"/>
  <c r="J21" i="19"/>
  <c r="C22" i="19"/>
  <c r="D22" i="19"/>
  <c r="E22" i="19"/>
  <c r="F22" i="19"/>
  <c r="G22" i="19"/>
  <c r="H22" i="19"/>
  <c r="I22" i="19"/>
  <c r="J22" i="19"/>
  <c r="C23" i="19"/>
  <c r="D23" i="19"/>
  <c r="E23" i="19"/>
  <c r="F23" i="19"/>
  <c r="G23" i="19"/>
  <c r="H23" i="19"/>
  <c r="I23" i="19"/>
  <c r="J23" i="19"/>
  <c r="C24" i="19"/>
  <c r="D24" i="19"/>
  <c r="E24" i="19"/>
  <c r="F24" i="19"/>
  <c r="G24" i="19"/>
  <c r="H24" i="19"/>
  <c r="I24" i="19"/>
  <c r="J24" i="19"/>
  <c r="C25" i="19"/>
  <c r="D25" i="19"/>
  <c r="E25" i="19"/>
  <c r="F25" i="19"/>
  <c r="G25" i="19"/>
  <c r="H25" i="19"/>
  <c r="I25" i="19"/>
  <c r="J25" i="19"/>
  <c r="C26" i="19"/>
  <c r="D26" i="19"/>
  <c r="E26" i="19"/>
  <c r="F26" i="19"/>
  <c r="G26" i="19"/>
  <c r="H26" i="19"/>
  <c r="I26" i="19"/>
  <c r="J26" i="19"/>
  <c r="C27" i="19"/>
  <c r="D27" i="19"/>
  <c r="E27" i="19"/>
  <c r="F27" i="19"/>
  <c r="G27" i="19"/>
  <c r="H27" i="19"/>
  <c r="I27" i="19"/>
  <c r="J27" i="19"/>
  <c r="C28" i="19"/>
  <c r="D28" i="19"/>
  <c r="E28" i="19"/>
  <c r="F28" i="19"/>
  <c r="G28" i="19"/>
  <c r="H28" i="19"/>
  <c r="I28" i="19"/>
  <c r="J28" i="19"/>
  <c r="C29" i="19"/>
  <c r="D29" i="19"/>
  <c r="E29" i="19"/>
  <c r="F29" i="19"/>
  <c r="G29" i="19"/>
  <c r="H29" i="19"/>
  <c r="I29" i="19"/>
  <c r="J29" i="19"/>
  <c r="C30" i="19"/>
  <c r="D30" i="19"/>
  <c r="E30" i="19"/>
  <c r="F30" i="19"/>
  <c r="G30" i="19"/>
  <c r="H30" i="19"/>
  <c r="I30" i="19"/>
  <c r="J30" i="19"/>
  <c r="C31" i="19"/>
  <c r="D31" i="19"/>
  <c r="E31" i="19"/>
  <c r="F31" i="19"/>
  <c r="G31" i="19"/>
  <c r="H31" i="19"/>
  <c r="I31" i="19"/>
  <c r="J31" i="19"/>
  <c r="C32" i="19"/>
  <c r="D32" i="19"/>
  <c r="E32" i="19"/>
  <c r="F32" i="19"/>
  <c r="G32" i="19"/>
  <c r="H32" i="19"/>
  <c r="I32" i="19"/>
  <c r="J32" i="19"/>
  <c r="C33" i="19"/>
  <c r="D33" i="19"/>
  <c r="E33" i="19"/>
  <c r="F33" i="19"/>
  <c r="G33" i="19"/>
  <c r="H33" i="19"/>
  <c r="I33" i="19"/>
  <c r="J33" i="19"/>
  <c r="C34" i="19"/>
  <c r="D34" i="19"/>
  <c r="E34" i="19"/>
  <c r="F34" i="19"/>
  <c r="G34" i="19"/>
  <c r="H34" i="19"/>
  <c r="I34" i="19"/>
  <c r="J34" i="19"/>
  <c r="C35" i="19"/>
  <c r="D35" i="19"/>
  <c r="E35" i="19"/>
  <c r="F35" i="19"/>
  <c r="G35" i="19"/>
  <c r="H35" i="19"/>
  <c r="I35" i="19"/>
  <c r="J35" i="19"/>
  <c r="C36" i="19"/>
  <c r="D36" i="19"/>
  <c r="E36" i="19"/>
  <c r="F36" i="19"/>
  <c r="G36" i="19"/>
  <c r="H36" i="19"/>
  <c r="I36" i="19"/>
  <c r="J36" i="19"/>
  <c r="C37" i="19"/>
  <c r="D37" i="19"/>
  <c r="E37" i="19"/>
  <c r="F37" i="19"/>
  <c r="G37" i="19"/>
  <c r="H37" i="19"/>
  <c r="I37" i="19"/>
  <c r="J37" i="19"/>
  <c r="C38" i="19"/>
  <c r="D38" i="19"/>
  <c r="E38" i="19"/>
  <c r="F38" i="19"/>
  <c r="G38" i="19"/>
  <c r="H38" i="19"/>
  <c r="I38" i="19"/>
  <c r="J38" i="19"/>
  <c r="C39" i="19"/>
  <c r="D39" i="19"/>
  <c r="E39" i="19"/>
  <c r="F39" i="19"/>
  <c r="G39" i="19"/>
  <c r="H39" i="19"/>
  <c r="I39" i="19"/>
  <c r="J39" i="19"/>
  <c r="C40" i="19"/>
  <c r="D40" i="19"/>
  <c r="E40" i="19"/>
  <c r="F40" i="19"/>
  <c r="G40" i="19"/>
  <c r="H40" i="19"/>
  <c r="I40" i="19"/>
  <c r="J40" i="19"/>
  <c r="C41" i="19"/>
  <c r="D41" i="19"/>
  <c r="E41" i="19"/>
  <c r="F41" i="19"/>
  <c r="G41" i="19"/>
  <c r="H41" i="19"/>
  <c r="I41" i="19"/>
  <c r="J41" i="19"/>
  <c r="C42" i="19"/>
  <c r="D42" i="19"/>
  <c r="E42" i="19"/>
  <c r="F42" i="19"/>
  <c r="G42" i="19"/>
  <c r="H42" i="19"/>
  <c r="I42" i="19"/>
  <c r="J42" i="19"/>
  <c r="C43" i="19"/>
  <c r="D43" i="19"/>
  <c r="E43" i="19"/>
  <c r="F43" i="19"/>
  <c r="G43" i="19"/>
  <c r="H43" i="19"/>
  <c r="I43" i="19"/>
  <c r="J43" i="19"/>
  <c r="J10" i="19"/>
  <c r="I10" i="19"/>
  <c r="H10" i="19"/>
  <c r="G10" i="19"/>
  <c r="F10" i="19"/>
  <c r="E10" i="19"/>
  <c r="D10" i="19"/>
  <c r="C10" i="19"/>
  <c r="J33" i="7"/>
  <c r="I33" i="7"/>
  <c r="H33" i="7"/>
  <c r="G33" i="7"/>
  <c r="F33" i="7"/>
  <c r="E33" i="7"/>
  <c r="D33" i="7"/>
  <c r="C33" i="7"/>
  <c r="J32" i="7"/>
  <c r="I32" i="7"/>
  <c r="H32" i="7"/>
  <c r="G32" i="7"/>
  <c r="F32" i="7"/>
  <c r="E32" i="7"/>
  <c r="D32" i="7"/>
  <c r="C32" i="7"/>
  <c r="J31" i="7"/>
  <c r="I31" i="7"/>
  <c r="H31" i="7"/>
  <c r="G31" i="7"/>
  <c r="F31" i="7"/>
  <c r="E31" i="7"/>
  <c r="D31" i="7"/>
  <c r="C31" i="7"/>
  <c r="J28" i="7"/>
  <c r="I28" i="7"/>
  <c r="H28" i="7"/>
  <c r="G28" i="7"/>
  <c r="F28" i="7"/>
  <c r="E28" i="7"/>
  <c r="D28" i="7"/>
  <c r="C28" i="7"/>
  <c r="J27" i="7"/>
  <c r="I27" i="7"/>
  <c r="H27" i="7"/>
  <c r="G27" i="7"/>
  <c r="F27" i="7"/>
  <c r="E27" i="7"/>
  <c r="D27" i="7"/>
  <c r="C27" i="7"/>
  <c r="J26" i="7"/>
  <c r="I26" i="7"/>
  <c r="H26" i="7"/>
  <c r="G26" i="7"/>
  <c r="F26" i="7"/>
  <c r="E26" i="7"/>
  <c r="D26" i="7"/>
  <c r="C26" i="7"/>
  <c r="J25" i="7"/>
  <c r="I25" i="7"/>
  <c r="H25" i="7"/>
  <c r="G25" i="7"/>
  <c r="F25" i="7"/>
  <c r="E25" i="7"/>
  <c r="D25" i="7"/>
  <c r="C25" i="7"/>
  <c r="J24" i="7"/>
  <c r="I24" i="7"/>
  <c r="H24" i="7"/>
  <c r="G24" i="7"/>
  <c r="F24" i="7"/>
  <c r="E24" i="7"/>
  <c r="D24" i="7"/>
  <c r="C24" i="7"/>
  <c r="J23" i="7"/>
  <c r="I23" i="7"/>
  <c r="H23" i="7"/>
  <c r="G23" i="7"/>
  <c r="F23" i="7"/>
  <c r="E23" i="7"/>
  <c r="D23" i="7"/>
  <c r="C23" i="7"/>
  <c r="J22" i="7"/>
  <c r="I22" i="7"/>
  <c r="H22" i="7"/>
  <c r="G22" i="7"/>
  <c r="F22" i="7"/>
  <c r="E22" i="7"/>
  <c r="D22" i="7"/>
  <c r="C22" i="7"/>
  <c r="J21" i="7"/>
  <c r="I21" i="7"/>
  <c r="H21" i="7"/>
  <c r="G21" i="7"/>
  <c r="F21" i="7"/>
  <c r="E21" i="7"/>
  <c r="D21" i="7"/>
  <c r="C21" i="7"/>
  <c r="J20" i="7"/>
  <c r="I20" i="7"/>
  <c r="H20" i="7"/>
  <c r="G20" i="7"/>
  <c r="F20" i="7"/>
  <c r="E20" i="7"/>
  <c r="D20" i="7"/>
  <c r="C20" i="7"/>
  <c r="J19" i="7"/>
  <c r="I19" i="7"/>
  <c r="H19" i="7"/>
  <c r="G19" i="7"/>
  <c r="F19" i="7"/>
  <c r="E19" i="7"/>
  <c r="D19" i="7"/>
  <c r="C19" i="7"/>
  <c r="J18" i="7"/>
  <c r="I18" i="7"/>
  <c r="H18" i="7"/>
  <c r="G18" i="7"/>
  <c r="F18" i="7"/>
  <c r="E18" i="7"/>
  <c r="D18" i="7"/>
  <c r="C18" i="7"/>
  <c r="J17" i="7"/>
  <c r="I17" i="7"/>
  <c r="H17" i="7"/>
  <c r="G17" i="7"/>
  <c r="F17" i="7"/>
  <c r="E17" i="7"/>
  <c r="D17" i="7"/>
  <c r="C17" i="7"/>
  <c r="J16" i="7"/>
  <c r="I16" i="7"/>
  <c r="H16" i="7"/>
  <c r="G16" i="7"/>
  <c r="F16" i="7"/>
  <c r="E16" i="7"/>
  <c r="D16" i="7"/>
  <c r="C16" i="7"/>
  <c r="J15" i="7"/>
  <c r="I15" i="7"/>
  <c r="H15" i="7"/>
  <c r="G15" i="7"/>
  <c r="F15" i="7"/>
  <c r="E15" i="7"/>
  <c r="D15" i="7"/>
  <c r="C15" i="7"/>
  <c r="J41" i="18"/>
  <c r="I41" i="18"/>
  <c r="H41" i="18"/>
  <c r="G41" i="18"/>
  <c r="F41" i="18"/>
  <c r="E41" i="18"/>
  <c r="D41" i="18"/>
  <c r="C41" i="18"/>
  <c r="J40" i="18"/>
  <c r="I40" i="18"/>
  <c r="H40" i="18"/>
  <c r="G40" i="18"/>
  <c r="F40" i="18"/>
  <c r="E40" i="18"/>
  <c r="D40" i="18"/>
  <c r="C40" i="18"/>
  <c r="J39" i="18"/>
  <c r="I39" i="18"/>
  <c r="H39" i="18"/>
  <c r="G39" i="18"/>
  <c r="F39" i="18"/>
  <c r="E39" i="18"/>
  <c r="D39" i="18"/>
  <c r="C39" i="18"/>
  <c r="J38" i="18"/>
  <c r="I38" i="18"/>
  <c r="H38" i="18"/>
  <c r="G38" i="18"/>
  <c r="F38" i="18"/>
  <c r="E38" i="18"/>
  <c r="D38" i="18"/>
  <c r="C38" i="18"/>
  <c r="J37" i="18"/>
  <c r="I37" i="18"/>
  <c r="H37" i="18"/>
  <c r="G37" i="18"/>
  <c r="F37" i="18"/>
  <c r="E37" i="18"/>
  <c r="D37" i="18"/>
  <c r="C37" i="18"/>
  <c r="J36" i="18"/>
  <c r="I36" i="18"/>
  <c r="H36" i="18"/>
  <c r="G36" i="18"/>
  <c r="F36" i="18"/>
  <c r="E36" i="18"/>
  <c r="D36" i="18"/>
  <c r="C36" i="18"/>
  <c r="J35" i="18"/>
  <c r="I35" i="18"/>
  <c r="H35" i="18"/>
  <c r="G35" i="18"/>
  <c r="F35" i="18"/>
  <c r="E35" i="18"/>
  <c r="D35" i="18"/>
  <c r="C35" i="18"/>
  <c r="J34" i="18"/>
  <c r="I34" i="18"/>
  <c r="H34" i="18"/>
  <c r="G34" i="18"/>
  <c r="F34" i="18"/>
  <c r="E34" i="18"/>
  <c r="D34" i="18"/>
  <c r="C34" i="18"/>
  <c r="J33" i="18"/>
  <c r="I33" i="18"/>
  <c r="H33" i="18"/>
  <c r="G33" i="18"/>
  <c r="F33" i="18"/>
  <c r="E33" i="18"/>
  <c r="D33" i="18"/>
  <c r="C33" i="18"/>
  <c r="J32" i="18"/>
  <c r="I32" i="18"/>
  <c r="H32" i="18"/>
  <c r="G32" i="18"/>
  <c r="F32" i="18"/>
  <c r="E32" i="18"/>
  <c r="D32" i="18"/>
  <c r="C32" i="18"/>
  <c r="J31" i="18"/>
  <c r="I31" i="18"/>
  <c r="H31" i="18"/>
  <c r="G31" i="18"/>
  <c r="F31" i="18"/>
  <c r="E31" i="18"/>
  <c r="D31" i="18"/>
  <c r="C31" i="18"/>
  <c r="J30" i="18"/>
  <c r="I30" i="18"/>
  <c r="H30" i="18"/>
  <c r="G30" i="18"/>
  <c r="F30" i="18"/>
  <c r="E30" i="18"/>
  <c r="D30" i="18"/>
  <c r="C30" i="18"/>
  <c r="J29" i="18"/>
  <c r="I29" i="18"/>
  <c r="H29" i="18"/>
  <c r="G29" i="18"/>
  <c r="F29" i="18"/>
  <c r="E29" i="18"/>
  <c r="D29" i="18"/>
  <c r="C29" i="18"/>
  <c r="J28" i="18"/>
  <c r="I28" i="18"/>
  <c r="H28" i="18"/>
  <c r="G28" i="18"/>
  <c r="F28" i="18"/>
  <c r="E28" i="18"/>
  <c r="D28" i="18"/>
  <c r="C28" i="18"/>
  <c r="J27" i="18"/>
  <c r="I27" i="18"/>
  <c r="H27" i="18"/>
  <c r="G27" i="18"/>
  <c r="F27" i="18"/>
  <c r="E27" i="18"/>
  <c r="D27" i="18"/>
  <c r="C27" i="18"/>
  <c r="J26" i="18"/>
  <c r="I26" i="18"/>
  <c r="H26" i="18"/>
  <c r="G26" i="18"/>
  <c r="F26" i="18"/>
  <c r="E26" i="18"/>
  <c r="D26" i="18"/>
  <c r="C26" i="18"/>
  <c r="J25" i="18"/>
  <c r="I25" i="18"/>
  <c r="H25" i="18"/>
  <c r="G25" i="18"/>
  <c r="F25" i="18"/>
  <c r="E25" i="18"/>
  <c r="D25" i="18"/>
  <c r="C25" i="18"/>
  <c r="J24" i="18"/>
  <c r="I24" i="18"/>
  <c r="H24" i="18"/>
  <c r="G24" i="18"/>
  <c r="F24" i="18"/>
  <c r="E24" i="18"/>
  <c r="D24" i="18"/>
  <c r="C24" i="18"/>
  <c r="J23" i="18"/>
  <c r="I23" i="18"/>
  <c r="H23" i="18"/>
  <c r="G23" i="18"/>
  <c r="F23" i="18"/>
  <c r="E23" i="18"/>
  <c r="D23" i="18"/>
  <c r="C23" i="18"/>
  <c r="J22" i="18"/>
  <c r="I22" i="18"/>
  <c r="H22" i="18"/>
  <c r="G22" i="18"/>
  <c r="F22" i="18"/>
  <c r="E22" i="18"/>
  <c r="D22" i="18"/>
  <c r="C22" i="18"/>
  <c r="J21" i="18"/>
  <c r="I21" i="18"/>
  <c r="H21" i="18"/>
  <c r="G21" i="18"/>
  <c r="F21" i="18"/>
  <c r="E21" i="18"/>
  <c r="D21" i="18"/>
  <c r="C21" i="18"/>
  <c r="J20" i="18"/>
  <c r="I20" i="18"/>
  <c r="H20" i="18"/>
  <c r="G20" i="18"/>
  <c r="F20" i="18"/>
  <c r="E20" i="18"/>
  <c r="D20" i="18"/>
  <c r="C20" i="18"/>
  <c r="J19" i="18"/>
  <c r="I19" i="18"/>
  <c r="H19" i="18"/>
  <c r="G19" i="18"/>
  <c r="F19" i="18"/>
  <c r="E19" i="18"/>
  <c r="D19" i="18"/>
  <c r="C19" i="18"/>
  <c r="J18" i="18"/>
  <c r="I18" i="18"/>
  <c r="H18" i="18"/>
  <c r="G18" i="18"/>
  <c r="F18" i="18"/>
  <c r="E18" i="18"/>
  <c r="D18" i="18"/>
  <c r="C18" i="18"/>
  <c r="J17" i="18"/>
  <c r="I17" i="18"/>
  <c r="H17" i="18"/>
  <c r="G17" i="18"/>
  <c r="F17" i="18"/>
  <c r="E17" i="18"/>
  <c r="D17" i="18"/>
  <c r="C17" i="18"/>
  <c r="J16" i="18"/>
  <c r="I16" i="18"/>
  <c r="H16" i="18"/>
  <c r="G16" i="18"/>
  <c r="F16" i="18"/>
  <c r="E16" i="18"/>
  <c r="D16" i="18"/>
  <c r="C16" i="18"/>
  <c r="J15" i="18"/>
  <c r="I15" i="18"/>
  <c r="H15" i="18"/>
  <c r="G15" i="18"/>
  <c r="F15" i="18"/>
  <c r="E15" i="18"/>
  <c r="D15" i="18"/>
  <c r="C15" i="18"/>
  <c r="J14" i="18"/>
  <c r="I14" i="18"/>
  <c r="H14" i="18"/>
  <c r="G14" i="18"/>
  <c r="F14" i="18"/>
  <c r="E14" i="18"/>
  <c r="D14" i="18"/>
  <c r="C14" i="18"/>
  <c r="J13" i="18"/>
  <c r="I13" i="18"/>
  <c r="H13" i="18"/>
  <c r="G13" i="18"/>
  <c r="F13" i="18"/>
  <c r="E13" i="18"/>
  <c r="D13" i="18"/>
  <c r="C13" i="18"/>
  <c r="J12" i="18"/>
  <c r="I12" i="18"/>
  <c r="H12" i="18"/>
  <c r="G12" i="18"/>
  <c r="F12" i="18"/>
  <c r="E12" i="18"/>
  <c r="D12" i="18"/>
  <c r="C12" i="18"/>
  <c r="J11" i="18"/>
  <c r="I11" i="18"/>
  <c r="H11" i="18"/>
  <c r="G11" i="18"/>
  <c r="F11" i="18"/>
  <c r="E11" i="18"/>
  <c r="D11" i="18"/>
  <c r="C11" i="18"/>
  <c r="J10" i="18"/>
  <c r="I10" i="18"/>
  <c r="H10" i="18"/>
  <c r="G10" i="18"/>
  <c r="F10" i="18"/>
  <c r="E10" i="18"/>
  <c r="D10" i="18"/>
  <c r="C10" i="18"/>
  <c r="F502" i="25"/>
  <c r="F498" i="25"/>
  <c r="F494" i="25"/>
  <c r="F488" i="25"/>
  <c r="F483" i="25"/>
  <c r="F479" i="25"/>
  <c r="F475" i="25"/>
  <c r="F472" i="25"/>
  <c r="F467" i="25"/>
  <c r="F464" i="25"/>
  <c r="F457" i="25"/>
  <c r="F453" i="25"/>
  <c r="F444" i="25"/>
  <c r="F439" i="25"/>
  <c r="F435" i="25"/>
  <c r="F432" i="25"/>
  <c r="F428" i="25"/>
  <c r="F424" i="25"/>
  <c r="F419" i="25"/>
  <c r="F415" i="25"/>
  <c r="F407" i="25"/>
  <c r="F401" i="25"/>
  <c r="F396" i="25"/>
  <c r="F391" i="25"/>
  <c r="F386" i="25"/>
  <c r="F380" i="25"/>
  <c r="F377" i="25"/>
  <c r="F372" i="25"/>
  <c r="F368" i="25"/>
  <c r="F364" i="25"/>
  <c r="F360" i="25"/>
  <c r="F357" i="25"/>
  <c r="F354" i="25"/>
  <c r="F351" i="25"/>
  <c r="F345" i="25"/>
  <c r="F342" i="25"/>
  <c r="F339" i="25"/>
  <c r="F336" i="25"/>
  <c r="F331" i="25"/>
  <c r="F328" i="25"/>
  <c r="F323" i="25"/>
  <c r="F318" i="25"/>
  <c r="F316" i="25"/>
  <c r="F309" i="25"/>
  <c r="F302" i="25"/>
  <c r="F299" i="25"/>
  <c r="F297" i="25"/>
  <c r="F295" i="25"/>
  <c r="F293" i="25"/>
  <c r="F291" i="25"/>
  <c r="F286" i="25"/>
  <c r="F283" i="25"/>
  <c r="F278" i="25"/>
  <c r="F274" i="25"/>
  <c r="F269" i="25"/>
  <c r="F267" i="25"/>
  <c r="F263" i="25"/>
  <c r="F260" i="25"/>
  <c r="F255" i="25"/>
  <c r="F249" i="25"/>
  <c r="F245" i="25"/>
  <c r="F236" i="25"/>
  <c r="F232" i="25"/>
  <c r="F227" i="25"/>
  <c r="F221" i="25"/>
  <c r="F217" i="25"/>
  <c r="F212" i="25"/>
  <c r="F206" i="25"/>
  <c r="F203" i="25"/>
  <c r="F200" i="25"/>
  <c r="F196" i="25"/>
  <c r="F191" i="25"/>
  <c r="F184" i="25"/>
  <c r="F178" i="25"/>
  <c r="F175" i="25"/>
  <c r="F169" i="25"/>
  <c r="F161" i="25"/>
  <c r="F157" i="25"/>
  <c r="F151" i="25"/>
  <c r="F146" i="25"/>
  <c r="F143" i="25"/>
  <c r="F140" i="25"/>
  <c r="F136" i="25"/>
  <c r="F133" i="25"/>
  <c r="F129" i="25"/>
  <c r="F124" i="25"/>
  <c r="F121" i="25"/>
  <c r="F116" i="25"/>
  <c r="F113" i="25"/>
  <c r="F109" i="25"/>
  <c r="F103" i="25"/>
  <c r="F98" i="25"/>
  <c r="F95" i="25"/>
  <c r="F91" i="25"/>
  <c r="F87" i="25"/>
  <c r="F80" i="25"/>
  <c r="F75" i="25"/>
  <c r="F70" i="25"/>
  <c r="F67" i="25"/>
  <c r="F61" i="25"/>
  <c r="F58" i="25"/>
  <c r="F54" i="25"/>
  <c r="F50" i="25"/>
  <c r="F47" i="25"/>
  <c r="F44" i="25"/>
  <c r="F39" i="25"/>
  <c r="F36" i="25"/>
  <c r="F33" i="25"/>
  <c r="F30" i="25"/>
  <c r="F27" i="25"/>
  <c r="F24" i="25"/>
  <c r="F20" i="25"/>
  <c r="F17" i="25"/>
  <c r="F14" i="25"/>
  <c r="F10" i="25"/>
  <c r="F7" i="25"/>
  <c r="F4" i="25"/>
  <c r="G502" i="25"/>
  <c r="G498" i="25"/>
  <c r="G494" i="25"/>
  <c r="G488" i="25"/>
  <c r="G483" i="25"/>
  <c r="G479" i="25"/>
  <c r="G475" i="25"/>
  <c r="G472" i="25"/>
  <c r="G467" i="25"/>
  <c r="G464" i="25"/>
  <c r="G457" i="25"/>
  <c r="G453" i="25"/>
  <c r="G444" i="25"/>
  <c r="G439" i="25"/>
  <c r="G435" i="25"/>
  <c r="G432" i="25"/>
  <c r="G428" i="25"/>
  <c r="G424" i="25"/>
  <c r="G419" i="25"/>
  <c r="G415" i="25"/>
  <c r="G407" i="25"/>
  <c r="G401" i="25"/>
  <c r="G396" i="25"/>
  <c r="G391" i="25"/>
  <c r="G386" i="25"/>
  <c r="G380" i="25"/>
  <c r="G377" i="25"/>
  <c r="G372" i="25"/>
  <c r="G368" i="25"/>
  <c r="G364" i="25"/>
  <c r="G360" i="25"/>
  <c r="G357" i="25"/>
  <c r="G354" i="25"/>
  <c r="G351" i="25"/>
  <c r="G345" i="25"/>
  <c r="G342" i="25"/>
  <c r="G339" i="25"/>
  <c r="G336" i="25"/>
  <c r="G331" i="25"/>
  <c r="G328" i="25"/>
  <c r="G323" i="25"/>
  <c r="G318" i="25"/>
  <c r="G316" i="25"/>
  <c r="G309" i="25"/>
  <c r="G302" i="25"/>
  <c r="G299" i="25"/>
  <c r="G297" i="25"/>
  <c r="G295" i="25"/>
  <c r="G293" i="25"/>
  <c r="G291" i="25"/>
  <c r="G286" i="25"/>
  <c r="G283" i="25"/>
  <c r="G278" i="25"/>
  <c r="G274" i="25"/>
  <c r="G269" i="25"/>
  <c r="G267" i="25"/>
  <c r="G263" i="25"/>
  <c r="G260" i="25"/>
  <c r="G255" i="25"/>
  <c r="G249" i="25"/>
  <c r="G245" i="25"/>
  <c r="G236" i="25"/>
  <c r="G232" i="25"/>
  <c r="G227" i="25"/>
  <c r="G221" i="25"/>
  <c r="G217" i="25"/>
  <c r="G212" i="25"/>
  <c r="G206" i="25"/>
  <c r="G203" i="25"/>
  <c r="G200" i="25"/>
  <c r="G196" i="25"/>
  <c r="G191" i="25"/>
  <c r="G184" i="25"/>
  <c r="G178" i="25"/>
  <c r="G175" i="25"/>
  <c r="G169" i="25"/>
  <c r="G161" i="25"/>
  <c r="G157" i="25"/>
  <c r="G151" i="25"/>
  <c r="G146" i="25"/>
  <c r="G143" i="25"/>
  <c r="G140" i="25"/>
  <c r="G136" i="25"/>
  <c r="G133" i="25"/>
  <c r="G129" i="25"/>
  <c r="G124" i="25"/>
  <c r="G121" i="25"/>
  <c r="G116" i="25"/>
  <c r="G113" i="25"/>
  <c r="G109" i="25"/>
  <c r="G103" i="25"/>
  <c r="G98" i="25"/>
  <c r="G95" i="25"/>
  <c r="G91" i="25"/>
  <c r="G87" i="25"/>
  <c r="G80" i="25"/>
  <c r="G75" i="25"/>
  <c r="G70" i="25"/>
  <c r="G67" i="25"/>
  <c r="G61" i="25"/>
  <c r="G58" i="25"/>
  <c r="G54" i="25"/>
  <c r="G50" i="25"/>
  <c r="G47" i="25"/>
  <c r="G44" i="25"/>
  <c r="G39" i="25"/>
  <c r="G36" i="25"/>
  <c r="G33" i="25"/>
  <c r="G30" i="25"/>
  <c r="G27" i="25"/>
  <c r="G24" i="25"/>
  <c r="G20" i="25"/>
  <c r="G17" i="25"/>
  <c r="G14" i="25"/>
  <c r="G10" i="25"/>
  <c r="G7" i="25"/>
  <c r="G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B152" i="25"/>
  <c r="B153" i="25"/>
  <c r="B154" i="25"/>
  <c r="B155" i="25"/>
  <c r="B156" i="25"/>
  <c r="B157" i="25"/>
  <c r="B158" i="25"/>
  <c r="B159" i="25"/>
  <c r="B160" i="25"/>
  <c r="B161" i="25"/>
  <c r="B162" i="25"/>
  <c r="B163" i="25"/>
  <c r="B164" i="25"/>
  <c r="B165" i="25"/>
  <c r="B166" i="25"/>
  <c r="B167" i="25"/>
  <c r="B168" i="25"/>
  <c r="B169" i="25"/>
  <c r="B170" i="25"/>
  <c r="B171" i="25"/>
  <c r="B172" i="25"/>
  <c r="B173" i="25"/>
  <c r="B174" i="25"/>
  <c r="B175" i="25"/>
  <c r="B176" i="25"/>
  <c r="B177" i="25"/>
  <c r="B178" i="25"/>
  <c r="B179" i="25"/>
  <c r="B180" i="25"/>
  <c r="B181" i="25"/>
  <c r="B182" i="25"/>
  <c r="B183" i="25"/>
  <c r="B184" i="25"/>
  <c r="B185" i="25"/>
  <c r="B186" i="25"/>
  <c r="B187" i="25"/>
  <c r="B188" i="25"/>
  <c r="B189" i="25"/>
  <c r="B190" i="25"/>
  <c r="B191" i="25"/>
  <c r="B192" i="25"/>
  <c r="B193" i="25"/>
  <c r="B194" i="25"/>
  <c r="B195" i="25"/>
  <c r="B196" i="25"/>
  <c r="B197" i="25"/>
  <c r="B198" i="25"/>
  <c r="B199" i="25"/>
  <c r="B200" i="25"/>
  <c r="B201" i="25"/>
  <c r="B202" i="25"/>
  <c r="B203" i="25"/>
  <c r="B204" i="25"/>
  <c r="B205" i="25"/>
  <c r="B206" i="25"/>
  <c r="B207" i="25"/>
  <c r="B208" i="25"/>
  <c r="B209" i="25"/>
  <c r="B210" i="25"/>
  <c r="B211" i="25"/>
  <c r="B212" i="25"/>
  <c r="B213" i="25"/>
  <c r="B214" i="25"/>
  <c r="B215" i="25"/>
  <c r="B216" i="25"/>
  <c r="B217" i="25"/>
  <c r="B218" i="25"/>
  <c r="B219" i="25"/>
  <c r="B220" i="25"/>
  <c r="B221" i="25"/>
  <c r="B222" i="25"/>
  <c r="B223" i="25"/>
  <c r="B224" i="25"/>
  <c r="B225" i="25"/>
  <c r="B226" i="25"/>
  <c r="B227" i="25"/>
  <c r="B228" i="25"/>
  <c r="B229" i="25"/>
  <c r="B230" i="25"/>
  <c r="B231" i="25"/>
  <c r="B232" i="25"/>
  <c r="B233" i="25"/>
  <c r="B234" i="25"/>
  <c r="B235" i="25"/>
  <c r="B236" i="25"/>
  <c r="B237" i="25"/>
  <c r="B238" i="25"/>
  <c r="B239" i="25"/>
  <c r="B240" i="25"/>
  <c r="B241" i="25"/>
  <c r="B242" i="25"/>
  <c r="B243" i="25"/>
  <c r="B244" i="25"/>
  <c r="B245" i="25"/>
  <c r="B246" i="25"/>
  <c r="B247" i="25"/>
  <c r="B248" i="25"/>
  <c r="B249" i="25"/>
  <c r="B250" i="25"/>
  <c r="B251" i="25"/>
  <c r="B252" i="25"/>
  <c r="B253" i="25"/>
  <c r="B254" i="25"/>
  <c r="B255" i="25"/>
  <c r="B256" i="25"/>
  <c r="B257" i="25"/>
  <c r="B258" i="25"/>
  <c r="B259" i="25"/>
  <c r="B260" i="25"/>
  <c r="B261" i="25"/>
  <c r="B262" i="25"/>
  <c r="B263" i="25"/>
  <c r="B264" i="25"/>
  <c r="B265" i="25"/>
  <c r="B266" i="25"/>
  <c r="B267" i="25"/>
  <c r="B268" i="25"/>
  <c r="B269" i="25"/>
  <c r="B270" i="25"/>
  <c r="B271" i="25"/>
  <c r="B272" i="25"/>
  <c r="B273" i="25"/>
  <c r="B274" i="25"/>
  <c r="B275" i="25"/>
  <c r="B276" i="25"/>
  <c r="B277" i="25"/>
  <c r="B278" i="25"/>
  <c r="B279" i="25"/>
  <c r="B280" i="25"/>
  <c r="B281" i="25"/>
  <c r="B282" i="25"/>
  <c r="B283" i="25"/>
  <c r="B284" i="25"/>
  <c r="B285" i="25"/>
  <c r="B286" i="25"/>
  <c r="B287" i="25"/>
  <c r="B288" i="25"/>
  <c r="B289" i="25"/>
  <c r="B290" i="25"/>
  <c r="B291" i="25"/>
  <c r="B292" i="25"/>
  <c r="B293" i="25"/>
  <c r="B294" i="25"/>
  <c r="B295" i="25"/>
  <c r="B296" i="25"/>
  <c r="B297" i="25"/>
  <c r="B298" i="25"/>
  <c r="B299" i="25"/>
  <c r="B300" i="25"/>
  <c r="B301" i="25"/>
  <c r="B302" i="25"/>
  <c r="B303" i="25"/>
  <c r="B304" i="25"/>
  <c r="B305" i="25"/>
  <c r="B306" i="25"/>
  <c r="B307" i="25"/>
  <c r="B308" i="25"/>
  <c r="B309" i="25"/>
  <c r="B310" i="25"/>
  <c r="B311" i="25"/>
  <c r="B312" i="25"/>
  <c r="B313" i="25"/>
  <c r="B314" i="25"/>
  <c r="B315" i="25"/>
  <c r="B316" i="25"/>
  <c r="B317" i="25"/>
  <c r="B318" i="25"/>
  <c r="B319" i="25"/>
  <c r="B320" i="25"/>
  <c r="B321" i="25"/>
  <c r="B322" i="25"/>
  <c r="B323" i="25"/>
  <c r="B324" i="25"/>
  <c r="B325" i="25"/>
  <c r="B326" i="25"/>
  <c r="B327" i="25"/>
  <c r="B328" i="25"/>
  <c r="B329" i="25"/>
  <c r="B330" i="25"/>
  <c r="B331" i="25"/>
  <c r="B332" i="25"/>
  <c r="B333" i="25"/>
  <c r="B334" i="25"/>
  <c r="B335" i="25"/>
  <c r="B336" i="25"/>
  <c r="B337" i="25"/>
  <c r="B338" i="25"/>
  <c r="B339" i="25"/>
  <c r="B340" i="25"/>
  <c r="B341" i="25"/>
  <c r="B342" i="25"/>
  <c r="B343" i="25"/>
  <c r="B344" i="25"/>
  <c r="B345" i="25"/>
  <c r="B346" i="25"/>
  <c r="B347" i="25"/>
  <c r="B348" i="25"/>
  <c r="B349" i="25"/>
  <c r="B350" i="25"/>
  <c r="B351" i="25"/>
  <c r="B352" i="25"/>
  <c r="B353" i="25"/>
  <c r="B354" i="25"/>
  <c r="B355" i="25"/>
  <c r="B356" i="25"/>
  <c r="B357" i="25"/>
  <c r="B358" i="25"/>
  <c r="B359" i="25"/>
  <c r="B360" i="25"/>
  <c r="B361" i="25"/>
  <c r="B362" i="25"/>
  <c r="B363" i="25"/>
  <c r="B364" i="25"/>
  <c r="B365" i="25"/>
  <c r="B366" i="25"/>
  <c r="B367" i="25"/>
  <c r="B368" i="25"/>
  <c r="B369" i="25"/>
  <c r="B370" i="25"/>
  <c r="B371" i="25"/>
  <c r="B372" i="25"/>
  <c r="B373" i="25"/>
  <c r="B374" i="25"/>
  <c r="B375" i="25"/>
  <c r="B376" i="25"/>
  <c r="B377" i="25"/>
  <c r="B378" i="25"/>
  <c r="B379" i="25"/>
  <c r="B380" i="25"/>
  <c r="B381" i="25"/>
  <c r="B382" i="25"/>
  <c r="B383" i="25"/>
  <c r="B384" i="25"/>
  <c r="B385" i="25"/>
  <c r="B386" i="25"/>
  <c r="B387" i="25"/>
  <c r="B388" i="25"/>
  <c r="B389" i="25"/>
  <c r="B390" i="25"/>
  <c r="B391" i="25"/>
  <c r="B392" i="25"/>
  <c r="B393" i="25"/>
  <c r="B394" i="25"/>
  <c r="B395" i="25"/>
  <c r="B396" i="25"/>
  <c r="B397" i="25"/>
  <c r="B398" i="25"/>
  <c r="B399" i="25"/>
  <c r="B400" i="25"/>
  <c r="B401" i="25"/>
  <c r="B402" i="25"/>
  <c r="B403" i="25"/>
  <c r="B404" i="25"/>
  <c r="B405" i="25"/>
  <c r="B406" i="25"/>
  <c r="B407" i="25"/>
  <c r="B408" i="25"/>
  <c r="B409" i="25"/>
  <c r="B410" i="25"/>
  <c r="B411" i="25"/>
  <c r="B412" i="25"/>
  <c r="B413" i="25"/>
  <c r="B414" i="25"/>
  <c r="B415" i="25"/>
  <c r="B416" i="25"/>
  <c r="B417" i="25"/>
  <c r="B418" i="25"/>
  <c r="B419" i="25"/>
  <c r="B420" i="25"/>
  <c r="B421" i="25"/>
  <c r="B422" i="25"/>
  <c r="B423" i="25"/>
  <c r="B424" i="25"/>
  <c r="B425" i="25"/>
  <c r="B426" i="25"/>
  <c r="B427" i="25"/>
  <c r="B428" i="25"/>
  <c r="B429" i="25"/>
  <c r="B430" i="25"/>
  <c r="B431" i="25"/>
  <c r="B432" i="25"/>
  <c r="B433" i="25"/>
  <c r="B434" i="25"/>
  <c r="B435" i="25"/>
  <c r="B436" i="25"/>
  <c r="B437" i="25"/>
  <c r="B438" i="25"/>
  <c r="B439" i="25"/>
  <c r="B440" i="25"/>
  <c r="B441" i="25"/>
  <c r="B442" i="25"/>
  <c r="B443" i="25"/>
  <c r="B444" i="25"/>
  <c r="B445" i="25"/>
  <c r="B446" i="25"/>
  <c r="B447" i="25"/>
  <c r="B448" i="25"/>
  <c r="B449" i="25"/>
  <c r="B450" i="25"/>
  <c r="B451" i="25"/>
  <c r="B452" i="25"/>
  <c r="B453" i="25"/>
  <c r="B454" i="25"/>
  <c r="B455" i="25"/>
  <c r="B456" i="25"/>
  <c r="B457" i="25"/>
  <c r="B458" i="25"/>
  <c r="B459" i="25"/>
  <c r="B460" i="25"/>
  <c r="B461" i="25"/>
  <c r="B462" i="25"/>
  <c r="B463" i="25"/>
  <c r="B464" i="25"/>
  <c r="B465" i="25"/>
  <c r="B466" i="25"/>
  <c r="B467" i="25"/>
  <c r="B468" i="25"/>
  <c r="B469" i="25"/>
  <c r="B470" i="25"/>
  <c r="B471" i="25"/>
  <c r="B472" i="25"/>
  <c r="B473" i="25"/>
  <c r="B474" i="25"/>
  <c r="B475" i="25"/>
  <c r="B476" i="25"/>
  <c r="B477" i="25"/>
  <c r="B478" i="25"/>
  <c r="B479" i="25"/>
  <c r="B480" i="25"/>
  <c r="B481" i="25"/>
  <c r="B482" i="25"/>
  <c r="B483" i="25"/>
  <c r="B484" i="25"/>
  <c r="B485" i="25"/>
  <c r="B486" i="25"/>
  <c r="B487" i="25"/>
  <c r="B488" i="25"/>
  <c r="B489" i="25"/>
  <c r="B490" i="25"/>
  <c r="B491" i="25"/>
  <c r="B492" i="25"/>
  <c r="B493" i="25"/>
  <c r="B494" i="25"/>
  <c r="B495" i="25"/>
  <c r="B496" i="25"/>
  <c r="B497" i="25"/>
  <c r="B498" i="25"/>
  <c r="B499" i="25"/>
  <c r="B500" i="25"/>
  <c r="B501" i="25"/>
  <c r="B502" i="25"/>
  <c r="B503" i="25"/>
  <c r="B4" i="25"/>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0" i="21"/>
  <c r="A211" i="21"/>
  <c r="A212" i="21"/>
  <c r="A213" i="21"/>
  <c r="A214" i="21"/>
  <c r="A215" i="21"/>
  <c r="A216" i="21"/>
  <c r="A217" i="21"/>
  <c r="A218" i="21"/>
  <c r="A219" i="21"/>
  <c r="A220" i="21"/>
  <c r="A221" i="21"/>
  <c r="A222" i="21"/>
  <c r="A223" i="21"/>
  <c r="A224" i="21"/>
  <c r="A225" i="21"/>
  <c r="A226" i="21"/>
  <c r="A227" i="21"/>
  <c r="A228" i="21"/>
  <c r="A229" i="21"/>
  <c r="A230" i="21"/>
  <c r="A231" i="21"/>
  <c r="A232" i="21"/>
  <c r="A233" i="21"/>
  <c r="A234" i="21"/>
  <c r="A235" i="21"/>
  <c r="A236" i="21"/>
  <c r="A237" i="21"/>
  <c r="A238" i="21"/>
  <c r="A239" i="21"/>
  <c r="A240" i="21"/>
  <c r="A241" i="21"/>
  <c r="A242" i="21"/>
  <c r="A243" i="21"/>
  <c r="A244" i="21"/>
  <c r="A245" i="21"/>
  <c r="A246" i="21"/>
  <c r="A247" i="21"/>
  <c r="A248" i="21"/>
  <c r="A249" i="21"/>
  <c r="A250" i="21"/>
  <c r="A251" i="21"/>
  <c r="A252" i="21"/>
  <c r="A253" i="21"/>
  <c r="A254" i="21"/>
  <c r="A255" i="21"/>
  <c r="A256" i="21"/>
  <c r="A257" i="21"/>
  <c r="A258" i="21"/>
  <c r="A259" i="21"/>
  <c r="A260" i="21"/>
  <c r="A261" i="21"/>
  <c r="A262" i="21"/>
  <c r="A263" i="21"/>
  <c r="A264" i="21"/>
  <c r="A265" i="21"/>
  <c r="A266" i="21"/>
  <c r="A267" i="21"/>
  <c r="A268" i="21"/>
  <c r="A269" i="21"/>
  <c r="A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295" i="21"/>
  <c r="A296" i="21"/>
  <c r="A297" i="21"/>
  <c r="A298" i="21"/>
  <c r="A299" i="21"/>
  <c r="A300" i="21"/>
  <c r="A301" i="21"/>
  <c r="A302" i="21"/>
  <c r="A303" i="21"/>
  <c r="A304" i="21"/>
  <c r="A305" i="21"/>
  <c r="A306" i="21"/>
  <c r="A307" i="21"/>
  <c r="A308" i="21"/>
  <c r="A309" i="21"/>
  <c r="A310" i="21"/>
  <c r="A311" i="21"/>
  <c r="A312" i="21"/>
  <c r="A313" i="21"/>
  <c r="A314" i="21"/>
  <c r="A315" i="21"/>
  <c r="A316" i="21"/>
  <c r="A317" i="21"/>
  <c r="A318" i="21"/>
  <c r="A319" i="21"/>
  <c r="A320" i="21"/>
  <c r="A321" i="21"/>
  <c r="A322" i="21"/>
  <c r="A323" i="21"/>
  <c r="A324" i="21"/>
  <c r="A325" i="21"/>
  <c r="A326" i="21"/>
  <c r="A327" i="21"/>
  <c r="A328" i="21"/>
  <c r="A329" i="21"/>
  <c r="A330" i="21"/>
  <c r="A331" i="21"/>
  <c r="A332" i="21"/>
  <c r="A333" i="21"/>
  <c r="A334" i="21"/>
  <c r="A335" i="21"/>
  <c r="A336" i="21"/>
  <c r="A337" i="21"/>
  <c r="A338" i="21"/>
  <c r="A339" i="21"/>
  <c r="A340" i="21"/>
  <c r="A341" i="21"/>
  <c r="A342" i="21"/>
  <c r="A343" i="21"/>
  <c r="A344" i="21"/>
  <c r="A345" i="21"/>
  <c r="A346" i="21"/>
  <c r="A347" i="21"/>
  <c r="A348" i="21"/>
  <c r="A349" i="21"/>
  <c r="A350" i="21"/>
  <c r="A351" i="21"/>
  <c r="A352" i="21"/>
  <c r="A353" i="21"/>
  <c r="A354" i="21"/>
  <c r="A355" i="21"/>
  <c r="A356" i="21"/>
  <c r="A357" i="21"/>
  <c r="A358" i="21"/>
  <c r="A359" i="21"/>
  <c r="A360" i="21"/>
  <c r="A361" i="21"/>
  <c r="A362" i="21"/>
  <c r="A363" i="21"/>
  <c r="A364" i="21"/>
  <c r="A365" i="21"/>
  <c r="A366" i="21"/>
  <c r="A367" i="21"/>
  <c r="A368" i="21"/>
  <c r="A369" i="21"/>
  <c r="A370" i="21"/>
  <c r="A371" i="21"/>
  <c r="A372" i="21"/>
  <c r="A373" i="21"/>
  <c r="A374" i="21"/>
  <c r="A375" i="21"/>
  <c r="A376" i="21"/>
  <c r="A377" i="21"/>
  <c r="A378" i="21"/>
  <c r="A379" i="21"/>
  <c r="A380" i="21"/>
  <c r="A381" i="21"/>
  <c r="A382" i="21"/>
  <c r="A383" i="21"/>
  <c r="A384" i="21"/>
  <c r="A385" i="21"/>
  <c r="A386" i="21"/>
  <c r="A387" i="21"/>
  <c r="A388" i="21"/>
  <c r="A389" i="21"/>
  <c r="A390" i="21"/>
  <c r="A391" i="21"/>
  <c r="A392" i="21"/>
  <c r="A393" i="21"/>
  <c r="A394" i="21"/>
  <c r="A395" i="21"/>
  <c r="A396" i="21"/>
  <c r="A397" i="21"/>
  <c r="A398" i="21"/>
  <c r="A399" i="21"/>
  <c r="A400" i="21"/>
  <c r="A401" i="21"/>
  <c r="A402" i="21"/>
  <c r="A403" i="21"/>
  <c r="A404" i="21"/>
  <c r="A405" i="21"/>
  <c r="A406" i="21"/>
  <c r="A407" i="21"/>
  <c r="A408" i="21"/>
  <c r="A409" i="21"/>
  <c r="A410" i="21"/>
  <c r="A411" i="21"/>
  <c r="A412" i="21"/>
  <c r="A413" i="21"/>
  <c r="A414" i="21"/>
  <c r="A415" i="21"/>
  <c r="A416" i="21"/>
  <c r="A417" i="21"/>
  <c r="A418" i="21"/>
  <c r="A419" i="21"/>
  <c r="A420" i="21"/>
  <c r="A421" i="21"/>
  <c r="A422" i="21"/>
  <c r="A423" i="21"/>
  <c r="A424" i="21"/>
  <c r="A425" i="21"/>
  <c r="A426" i="21"/>
  <c r="A427" i="21"/>
  <c r="A428" i="21"/>
  <c r="A429" i="21"/>
  <c r="A430" i="21"/>
  <c r="A431" i="21"/>
  <c r="A432" i="21"/>
  <c r="A433" i="21"/>
  <c r="A434" i="21"/>
  <c r="A435" i="21"/>
  <c r="A436" i="21"/>
  <c r="A437" i="21"/>
  <c r="A438" i="21"/>
  <c r="A439" i="21"/>
  <c r="A440" i="21"/>
  <c r="A441" i="21"/>
  <c r="A442" i="21"/>
  <c r="A443" i="21"/>
  <c r="A444" i="21"/>
  <c r="A445" i="21"/>
  <c r="A446" i="21"/>
  <c r="A447" i="21"/>
  <c r="A448" i="21"/>
  <c r="A449" i="21"/>
  <c r="A450" i="21"/>
  <c r="A451" i="21"/>
  <c r="A452" i="21"/>
  <c r="A453" i="21"/>
  <c r="A454" i="21"/>
  <c r="A455" i="21"/>
  <c r="A456" i="21"/>
  <c r="A457" i="21"/>
  <c r="A458" i="21"/>
  <c r="A459" i="21"/>
  <c r="A460" i="21"/>
  <c r="A461" i="21"/>
  <c r="A462" i="21"/>
  <c r="A463" i="21"/>
  <c r="A464" i="21"/>
  <c r="A465" i="21"/>
  <c r="A466" i="21"/>
  <c r="A467" i="21"/>
  <c r="A468" i="21"/>
  <c r="A469" i="21"/>
  <c r="A470" i="21"/>
  <c r="A471" i="21"/>
  <c r="A472" i="21"/>
  <c r="A473" i="21"/>
  <c r="A474" i="21"/>
  <c r="A475" i="21"/>
  <c r="A476" i="21"/>
  <c r="A477" i="21"/>
  <c r="A478" i="21"/>
  <c r="A479" i="21"/>
  <c r="A480" i="21"/>
  <c r="A481" i="21"/>
  <c r="A482" i="21"/>
  <c r="A483" i="21"/>
  <c r="A484" i="21"/>
  <c r="A485" i="21"/>
  <c r="A486" i="21"/>
  <c r="A487" i="21"/>
  <c r="A488" i="21"/>
  <c r="A489" i="21"/>
  <c r="A490" i="21"/>
  <c r="A491" i="21"/>
  <c r="A492" i="21"/>
  <c r="A493" i="21"/>
  <c r="A494" i="21"/>
  <c r="A495" i="21"/>
  <c r="A496" i="21"/>
  <c r="A497" i="21"/>
  <c r="A498" i="21"/>
  <c r="A499" i="21"/>
  <c r="A500" i="21"/>
  <c r="A501" i="21"/>
  <c r="A502" i="21"/>
  <c r="A3" i="21"/>
  <c r="M5" i="25"/>
  <c r="M6" i="25"/>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6" i="25"/>
  <c r="M97" i="25"/>
  <c r="M98" i="25"/>
  <c r="M99" i="25"/>
  <c r="M100" i="25"/>
  <c r="M101" i="25"/>
  <c r="M102" i="25"/>
  <c r="M103" i="25"/>
  <c r="M104" i="25"/>
  <c r="M105" i="25"/>
  <c r="M106" i="25"/>
  <c r="M107" i="25"/>
  <c r="M108" i="25"/>
  <c r="M109" i="25"/>
  <c r="M110" i="25"/>
  <c r="M111" i="25"/>
  <c r="M112" i="25"/>
  <c r="M113" i="25"/>
  <c r="M114" i="25"/>
  <c r="M115" i="25"/>
  <c r="M116" i="25"/>
  <c r="M117" i="25"/>
  <c r="M118" i="25"/>
  <c r="M119" i="25"/>
  <c r="M120" i="25"/>
  <c r="M121" i="25"/>
  <c r="M122" i="25"/>
  <c r="M123" i="25"/>
  <c r="M124" i="25"/>
  <c r="M125" i="25"/>
  <c r="M126" i="25"/>
  <c r="M127" i="25"/>
  <c r="M128" i="25"/>
  <c r="M129" i="25"/>
  <c r="M130" i="25"/>
  <c r="M131" i="25"/>
  <c r="M132" i="25"/>
  <c r="M133" i="25"/>
  <c r="M134" i="25"/>
  <c r="M135" i="25"/>
  <c r="M136" i="25"/>
  <c r="M137" i="25"/>
  <c r="M138" i="25"/>
  <c r="M139" i="25"/>
  <c r="M140" i="25"/>
  <c r="M141" i="25"/>
  <c r="M142" i="25"/>
  <c r="M143" i="25"/>
  <c r="M144" i="25"/>
  <c r="M145" i="25"/>
  <c r="M146" i="25"/>
  <c r="M147" i="25"/>
  <c r="M148" i="25"/>
  <c r="M149" i="25"/>
  <c r="M150" i="25"/>
  <c r="M151" i="25"/>
  <c r="M152" i="25"/>
  <c r="M153" i="25"/>
  <c r="M154" i="25"/>
  <c r="M155" i="25"/>
  <c r="M156" i="25"/>
  <c r="M157" i="25"/>
  <c r="M158" i="25"/>
  <c r="M159" i="25"/>
  <c r="M160" i="25"/>
  <c r="M161" i="25"/>
  <c r="M162" i="25"/>
  <c r="M163" i="25"/>
  <c r="M164" i="25"/>
  <c r="M165" i="25"/>
  <c r="M166" i="25"/>
  <c r="M167" i="25"/>
  <c r="M168" i="25"/>
  <c r="M169" i="25"/>
  <c r="M170" i="25"/>
  <c r="M171" i="25"/>
  <c r="M172" i="25"/>
  <c r="M173" i="25"/>
  <c r="M174" i="25"/>
  <c r="M175" i="25"/>
  <c r="M176" i="25"/>
  <c r="M177" i="25"/>
  <c r="M178" i="25"/>
  <c r="M179" i="25"/>
  <c r="M180" i="25"/>
  <c r="M181" i="25"/>
  <c r="M182" i="25"/>
  <c r="M183" i="25"/>
  <c r="M184" i="25"/>
  <c r="M185" i="25"/>
  <c r="M186" i="25"/>
  <c r="M187" i="25"/>
  <c r="M188" i="25"/>
  <c r="M189" i="25"/>
  <c r="M190" i="25"/>
  <c r="M191" i="25"/>
  <c r="M192" i="25"/>
  <c r="M193" i="25"/>
  <c r="M194" i="25"/>
  <c r="M195" i="25"/>
  <c r="M196" i="25"/>
  <c r="M197" i="25"/>
  <c r="M198" i="25"/>
  <c r="M199" i="25"/>
  <c r="M200" i="25"/>
  <c r="M201" i="25"/>
  <c r="M202" i="25"/>
  <c r="M203" i="25"/>
  <c r="M204" i="25"/>
  <c r="M205" i="25"/>
  <c r="M206" i="25"/>
  <c r="M207" i="25"/>
  <c r="M208" i="25"/>
  <c r="M209" i="25"/>
  <c r="M210" i="25"/>
  <c r="M211" i="25"/>
  <c r="M212" i="25"/>
  <c r="M213" i="25"/>
  <c r="M214" i="25"/>
  <c r="M215" i="25"/>
  <c r="M216" i="25"/>
  <c r="M217" i="25"/>
  <c r="M218" i="25"/>
  <c r="M219" i="25"/>
  <c r="M220" i="25"/>
  <c r="M221" i="25"/>
  <c r="M222" i="25"/>
  <c r="M223" i="25"/>
  <c r="M224" i="25"/>
  <c r="M225" i="25"/>
  <c r="M226" i="25"/>
  <c r="M227" i="25"/>
  <c r="M228" i="25"/>
  <c r="M229" i="25"/>
  <c r="M230" i="25"/>
  <c r="M231" i="25"/>
  <c r="M232" i="25"/>
  <c r="M233" i="25"/>
  <c r="M234" i="25"/>
  <c r="M235" i="25"/>
  <c r="M236" i="25"/>
  <c r="M237" i="25"/>
  <c r="M238" i="25"/>
  <c r="M239" i="25"/>
  <c r="M240" i="25"/>
  <c r="M241" i="25"/>
  <c r="M242" i="25"/>
  <c r="M243" i="25"/>
  <c r="M244" i="25"/>
  <c r="M245" i="25"/>
  <c r="M246" i="25"/>
  <c r="M247" i="25"/>
  <c r="M248" i="25"/>
  <c r="M249" i="25"/>
  <c r="M250" i="25"/>
  <c r="M251" i="25"/>
  <c r="M252" i="25"/>
  <c r="M253" i="25"/>
  <c r="M254" i="25"/>
  <c r="M255" i="25"/>
  <c r="M256" i="25"/>
  <c r="M257" i="25"/>
  <c r="M258" i="25"/>
  <c r="M259" i="25"/>
  <c r="M260" i="25"/>
  <c r="M261" i="25"/>
  <c r="M262" i="25"/>
  <c r="M263" i="25"/>
  <c r="M264" i="25"/>
  <c r="M265" i="25"/>
  <c r="M266" i="25"/>
  <c r="M267" i="25"/>
  <c r="M268" i="25"/>
  <c r="M269" i="25"/>
  <c r="M270" i="25"/>
  <c r="M271" i="25"/>
  <c r="M272" i="25"/>
  <c r="M273" i="25"/>
  <c r="M274" i="25"/>
  <c r="M275" i="25"/>
  <c r="M276" i="25"/>
  <c r="M277" i="25"/>
  <c r="M278" i="25"/>
  <c r="M279" i="25"/>
  <c r="M280" i="25"/>
  <c r="M281" i="25"/>
  <c r="M282" i="25"/>
  <c r="M283" i="25"/>
  <c r="M284" i="25"/>
  <c r="M285" i="25"/>
  <c r="M286" i="25"/>
  <c r="M287" i="25"/>
  <c r="M288" i="25"/>
  <c r="M289" i="25"/>
  <c r="M290" i="25"/>
  <c r="M291" i="25"/>
  <c r="M292" i="25"/>
  <c r="M293" i="25"/>
  <c r="M294" i="25"/>
  <c r="M295" i="25"/>
  <c r="M296" i="25"/>
  <c r="M297" i="25"/>
  <c r="M298" i="25"/>
  <c r="M299" i="25"/>
  <c r="M300" i="25"/>
  <c r="M301" i="25"/>
  <c r="M302" i="25"/>
  <c r="M303" i="25"/>
  <c r="M304" i="25"/>
  <c r="M305" i="25"/>
  <c r="M306" i="25"/>
  <c r="M307" i="25"/>
  <c r="M308" i="25"/>
  <c r="M309" i="25"/>
  <c r="M310" i="25"/>
  <c r="M311" i="25"/>
  <c r="M312" i="25"/>
  <c r="M313" i="25"/>
  <c r="M314" i="25"/>
  <c r="M315" i="25"/>
  <c r="M316" i="25"/>
  <c r="M317" i="25"/>
  <c r="M318" i="25"/>
  <c r="M319" i="25"/>
  <c r="M320" i="25"/>
  <c r="M321" i="25"/>
  <c r="M322" i="25"/>
  <c r="M323" i="25"/>
  <c r="M324" i="25"/>
  <c r="M325" i="25"/>
  <c r="M326" i="25"/>
  <c r="M327" i="25"/>
  <c r="M328" i="25"/>
  <c r="M329" i="25"/>
  <c r="M330" i="25"/>
  <c r="M331" i="25"/>
  <c r="M332" i="25"/>
  <c r="M333" i="25"/>
  <c r="M334" i="25"/>
  <c r="M335" i="25"/>
  <c r="M336" i="25"/>
  <c r="M337" i="25"/>
  <c r="M338" i="25"/>
  <c r="M339" i="25"/>
  <c r="M340" i="25"/>
  <c r="M341" i="25"/>
  <c r="M342" i="25"/>
  <c r="M343" i="25"/>
  <c r="M344" i="25"/>
  <c r="M345" i="25"/>
  <c r="M346" i="25"/>
  <c r="M347" i="25"/>
  <c r="M348" i="25"/>
  <c r="M349" i="25"/>
  <c r="M350" i="25"/>
  <c r="M351" i="25"/>
  <c r="M352" i="25"/>
  <c r="M353" i="25"/>
  <c r="M354" i="25"/>
  <c r="M355" i="25"/>
  <c r="M356" i="25"/>
  <c r="M357" i="25"/>
  <c r="M358" i="25"/>
  <c r="M359" i="25"/>
  <c r="M360" i="25"/>
  <c r="M361" i="25"/>
  <c r="M362" i="25"/>
  <c r="M363" i="25"/>
  <c r="M364" i="25"/>
  <c r="M365" i="25"/>
  <c r="M366" i="25"/>
  <c r="M367" i="25"/>
  <c r="M368" i="25"/>
  <c r="M369" i="25"/>
  <c r="M370" i="25"/>
  <c r="M371" i="25"/>
  <c r="M372" i="25"/>
  <c r="M373" i="25"/>
  <c r="M374" i="25"/>
  <c r="M375" i="25"/>
  <c r="M376" i="25"/>
  <c r="M377" i="25"/>
  <c r="M378" i="25"/>
  <c r="M379" i="25"/>
  <c r="M380" i="25"/>
  <c r="M381" i="25"/>
  <c r="M382" i="25"/>
  <c r="M383" i="25"/>
  <c r="M384" i="25"/>
  <c r="M385" i="25"/>
  <c r="M386" i="25"/>
  <c r="M387" i="25"/>
  <c r="M388" i="25"/>
  <c r="M389" i="25"/>
  <c r="M390" i="25"/>
  <c r="M391" i="25"/>
  <c r="M392" i="25"/>
  <c r="M393" i="25"/>
  <c r="M394" i="25"/>
  <c r="M395" i="25"/>
  <c r="M396" i="25"/>
  <c r="M397" i="25"/>
  <c r="M398" i="25"/>
  <c r="M399" i="25"/>
  <c r="M400" i="25"/>
  <c r="M401" i="25"/>
  <c r="M402" i="25"/>
  <c r="M403" i="25"/>
  <c r="M404" i="25"/>
  <c r="M405" i="25"/>
  <c r="M406" i="25"/>
  <c r="M407" i="25"/>
  <c r="M408" i="25"/>
  <c r="M409" i="25"/>
  <c r="M410" i="25"/>
  <c r="M411" i="25"/>
  <c r="M412" i="25"/>
  <c r="M413" i="25"/>
  <c r="M414" i="25"/>
  <c r="M415" i="25"/>
  <c r="M416" i="25"/>
  <c r="M417" i="25"/>
  <c r="M418" i="25"/>
  <c r="M419" i="25"/>
  <c r="M420" i="25"/>
  <c r="M421" i="25"/>
  <c r="M422" i="25"/>
  <c r="M423" i="25"/>
  <c r="M424" i="25"/>
  <c r="M425" i="25"/>
  <c r="M426" i="25"/>
  <c r="M427" i="25"/>
  <c r="M428" i="25"/>
  <c r="M429" i="25"/>
  <c r="M430" i="25"/>
  <c r="M431" i="25"/>
  <c r="M432" i="25"/>
  <c r="M433" i="25"/>
  <c r="M434" i="25"/>
  <c r="M435" i="25"/>
  <c r="M436" i="25"/>
  <c r="M437" i="25"/>
  <c r="M438" i="25"/>
  <c r="M439" i="25"/>
  <c r="M440" i="25"/>
  <c r="M441" i="25"/>
  <c r="M442" i="25"/>
  <c r="M443" i="25"/>
  <c r="M444" i="25"/>
  <c r="M445" i="25"/>
  <c r="M446" i="25"/>
  <c r="M447" i="25"/>
  <c r="M448" i="25"/>
  <c r="M449" i="25"/>
  <c r="M450" i="25"/>
  <c r="M451" i="25"/>
  <c r="M452" i="25"/>
  <c r="M453" i="25"/>
  <c r="M454" i="25"/>
  <c r="M455" i="25"/>
  <c r="M456" i="25"/>
  <c r="M457" i="25"/>
  <c r="M458" i="25"/>
  <c r="M459" i="25"/>
  <c r="M460" i="25"/>
  <c r="M461" i="25"/>
  <c r="M462" i="25"/>
  <c r="M463" i="25"/>
  <c r="M464" i="25"/>
  <c r="M465" i="25"/>
  <c r="M466" i="25"/>
  <c r="M467" i="25"/>
  <c r="M468" i="25"/>
  <c r="M469" i="25"/>
  <c r="M470" i="25"/>
  <c r="M471" i="25"/>
  <c r="M472" i="25"/>
  <c r="M473" i="25"/>
  <c r="M474" i="25"/>
  <c r="M475" i="25"/>
  <c r="M476" i="25"/>
  <c r="M477" i="25"/>
  <c r="M478" i="25"/>
  <c r="M479" i="25"/>
  <c r="M480" i="25"/>
  <c r="M481" i="25"/>
  <c r="M482" i="25"/>
  <c r="M483" i="25"/>
  <c r="M484" i="25"/>
  <c r="M485" i="25"/>
  <c r="M486" i="25"/>
  <c r="M487" i="25"/>
  <c r="M488" i="25"/>
  <c r="M489" i="25"/>
  <c r="M490" i="25"/>
  <c r="M491" i="25"/>
  <c r="M492" i="25"/>
  <c r="M493" i="25"/>
  <c r="M494" i="25"/>
  <c r="M495" i="25"/>
  <c r="M496" i="25"/>
  <c r="M497" i="25"/>
  <c r="M498" i="25"/>
  <c r="M499" i="25"/>
  <c r="M500" i="25"/>
  <c r="M501" i="25"/>
  <c r="M502" i="25"/>
  <c r="M503" i="25"/>
  <c r="M4" i="25"/>
  <c r="L5" i="25"/>
  <c r="L6" i="25"/>
  <c r="L7" i="25"/>
  <c r="L8" i="25"/>
  <c r="L9" i="25"/>
  <c r="L10" i="25"/>
  <c r="L11" i="25"/>
  <c r="L12" i="25"/>
  <c r="L13" i="25"/>
  <c r="L14" i="25"/>
  <c r="L15" i="25"/>
  <c r="L16" i="25"/>
  <c r="L17" i="25"/>
  <c r="L18" i="25"/>
  <c r="L19" i="25"/>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L82" i="25"/>
  <c r="L83" i="25"/>
  <c r="L84" i="25"/>
  <c r="L85" i="25"/>
  <c r="L86" i="25"/>
  <c r="L87" i="25"/>
  <c r="L88" i="25"/>
  <c r="L89" i="25"/>
  <c r="L90" i="25"/>
  <c r="L91" i="25"/>
  <c r="L92" i="25"/>
  <c r="L93" i="25"/>
  <c r="L94" i="25"/>
  <c r="L95" i="25"/>
  <c r="L96" i="25"/>
  <c r="L97" i="25"/>
  <c r="L98" i="25"/>
  <c r="L99" i="25"/>
  <c r="L100" i="25"/>
  <c r="L101" i="25"/>
  <c r="L102" i="25"/>
  <c r="L103" i="25"/>
  <c r="L104" i="25"/>
  <c r="L105" i="25"/>
  <c r="L106" i="25"/>
  <c r="L107" i="25"/>
  <c r="L108" i="25"/>
  <c r="L109" i="25"/>
  <c r="L110" i="25"/>
  <c r="L111" i="25"/>
  <c r="L112" i="25"/>
  <c r="L113" i="25"/>
  <c r="L114" i="25"/>
  <c r="L115" i="25"/>
  <c r="L116" i="25"/>
  <c r="L117" i="25"/>
  <c r="L118" i="25"/>
  <c r="L119" i="25"/>
  <c r="L120" i="25"/>
  <c r="L121" i="25"/>
  <c r="L122" i="25"/>
  <c r="L123" i="25"/>
  <c r="L124" i="25"/>
  <c r="L125" i="25"/>
  <c r="L126" i="25"/>
  <c r="L127" i="25"/>
  <c r="L128" i="25"/>
  <c r="L129" i="25"/>
  <c r="L130" i="25"/>
  <c r="L131" i="25"/>
  <c r="L132" i="25"/>
  <c r="L133" i="25"/>
  <c r="L134" i="25"/>
  <c r="L135" i="25"/>
  <c r="L136" i="25"/>
  <c r="L137" i="25"/>
  <c r="L138" i="25"/>
  <c r="L139" i="25"/>
  <c r="L140" i="25"/>
  <c r="L141" i="25"/>
  <c r="L142" i="25"/>
  <c r="L143" i="25"/>
  <c r="L144" i="25"/>
  <c r="L145" i="25"/>
  <c r="L146" i="25"/>
  <c r="L147" i="25"/>
  <c r="L148" i="25"/>
  <c r="L149" i="25"/>
  <c r="L150" i="25"/>
  <c r="L151" i="25"/>
  <c r="L152" i="25"/>
  <c r="L153" i="25"/>
  <c r="L154" i="25"/>
  <c r="L155" i="25"/>
  <c r="L156" i="25"/>
  <c r="L157" i="25"/>
  <c r="L158" i="25"/>
  <c r="L159" i="25"/>
  <c r="L160" i="25"/>
  <c r="L161" i="25"/>
  <c r="L162" i="25"/>
  <c r="L163" i="25"/>
  <c r="L164" i="25"/>
  <c r="L165" i="25"/>
  <c r="L166" i="25"/>
  <c r="L167" i="25"/>
  <c r="L168" i="25"/>
  <c r="L169" i="25"/>
  <c r="L170" i="25"/>
  <c r="L171" i="25"/>
  <c r="L172" i="25"/>
  <c r="L173" i="25"/>
  <c r="L174" i="25"/>
  <c r="L175" i="25"/>
  <c r="L176" i="25"/>
  <c r="L177" i="25"/>
  <c r="L178" i="25"/>
  <c r="L179" i="25"/>
  <c r="L180" i="25"/>
  <c r="L181" i="25"/>
  <c r="L182" i="25"/>
  <c r="L183" i="25"/>
  <c r="L184" i="25"/>
  <c r="L185" i="25"/>
  <c r="L186" i="25"/>
  <c r="L187" i="25"/>
  <c r="L188" i="25"/>
  <c r="L189" i="25"/>
  <c r="L190" i="25"/>
  <c r="L191" i="25"/>
  <c r="L192" i="25"/>
  <c r="L193" i="25"/>
  <c r="L194" i="25"/>
  <c r="L195" i="25"/>
  <c r="L196" i="25"/>
  <c r="L197" i="25"/>
  <c r="L198" i="25"/>
  <c r="L199" i="25"/>
  <c r="L200" i="25"/>
  <c r="L201" i="25"/>
  <c r="L202" i="25"/>
  <c r="L203" i="25"/>
  <c r="L204" i="25"/>
  <c r="L205" i="25"/>
  <c r="L206" i="25"/>
  <c r="L207" i="25"/>
  <c r="L208" i="25"/>
  <c r="L209" i="25"/>
  <c r="L210" i="25"/>
  <c r="L211" i="25"/>
  <c r="L212" i="25"/>
  <c r="L213" i="25"/>
  <c r="L214" i="25"/>
  <c r="L215" i="25"/>
  <c r="L216" i="25"/>
  <c r="L217" i="25"/>
  <c r="L218" i="25"/>
  <c r="L219" i="25"/>
  <c r="L220" i="25"/>
  <c r="L221" i="25"/>
  <c r="L222" i="25"/>
  <c r="L223" i="25"/>
  <c r="L224" i="25"/>
  <c r="L225" i="25"/>
  <c r="L226" i="25"/>
  <c r="L227" i="25"/>
  <c r="L228" i="25"/>
  <c r="L229" i="25"/>
  <c r="L230" i="25"/>
  <c r="L231" i="25"/>
  <c r="L232" i="25"/>
  <c r="L233" i="25"/>
  <c r="L234" i="25"/>
  <c r="L235" i="25"/>
  <c r="L236" i="25"/>
  <c r="L237" i="25"/>
  <c r="L238" i="25"/>
  <c r="L239" i="25"/>
  <c r="L240" i="25"/>
  <c r="L241" i="25"/>
  <c r="L242" i="25"/>
  <c r="L243" i="25"/>
  <c r="L244" i="25"/>
  <c r="L245" i="25"/>
  <c r="L246" i="25"/>
  <c r="L247" i="25"/>
  <c r="L248" i="25"/>
  <c r="L249" i="25"/>
  <c r="L250" i="25"/>
  <c r="L251" i="25"/>
  <c r="L252" i="25"/>
  <c r="L253" i="25"/>
  <c r="L254" i="25"/>
  <c r="L255" i="25"/>
  <c r="L256" i="25"/>
  <c r="L257" i="25"/>
  <c r="L258" i="25"/>
  <c r="L259" i="25"/>
  <c r="L260" i="25"/>
  <c r="L261" i="25"/>
  <c r="L262" i="25"/>
  <c r="L263" i="25"/>
  <c r="L264" i="25"/>
  <c r="L265" i="25"/>
  <c r="L266" i="25"/>
  <c r="L267" i="25"/>
  <c r="L268" i="25"/>
  <c r="L269" i="25"/>
  <c r="L270" i="25"/>
  <c r="L271" i="25"/>
  <c r="L272" i="25"/>
  <c r="L273" i="25"/>
  <c r="L274" i="25"/>
  <c r="L275" i="25"/>
  <c r="L276" i="25"/>
  <c r="L277" i="25"/>
  <c r="L278" i="25"/>
  <c r="L279" i="25"/>
  <c r="L280" i="25"/>
  <c r="L281" i="25"/>
  <c r="L282" i="25"/>
  <c r="L283" i="25"/>
  <c r="L284" i="25"/>
  <c r="L285" i="25"/>
  <c r="L286" i="25"/>
  <c r="L287" i="25"/>
  <c r="L288" i="25"/>
  <c r="L289" i="25"/>
  <c r="L290" i="25"/>
  <c r="L291" i="25"/>
  <c r="L292" i="25"/>
  <c r="L293" i="25"/>
  <c r="L294" i="25"/>
  <c r="L295" i="25"/>
  <c r="L296" i="25"/>
  <c r="L297" i="25"/>
  <c r="L298" i="25"/>
  <c r="L299" i="25"/>
  <c r="L300" i="25"/>
  <c r="L301" i="25"/>
  <c r="L302" i="25"/>
  <c r="L303" i="25"/>
  <c r="L304" i="25"/>
  <c r="L305" i="25"/>
  <c r="L306" i="25"/>
  <c r="L307" i="25"/>
  <c r="L308" i="25"/>
  <c r="L309" i="25"/>
  <c r="L310" i="25"/>
  <c r="L311" i="25"/>
  <c r="L312" i="25"/>
  <c r="L313" i="25"/>
  <c r="L314" i="25"/>
  <c r="L315" i="25"/>
  <c r="L316" i="25"/>
  <c r="L317" i="25"/>
  <c r="L318" i="25"/>
  <c r="L319" i="25"/>
  <c r="L320" i="25"/>
  <c r="L321" i="25"/>
  <c r="L322" i="25"/>
  <c r="L323" i="25"/>
  <c r="L324" i="25"/>
  <c r="L325" i="25"/>
  <c r="L326" i="25"/>
  <c r="L327" i="25"/>
  <c r="L328" i="25"/>
  <c r="L329" i="25"/>
  <c r="L330" i="25"/>
  <c r="L331" i="25"/>
  <c r="L332" i="25"/>
  <c r="L333" i="25"/>
  <c r="L334" i="25"/>
  <c r="L335" i="25"/>
  <c r="L336" i="25"/>
  <c r="L337" i="25"/>
  <c r="L338" i="25"/>
  <c r="L339" i="25"/>
  <c r="L340" i="25"/>
  <c r="L341" i="25"/>
  <c r="L342" i="25"/>
  <c r="L343" i="25"/>
  <c r="L344" i="25"/>
  <c r="L345" i="25"/>
  <c r="L346" i="25"/>
  <c r="L347" i="25"/>
  <c r="L348" i="25"/>
  <c r="L349" i="25"/>
  <c r="L350" i="25"/>
  <c r="L351" i="25"/>
  <c r="L352" i="25"/>
  <c r="L353" i="25"/>
  <c r="L354" i="25"/>
  <c r="L355" i="25"/>
  <c r="L356" i="25"/>
  <c r="L357" i="25"/>
  <c r="L358" i="25"/>
  <c r="L359" i="25"/>
  <c r="L360" i="25"/>
  <c r="L361" i="25"/>
  <c r="L362" i="25"/>
  <c r="L363" i="25"/>
  <c r="L364" i="25"/>
  <c r="L365" i="25"/>
  <c r="L366" i="25"/>
  <c r="L367" i="25"/>
  <c r="L368" i="25"/>
  <c r="L369" i="25"/>
  <c r="L370" i="25"/>
  <c r="L371" i="25"/>
  <c r="L372" i="25"/>
  <c r="L373" i="25"/>
  <c r="L374" i="25"/>
  <c r="L375" i="25"/>
  <c r="L376" i="25"/>
  <c r="L377" i="25"/>
  <c r="L378" i="25"/>
  <c r="L379" i="25"/>
  <c r="L380" i="25"/>
  <c r="L381" i="25"/>
  <c r="L382" i="25"/>
  <c r="L383" i="25"/>
  <c r="L384" i="25"/>
  <c r="L385" i="25"/>
  <c r="L386" i="25"/>
  <c r="L387" i="25"/>
  <c r="L388" i="25"/>
  <c r="L389" i="25"/>
  <c r="L390" i="25"/>
  <c r="L391" i="25"/>
  <c r="L392" i="25"/>
  <c r="L393" i="25"/>
  <c r="L394" i="25"/>
  <c r="L395" i="25"/>
  <c r="L396" i="25"/>
  <c r="L397" i="25"/>
  <c r="L398" i="25"/>
  <c r="L399" i="25"/>
  <c r="L400" i="25"/>
  <c r="L401" i="25"/>
  <c r="L402" i="25"/>
  <c r="L403" i="25"/>
  <c r="L404" i="25"/>
  <c r="L405" i="25"/>
  <c r="L406" i="25"/>
  <c r="L407" i="25"/>
  <c r="L408" i="25"/>
  <c r="L409" i="25"/>
  <c r="L410" i="25"/>
  <c r="L411" i="25"/>
  <c r="L412" i="25"/>
  <c r="L413" i="25"/>
  <c r="L414" i="25"/>
  <c r="L415" i="25"/>
  <c r="L416" i="25"/>
  <c r="L417" i="25"/>
  <c r="L418" i="25"/>
  <c r="L419" i="25"/>
  <c r="L420" i="25"/>
  <c r="L421" i="25"/>
  <c r="L422" i="25"/>
  <c r="L423" i="25"/>
  <c r="L424" i="25"/>
  <c r="L425" i="25"/>
  <c r="L426" i="25"/>
  <c r="L427" i="25"/>
  <c r="L428" i="25"/>
  <c r="L429" i="25"/>
  <c r="L430" i="25"/>
  <c r="L431" i="25"/>
  <c r="L432" i="25"/>
  <c r="L433" i="25"/>
  <c r="L434" i="25"/>
  <c r="L435" i="25"/>
  <c r="L436" i="25"/>
  <c r="L437" i="25"/>
  <c r="L438" i="25"/>
  <c r="L439" i="25"/>
  <c r="L440" i="25"/>
  <c r="L441" i="25"/>
  <c r="L442" i="25"/>
  <c r="L443" i="25"/>
  <c r="L444" i="25"/>
  <c r="L445" i="25"/>
  <c r="L446" i="25"/>
  <c r="L447" i="25"/>
  <c r="L448" i="25"/>
  <c r="L449" i="25"/>
  <c r="L450" i="25"/>
  <c r="L451" i="25"/>
  <c r="L452" i="25"/>
  <c r="L453" i="25"/>
  <c r="L454" i="25"/>
  <c r="L455" i="25"/>
  <c r="L456" i="25"/>
  <c r="L457" i="25"/>
  <c r="L458" i="25"/>
  <c r="L459" i="25"/>
  <c r="L460" i="25"/>
  <c r="L461" i="25"/>
  <c r="L462" i="25"/>
  <c r="L463" i="25"/>
  <c r="L464" i="25"/>
  <c r="L465" i="25"/>
  <c r="L466" i="25"/>
  <c r="L467" i="25"/>
  <c r="L468" i="25"/>
  <c r="L469" i="25"/>
  <c r="L470" i="25"/>
  <c r="L471" i="25"/>
  <c r="L472" i="25"/>
  <c r="L473" i="25"/>
  <c r="L474" i="25"/>
  <c r="L475" i="25"/>
  <c r="L476" i="25"/>
  <c r="L477" i="25"/>
  <c r="L478" i="25"/>
  <c r="L479" i="25"/>
  <c r="L480" i="25"/>
  <c r="L481" i="25"/>
  <c r="L482" i="25"/>
  <c r="L483" i="25"/>
  <c r="L484" i="25"/>
  <c r="L485" i="25"/>
  <c r="L486" i="25"/>
  <c r="L487" i="25"/>
  <c r="L488" i="25"/>
  <c r="L489" i="25"/>
  <c r="L490" i="25"/>
  <c r="L491" i="25"/>
  <c r="L492" i="25"/>
  <c r="L493" i="25"/>
  <c r="L494" i="25"/>
  <c r="L495" i="25"/>
  <c r="L496" i="25"/>
  <c r="L497" i="25"/>
  <c r="L498" i="25"/>
  <c r="L499" i="25"/>
  <c r="L500" i="25"/>
  <c r="L501" i="25"/>
  <c r="L502" i="25"/>
  <c r="L503" i="25"/>
  <c r="L4" i="25"/>
  <c r="K4" i="25"/>
  <c r="K5" i="25"/>
  <c r="K6" i="25"/>
  <c r="K7" i="25"/>
  <c r="K8" i="25"/>
  <c r="K9" i="25"/>
  <c r="K10" i="25"/>
  <c r="K11" i="25"/>
  <c r="K12" i="25"/>
  <c r="K13" i="25"/>
  <c r="K14" i="25"/>
  <c r="K15" i="25"/>
  <c r="K16" i="25"/>
  <c r="K17" i="25"/>
  <c r="K18" i="25"/>
  <c r="K19" i="25"/>
  <c r="K20" i="25"/>
  <c r="K21" i="25"/>
  <c r="K22" i="25"/>
  <c r="K23" i="25"/>
  <c r="K24" i="25"/>
  <c r="K25" i="25"/>
  <c r="K26" i="25"/>
  <c r="K27" i="25"/>
  <c r="K28" i="25"/>
  <c r="K29" i="25"/>
  <c r="K30" i="25"/>
  <c r="K31" i="25"/>
  <c r="K32" i="25"/>
  <c r="K33" i="25"/>
  <c r="K34" i="25"/>
  <c r="K35" i="25"/>
  <c r="K36" i="25"/>
  <c r="K37" i="25"/>
  <c r="K38" i="25"/>
  <c r="K39" i="25"/>
  <c r="K40" i="25"/>
  <c r="K41" i="25"/>
  <c r="K42" i="25"/>
  <c r="K43" i="25"/>
  <c r="K44" i="25"/>
  <c r="K45" i="25"/>
  <c r="K46" i="25"/>
  <c r="K47" i="25"/>
  <c r="K48" i="25"/>
  <c r="K49" i="25"/>
  <c r="K50" i="25"/>
  <c r="K51" i="25"/>
  <c r="K52" i="25"/>
  <c r="K53" i="25"/>
  <c r="K54" i="25"/>
  <c r="K55" i="25"/>
  <c r="K56" i="25"/>
  <c r="K57" i="25"/>
  <c r="K58" i="25"/>
  <c r="K59" i="25"/>
  <c r="K60" i="25"/>
  <c r="K61" i="25"/>
  <c r="K62" i="25"/>
  <c r="K63" i="25"/>
  <c r="K64" i="25"/>
  <c r="K65" i="25"/>
  <c r="K66" i="25"/>
  <c r="K67" i="25"/>
  <c r="K68" i="25"/>
  <c r="K69" i="25"/>
  <c r="K70" i="25"/>
  <c r="K71" i="25"/>
  <c r="K72" i="25"/>
  <c r="K73" i="25"/>
  <c r="K74" i="25"/>
  <c r="K75" i="25"/>
  <c r="K76" i="25"/>
  <c r="K77" i="25"/>
  <c r="K78" i="25"/>
  <c r="K79" i="25"/>
  <c r="K80" i="25"/>
  <c r="K81" i="25"/>
  <c r="K82" i="25"/>
  <c r="K83" i="25"/>
  <c r="K84" i="25"/>
  <c r="K85" i="25"/>
  <c r="K86" i="25"/>
  <c r="K87" i="25"/>
  <c r="K88" i="25"/>
  <c r="K89" i="25"/>
  <c r="K90" i="25"/>
  <c r="K91" i="25"/>
  <c r="K92" i="25"/>
  <c r="K93" i="25"/>
  <c r="K94" i="25"/>
  <c r="K95" i="25"/>
  <c r="K96" i="25"/>
  <c r="K97" i="25"/>
  <c r="K98" i="25"/>
  <c r="K99" i="25"/>
  <c r="K100" i="25"/>
  <c r="K101" i="25"/>
  <c r="K102" i="25"/>
  <c r="K103" i="25"/>
  <c r="K104" i="25"/>
  <c r="K105" i="25"/>
  <c r="K106" i="25"/>
  <c r="K107" i="25"/>
  <c r="K108" i="25"/>
  <c r="K109" i="25"/>
  <c r="K110" i="25"/>
  <c r="K111" i="25"/>
  <c r="K112" i="25"/>
  <c r="K113" i="25"/>
  <c r="K114" i="25"/>
  <c r="K115" i="25"/>
  <c r="K116" i="25"/>
  <c r="K117" i="25"/>
  <c r="K118" i="25"/>
  <c r="K119" i="25"/>
  <c r="K120" i="25"/>
  <c r="K121" i="25"/>
  <c r="K122" i="25"/>
  <c r="K123" i="25"/>
  <c r="K124" i="25"/>
  <c r="K125" i="25"/>
  <c r="K126" i="25"/>
  <c r="K127" i="25"/>
  <c r="K128" i="25"/>
  <c r="K129" i="25"/>
  <c r="K130" i="25"/>
  <c r="K131" i="25"/>
  <c r="K132" i="25"/>
  <c r="K133" i="25"/>
  <c r="K134" i="25"/>
  <c r="K135" i="25"/>
  <c r="K136" i="25"/>
  <c r="K137" i="25"/>
  <c r="K138" i="25"/>
  <c r="K139" i="25"/>
  <c r="K140" i="25"/>
  <c r="K141" i="25"/>
  <c r="K142" i="25"/>
  <c r="K143" i="25"/>
  <c r="K144" i="25"/>
  <c r="K145" i="25"/>
  <c r="K146" i="25"/>
  <c r="K147" i="25"/>
  <c r="K148" i="25"/>
  <c r="K149" i="25"/>
  <c r="K150" i="25"/>
  <c r="K151" i="25"/>
  <c r="K152" i="25"/>
  <c r="K153" i="25"/>
  <c r="K154" i="25"/>
  <c r="K155" i="25"/>
  <c r="K156" i="25"/>
  <c r="K157" i="25"/>
  <c r="K158" i="25"/>
  <c r="K159" i="25"/>
  <c r="K160" i="25"/>
  <c r="K161" i="25"/>
  <c r="K162" i="25"/>
  <c r="K163" i="25"/>
  <c r="K164" i="25"/>
  <c r="K165" i="25"/>
  <c r="K166" i="25"/>
  <c r="K167" i="25"/>
  <c r="K168" i="25"/>
  <c r="K169" i="25"/>
  <c r="K170" i="25"/>
  <c r="K171" i="25"/>
  <c r="K172" i="25"/>
  <c r="K173" i="25"/>
  <c r="K174" i="25"/>
  <c r="K175" i="25"/>
  <c r="K176" i="25"/>
  <c r="K177" i="25"/>
  <c r="K178" i="25"/>
  <c r="K179" i="25"/>
  <c r="K180" i="25"/>
  <c r="K181" i="25"/>
  <c r="K182" i="25"/>
  <c r="K183" i="25"/>
  <c r="K184" i="25"/>
  <c r="K185" i="25"/>
  <c r="K186" i="25"/>
  <c r="K187" i="25"/>
  <c r="K188" i="25"/>
  <c r="K189" i="25"/>
  <c r="K190" i="25"/>
  <c r="K191" i="25"/>
  <c r="K192" i="25"/>
  <c r="K193" i="25"/>
  <c r="K194" i="25"/>
  <c r="K195" i="25"/>
  <c r="K196" i="25"/>
  <c r="K197" i="25"/>
  <c r="K198" i="25"/>
  <c r="K199" i="25"/>
  <c r="K200" i="25"/>
  <c r="K201" i="25"/>
  <c r="K202" i="25"/>
  <c r="K203" i="25"/>
  <c r="K204" i="25"/>
  <c r="K205" i="25"/>
  <c r="K206" i="25"/>
  <c r="K207" i="25"/>
  <c r="K208" i="25"/>
  <c r="K209" i="25"/>
  <c r="K210" i="25"/>
  <c r="K211" i="25"/>
  <c r="K212" i="25"/>
  <c r="K213" i="25"/>
  <c r="K214" i="25"/>
  <c r="K215" i="25"/>
  <c r="K216" i="25"/>
  <c r="K217" i="25"/>
  <c r="K218" i="25"/>
  <c r="K219" i="25"/>
  <c r="K220" i="25"/>
  <c r="K221" i="25"/>
  <c r="K222" i="25"/>
  <c r="K223" i="25"/>
  <c r="K224" i="25"/>
  <c r="K225" i="25"/>
  <c r="K226" i="25"/>
  <c r="K227" i="25"/>
  <c r="K228" i="25"/>
  <c r="K229" i="25"/>
  <c r="K230" i="25"/>
  <c r="K231" i="25"/>
  <c r="K232" i="25"/>
  <c r="K233" i="25"/>
  <c r="K234" i="25"/>
  <c r="K235" i="25"/>
  <c r="K236" i="25"/>
  <c r="K237" i="25"/>
  <c r="K238" i="25"/>
  <c r="K239" i="25"/>
  <c r="K240" i="25"/>
  <c r="K241" i="25"/>
  <c r="K242" i="25"/>
  <c r="K243" i="25"/>
  <c r="K244" i="25"/>
  <c r="K245" i="25"/>
  <c r="K246" i="25"/>
  <c r="K247" i="25"/>
  <c r="K248" i="25"/>
  <c r="K249" i="25"/>
  <c r="K250" i="25"/>
  <c r="K251" i="25"/>
  <c r="K252" i="25"/>
  <c r="K253" i="25"/>
  <c r="K254" i="25"/>
  <c r="K255" i="25"/>
  <c r="K256" i="25"/>
  <c r="K257" i="25"/>
  <c r="K258" i="25"/>
  <c r="K259" i="25"/>
  <c r="K260" i="25"/>
  <c r="K261" i="25"/>
  <c r="K262" i="25"/>
  <c r="K263" i="25"/>
  <c r="K264" i="25"/>
  <c r="K265" i="25"/>
  <c r="K266" i="25"/>
  <c r="K267" i="25"/>
  <c r="K268" i="25"/>
  <c r="K269" i="25"/>
  <c r="K270" i="25"/>
  <c r="K271" i="25"/>
  <c r="K272" i="25"/>
  <c r="K273" i="25"/>
  <c r="K274" i="25"/>
  <c r="K275" i="25"/>
  <c r="K276" i="25"/>
  <c r="K277" i="25"/>
  <c r="K278" i="25"/>
  <c r="K279" i="25"/>
  <c r="K280" i="25"/>
  <c r="K281" i="25"/>
  <c r="K282" i="25"/>
  <c r="K283" i="25"/>
  <c r="K284" i="25"/>
  <c r="K285" i="25"/>
  <c r="K286" i="25"/>
  <c r="K287" i="25"/>
  <c r="K288" i="25"/>
  <c r="K289" i="25"/>
  <c r="K290" i="25"/>
  <c r="K291" i="25"/>
  <c r="K292" i="25"/>
  <c r="K293" i="25"/>
  <c r="K294" i="25"/>
  <c r="K295" i="25"/>
  <c r="K296" i="25"/>
  <c r="K297" i="25"/>
  <c r="K298" i="25"/>
  <c r="K299" i="25"/>
  <c r="K300" i="25"/>
  <c r="K301" i="25"/>
  <c r="K302" i="25"/>
  <c r="K303" i="25"/>
  <c r="K304" i="25"/>
  <c r="K305" i="25"/>
  <c r="K306" i="25"/>
  <c r="K307" i="25"/>
  <c r="K308" i="25"/>
  <c r="K309" i="25"/>
  <c r="K310" i="25"/>
  <c r="K311" i="25"/>
  <c r="K312" i="25"/>
  <c r="K313" i="25"/>
  <c r="K314" i="25"/>
  <c r="K315" i="25"/>
  <c r="K316" i="25"/>
  <c r="K317" i="25"/>
  <c r="K318" i="25"/>
  <c r="K319" i="25"/>
  <c r="K320" i="25"/>
  <c r="K321" i="25"/>
  <c r="K322" i="25"/>
  <c r="K323" i="25"/>
  <c r="K324" i="25"/>
  <c r="K325" i="25"/>
  <c r="K326" i="25"/>
  <c r="K327" i="25"/>
  <c r="K328" i="25"/>
  <c r="K329" i="25"/>
  <c r="K330" i="25"/>
  <c r="K331" i="25"/>
  <c r="K332" i="25"/>
  <c r="K333" i="25"/>
  <c r="K334" i="25"/>
  <c r="K335" i="25"/>
  <c r="K336" i="25"/>
  <c r="K337" i="25"/>
  <c r="K338" i="25"/>
  <c r="K339" i="25"/>
  <c r="K340" i="25"/>
  <c r="K341" i="25"/>
  <c r="K342" i="25"/>
  <c r="K343" i="25"/>
  <c r="K344" i="25"/>
  <c r="K345" i="25"/>
  <c r="K346" i="25"/>
  <c r="K347" i="25"/>
  <c r="K348" i="25"/>
  <c r="K349" i="25"/>
  <c r="K350" i="25"/>
  <c r="K351" i="25"/>
  <c r="K352" i="25"/>
  <c r="K353" i="25"/>
  <c r="K354" i="25"/>
  <c r="K355" i="25"/>
  <c r="K356" i="25"/>
  <c r="K357" i="25"/>
  <c r="K358" i="25"/>
  <c r="K359" i="25"/>
  <c r="K360" i="25"/>
  <c r="K361" i="25"/>
  <c r="K362" i="25"/>
  <c r="K363" i="25"/>
  <c r="K364" i="25"/>
  <c r="K365" i="25"/>
  <c r="K366" i="25"/>
  <c r="K367" i="25"/>
  <c r="K368" i="25"/>
  <c r="K369" i="25"/>
  <c r="K370" i="25"/>
  <c r="K371" i="25"/>
  <c r="K372" i="25"/>
  <c r="K373" i="25"/>
  <c r="K374" i="25"/>
  <c r="K375" i="25"/>
  <c r="K376" i="25"/>
  <c r="K377" i="25"/>
  <c r="K378" i="25"/>
  <c r="K379" i="25"/>
  <c r="K380" i="25"/>
  <c r="K381" i="25"/>
  <c r="K382" i="25"/>
  <c r="K383" i="25"/>
  <c r="K384" i="25"/>
  <c r="K385" i="25"/>
  <c r="K386" i="25"/>
  <c r="K387" i="25"/>
  <c r="K388" i="25"/>
  <c r="K389" i="25"/>
  <c r="K390" i="25"/>
  <c r="K391" i="25"/>
  <c r="K392" i="25"/>
  <c r="K393" i="25"/>
  <c r="K394" i="25"/>
  <c r="K395" i="25"/>
  <c r="K396" i="25"/>
  <c r="K397" i="25"/>
  <c r="K398" i="25"/>
  <c r="K399" i="25"/>
  <c r="K400" i="25"/>
  <c r="K401" i="25"/>
  <c r="K402" i="25"/>
  <c r="K403" i="25"/>
  <c r="K404" i="25"/>
  <c r="K405" i="25"/>
  <c r="K406" i="25"/>
  <c r="K407" i="25"/>
  <c r="K408" i="25"/>
  <c r="K409" i="25"/>
  <c r="K410" i="25"/>
  <c r="K411" i="25"/>
  <c r="K412" i="25"/>
  <c r="K413" i="25"/>
  <c r="K414" i="25"/>
  <c r="K415" i="25"/>
  <c r="K416" i="25"/>
  <c r="K417" i="25"/>
  <c r="K418" i="25"/>
  <c r="K419" i="25"/>
  <c r="K420" i="25"/>
  <c r="K421" i="25"/>
  <c r="K422" i="25"/>
  <c r="K423" i="25"/>
  <c r="K424" i="25"/>
  <c r="K425" i="25"/>
  <c r="K426" i="25"/>
  <c r="K427" i="25"/>
  <c r="K428" i="25"/>
  <c r="K429" i="25"/>
  <c r="K430" i="25"/>
  <c r="K431" i="25"/>
  <c r="K432" i="25"/>
  <c r="K433" i="25"/>
  <c r="K434" i="25"/>
  <c r="K435" i="25"/>
  <c r="K436" i="25"/>
  <c r="K437" i="25"/>
  <c r="K438" i="25"/>
  <c r="K439" i="25"/>
  <c r="K440" i="25"/>
  <c r="K441" i="25"/>
  <c r="K442" i="25"/>
  <c r="K443" i="25"/>
  <c r="K444" i="25"/>
  <c r="K445" i="25"/>
  <c r="K446" i="25"/>
  <c r="K447" i="25"/>
  <c r="K448" i="25"/>
  <c r="K449" i="25"/>
  <c r="K450" i="25"/>
  <c r="K451" i="25"/>
  <c r="K452" i="25"/>
  <c r="K453" i="25"/>
  <c r="K454" i="25"/>
  <c r="K455" i="25"/>
  <c r="K456" i="25"/>
  <c r="K457" i="25"/>
  <c r="K458" i="25"/>
  <c r="K459" i="25"/>
  <c r="K460" i="25"/>
  <c r="K461" i="25"/>
  <c r="K462" i="25"/>
  <c r="K463" i="25"/>
  <c r="K464" i="25"/>
  <c r="K465" i="25"/>
  <c r="K466" i="25"/>
  <c r="K467" i="25"/>
  <c r="K468" i="25"/>
  <c r="K469" i="25"/>
  <c r="K470" i="25"/>
  <c r="K471" i="25"/>
  <c r="K472" i="25"/>
  <c r="K473" i="25"/>
  <c r="K474" i="25"/>
  <c r="K475" i="25"/>
  <c r="K476" i="25"/>
  <c r="K477" i="25"/>
  <c r="K478" i="25"/>
  <c r="K479" i="25"/>
  <c r="K480" i="25"/>
  <c r="K481" i="25"/>
  <c r="K482" i="25"/>
  <c r="K483" i="25"/>
  <c r="K484" i="25"/>
  <c r="K485" i="25"/>
  <c r="K486" i="25"/>
  <c r="K487" i="25"/>
  <c r="K488" i="25"/>
  <c r="K489" i="25"/>
  <c r="K490" i="25"/>
  <c r="K491" i="25"/>
  <c r="K492" i="25"/>
  <c r="K493" i="25"/>
  <c r="K494" i="25"/>
  <c r="K495" i="25"/>
  <c r="K496" i="25"/>
  <c r="K497" i="25"/>
  <c r="K498" i="25"/>
  <c r="K499" i="25"/>
  <c r="K500" i="25"/>
  <c r="K501" i="25"/>
  <c r="K502" i="25"/>
  <c r="K503" i="25"/>
  <c r="J5" i="25"/>
  <c r="J6" i="2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J90" i="25"/>
  <c r="J91" i="25"/>
  <c r="J92" i="25"/>
  <c r="J93" i="25"/>
  <c r="J94" i="25"/>
  <c r="J95" i="25"/>
  <c r="J96" i="25"/>
  <c r="J97" i="25"/>
  <c r="J98" i="25"/>
  <c r="J99" i="25"/>
  <c r="J100" i="25"/>
  <c r="J101" i="25"/>
  <c r="J102" i="25"/>
  <c r="J103" i="25"/>
  <c r="J104" i="25"/>
  <c r="J105" i="25"/>
  <c r="J106" i="25"/>
  <c r="J107" i="25"/>
  <c r="J108" i="25"/>
  <c r="J109" i="25"/>
  <c r="J110" i="25"/>
  <c r="J111" i="25"/>
  <c r="J112" i="25"/>
  <c r="J113" i="25"/>
  <c r="J114" i="25"/>
  <c r="J115" i="25"/>
  <c r="J116" i="25"/>
  <c r="J117" i="25"/>
  <c r="J118" i="25"/>
  <c r="J119" i="25"/>
  <c r="J120" i="25"/>
  <c r="J121" i="25"/>
  <c r="J122" i="25"/>
  <c r="J123" i="25"/>
  <c r="J124" i="25"/>
  <c r="J125" i="25"/>
  <c r="J126" i="25"/>
  <c r="J127" i="25"/>
  <c r="J128" i="25"/>
  <c r="J129" i="25"/>
  <c r="J130" i="25"/>
  <c r="J131" i="25"/>
  <c r="J132" i="25"/>
  <c r="J133" i="25"/>
  <c r="J134" i="25"/>
  <c r="J135" i="25"/>
  <c r="J136" i="25"/>
  <c r="J137" i="25"/>
  <c r="J138" i="25"/>
  <c r="J139" i="25"/>
  <c r="J140" i="25"/>
  <c r="J141" i="25"/>
  <c r="J142" i="25"/>
  <c r="J143" i="25"/>
  <c r="J144" i="25"/>
  <c r="J145" i="25"/>
  <c r="J146" i="25"/>
  <c r="J147" i="25"/>
  <c r="J148" i="25"/>
  <c r="J149" i="25"/>
  <c r="J150" i="25"/>
  <c r="J151" i="25"/>
  <c r="J152" i="25"/>
  <c r="J153" i="25"/>
  <c r="J154" i="25"/>
  <c r="J155" i="25"/>
  <c r="J156" i="25"/>
  <c r="J157" i="25"/>
  <c r="J158" i="25"/>
  <c r="J159" i="25"/>
  <c r="J160" i="25"/>
  <c r="J161" i="25"/>
  <c r="J162" i="25"/>
  <c r="J163" i="25"/>
  <c r="J164" i="25"/>
  <c r="J165" i="25"/>
  <c r="J166" i="25"/>
  <c r="J167" i="25"/>
  <c r="J168" i="25"/>
  <c r="J169" i="25"/>
  <c r="J170" i="25"/>
  <c r="J171" i="25"/>
  <c r="J172" i="25"/>
  <c r="J173" i="25"/>
  <c r="J174" i="25"/>
  <c r="J175" i="25"/>
  <c r="J176" i="25"/>
  <c r="J177" i="25"/>
  <c r="J178" i="25"/>
  <c r="J179" i="25"/>
  <c r="J180" i="25"/>
  <c r="J181" i="25"/>
  <c r="J182" i="25"/>
  <c r="J183" i="25"/>
  <c r="J184" i="25"/>
  <c r="J185" i="25"/>
  <c r="J186" i="25"/>
  <c r="J187" i="25"/>
  <c r="J188" i="25"/>
  <c r="J189" i="25"/>
  <c r="J190" i="25"/>
  <c r="J191" i="25"/>
  <c r="J192" i="25"/>
  <c r="J193" i="25"/>
  <c r="J194" i="25"/>
  <c r="J195" i="25"/>
  <c r="J196" i="25"/>
  <c r="J197" i="25"/>
  <c r="J198" i="25"/>
  <c r="J199" i="25"/>
  <c r="J200" i="25"/>
  <c r="J201" i="25"/>
  <c r="J202" i="25"/>
  <c r="J203" i="25"/>
  <c r="J204" i="25"/>
  <c r="J205" i="25"/>
  <c r="J206" i="25"/>
  <c r="J207" i="25"/>
  <c r="J208" i="25"/>
  <c r="J209" i="25"/>
  <c r="J210" i="25"/>
  <c r="J211" i="25"/>
  <c r="J212" i="25"/>
  <c r="J213" i="25"/>
  <c r="J214" i="25"/>
  <c r="J215" i="25"/>
  <c r="J216" i="25"/>
  <c r="J217" i="25"/>
  <c r="J218" i="25"/>
  <c r="J219" i="25"/>
  <c r="J220" i="25"/>
  <c r="J221" i="25"/>
  <c r="J222" i="25"/>
  <c r="J223" i="25"/>
  <c r="J224" i="25"/>
  <c r="J225" i="25"/>
  <c r="J226" i="25"/>
  <c r="J227" i="25"/>
  <c r="J228" i="25"/>
  <c r="J229" i="25"/>
  <c r="J230" i="25"/>
  <c r="J231" i="25"/>
  <c r="J232" i="25"/>
  <c r="J233" i="25"/>
  <c r="J234" i="25"/>
  <c r="J235" i="25"/>
  <c r="J236" i="25"/>
  <c r="J237" i="25"/>
  <c r="J238" i="25"/>
  <c r="J239" i="25"/>
  <c r="J240" i="25"/>
  <c r="J241" i="25"/>
  <c r="J242" i="25"/>
  <c r="J243" i="25"/>
  <c r="J244" i="25"/>
  <c r="J245" i="25"/>
  <c r="J246" i="25"/>
  <c r="J247" i="25"/>
  <c r="J248" i="25"/>
  <c r="J249" i="25"/>
  <c r="J250" i="25"/>
  <c r="J251" i="25"/>
  <c r="J252" i="25"/>
  <c r="J253" i="25"/>
  <c r="J254" i="25"/>
  <c r="J255" i="25"/>
  <c r="J256" i="25"/>
  <c r="J257" i="25"/>
  <c r="J258" i="25"/>
  <c r="J259" i="25"/>
  <c r="J260" i="25"/>
  <c r="J261" i="25"/>
  <c r="J262" i="25"/>
  <c r="J263" i="25"/>
  <c r="J264" i="25"/>
  <c r="J265" i="25"/>
  <c r="J266" i="25"/>
  <c r="J267" i="25"/>
  <c r="J268" i="25"/>
  <c r="J269" i="25"/>
  <c r="J270" i="25"/>
  <c r="J271" i="25"/>
  <c r="J272" i="25"/>
  <c r="J273" i="25"/>
  <c r="J274" i="25"/>
  <c r="J275" i="25"/>
  <c r="J276" i="25"/>
  <c r="J277" i="25"/>
  <c r="J278" i="25"/>
  <c r="J279" i="25"/>
  <c r="J280" i="25"/>
  <c r="J281" i="25"/>
  <c r="J282" i="25"/>
  <c r="J283" i="25"/>
  <c r="J284" i="25"/>
  <c r="J285" i="25"/>
  <c r="J286" i="25"/>
  <c r="J287" i="25"/>
  <c r="J288" i="25"/>
  <c r="J289" i="25"/>
  <c r="J290" i="25"/>
  <c r="J291" i="25"/>
  <c r="J292" i="25"/>
  <c r="J293" i="25"/>
  <c r="J294" i="25"/>
  <c r="J295" i="25"/>
  <c r="J296" i="25"/>
  <c r="J297" i="25"/>
  <c r="J298" i="25"/>
  <c r="J299" i="25"/>
  <c r="J300" i="25"/>
  <c r="J301" i="25"/>
  <c r="J302" i="25"/>
  <c r="J303" i="25"/>
  <c r="J304" i="25"/>
  <c r="J305" i="25"/>
  <c r="J306" i="25"/>
  <c r="J307" i="25"/>
  <c r="J308" i="25"/>
  <c r="J309" i="25"/>
  <c r="J310" i="25"/>
  <c r="J311" i="25"/>
  <c r="J312" i="25"/>
  <c r="J313" i="25"/>
  <c r="J314" i="25"/>
  <c r="J315" i="25"/>
  <c r="J316" i="25"/>
  <c r="J317" i="25"/>
  <c r="J318" i="25"/>
  <c r="J319" i="25"/>
  <c r="J320" i="25"/>
  <c r="J321" i="25"/>
  <c r="J322" i="25"/>
  <c r="J323" i="25"/>
  <c r="J324" i="25"/>
  <c r="J325" i="25"/>
  <c r="J326" i="25"/>
  <c r="J327" i="25"/>
  <c r="J328" i="25"/>
  <c r="J329" i="25"/>
  <c r="J330" i="25"/>
  <c r="J331" i="25"/>
  <c r="J332" i="25"/>
  <c r="J333" i="25"/>
  <c r="J334" i="25"/>
  <c r="J335" i="25"/>
  <c r="J336" i="25"/>
  <c r="J337" i="25"/>
  <c r="J338" i="25"/>
  <c r="J339" i="25"/>
  <c r="J340" i="25"/>
  <c r="J341" i="25"/>
  <c r="J342" i="25"/>
  <c r="J343" i="25"/>
  <c r="J344" i="25"/>
  <c r="J345" i="25"/>
  <c r="J346" i="25"/>
  <c r="J347" i="25"/>
  <c r="J348" i="25"/>
  <c r="J349" i="25"/>
  <c r="J350" i="25"/>
  <c r="J351" i="25"/>
  <c r="J352" i="25"/>
  <c r="J353" i="25"/>
  <c r="J354" i="25"/>
  <c r="J355" i="25"/>
  <c r="J356" i="25"/>
  <c r="J357" i="25"/>
  <c r="J358" i="25"/>
  <c r="J359" i="25"/>
  <c r="J360" i="25"/>
  <c r="J361" i="25"/>
  <c r="J362" i="25"/>
  <c r="J363" i="25"/>
  <c r="J364" i="25"/>
  <c r="J365" i="25"/>
  <c r="J366" i="25"/>
  <c r="J367" i="25"/>
  <c r="J368" i="25"/>
  <c r="J369" i="25"/>
  <c r="J370" i="25"/>
  <c r="J371" i="25"/>
  <c r="J372" i="25"/>
  <c r="J373" i="25"/>
  <c r="J374" i="25"/>
  <c r="J375" i="25"/>
  <c r="J376" i="25"/>
  <c r="J377" i="25"/>
  <c r="J378" i="25"/>
  <c r="J379" i="25"/>
  <c r="J380" i="25"/>
  <c r="J381" i="25"/>
  <c r="J382" i="25"/>
  <c r="J383" i="25"/>
  <c r="J384" i="25"/>
  <c r="J385" i="25"/>
  <c r="J386" i="25"/>
  <c r="J387" i="25"/>
  <c r="J388" i="25"/>
  <c r="J389" i="25"/>
  <c r="J390" i="25"/>
  <c r="J391" i="25"/>
  <c r="J392" i="25"/>
  <c r="J393" i="25"/>
  <c r="J394" i="25"/>
  <c r="J395" i="25"/>
  <c r="J396" i="25"/>
  <c r="J397" i="25"/>
  <c r="J398" i="25"/>
  <c r="J399" i="25"/>
  <c r="J400" i="25"/>
  <c r="J401" i="25"/>
  <c r="J402" i="25"/>
  <c r="J403" i="25"/>
  <c r="J404" i="25"/>
  <c r="J405" i="25"/>
  <c r="J406" i="25"/>
  <c r="J407" i="25"/>
  <c r="J408" i="25"/>
  <c r="J409" i="25"/>
  <c r="J410" i="25"/>
  <c r="J411" i="25"/>
  <c r="J412" i="25"/>
  <c r="J413" i="25"/>
  <c r="J414" i="25"/>
  <c r="J415" i="25"/>
  <c r="J416" i="25"/>
  <c r="J417" i="25"/>
  <c r="J418" i="25"/>
  <c r="J419" i="25"/>
  <c r="J420" i="25"/>
  <c r="J421" i="25"/>
  <c r="J422" i="25"/>
  <c r="J423" i="25"/>
  <c r="J424" i="25"/>
  <c r="J425" i="25"/>
  <c r="J426" i="25"/>
  <c r="J427" i="25"/>
  <c r="J428" i="25"/>
  <c r="J429" i="25"/>
  <c r="J430" i="25"/>
  <c r="J431" i="25"/>
  <c r="J432" i="25"/>
  <c r="J433" i="25"/>
  <c r="J434" i="25"/>
  <c r="J435" i="25"/>
  <c r="J436" i="25"/>
  <c r="J437" i="25"/>
  <c r="J438" i="25"/>
  <c r="J439" i="25"/>
  <c r="J440" i="25"/>
  <c r="J441" i="25"/>
  <c r="J442" i="25"/>
  <c r="J443" i="25"/>
  <c r="J444" i="25"/>
  <c r="J445" i="25"/>
  <c r="J446" i="25"/>
  <c r="J447" i="25"/>
  <c r="J448" i="25"/>
  <c r="J449" i="25"/>
  <c r="J450" i="25"/>
  <c r="J451" i="25"/>
  <c r="J452" i="25"/>
  <c r="J453" i="25"/>
  <c r="J454" i="25"/>
  <c r="J455" i="25"/>
  <c r="J456" i="25"/>
  <c r="J457" i="25"/>
  <c r="J458" i="25"/>
  <c r="J459" i="25"/>
  <c r="J460" i="25"/>
  <c r="J461" i="25"/>
  <c r="J462" i="25"/>
  <c r="J463" i="25"/>
  <c r="J464" i="25"/>
  <c r="J465" i="25"/>
  <c r="J466" i="25"/>
  <c r="J467" i="25"/>
  <c r="J468" i="25"/>
  <c r="J469" i="25"/>
  <c r="J470" i="25"/>
  <c r="J471" i="25"/>
  <c r="J472" i="25"/>
  <c r="J473" i="25"/>
  <c r="J474" i="25"/>
  <c r="J475" i="25"/>
  <c r="J476" i="25"/>
  <c r="J477" i="25"/>
  <c r="J478" i="25"/>
  <c r="J479" i="25"/>
  <c r="J480" i="25"/>
  <c r="J481" i="25"/>
  <c r="J482" i="25"/>
  <c r="J483" i="25"/>
  <c r="J484" i="25"/>
  <c r="J485" i="25"/>
  <c r="J486" i="25"/>
  <c r="J487" i="25"/>
  <c r="J488" i="25"/>
  <c r="J489" i="25"/>
  <c r="J490" i="25"/>
  <c r="J491" i="25"/>
  <c r="J492" i="25"/>
  <c r="J493" i="25"/>
  <c r="J494" i="25"/>
  <c r="J495" i="25"/>
  <c r="J496" i="25"/>
  <c r="J497" i="25"/>
  <c r="J498" i="25"/>
  <c r="J499" i="25"/>
  <c r="J500" i="25"/>
  <c r="J501" i="25"/>
  <c r="J502" i="25"/>
  <c r="J503" i="25"/>
  <c r="J4" i="25"/>
  <c r="I5" i="25"/>
  <c r="I6" i="25"/>
  <c r="I7" i="25"/>
  <c r="I8" i="25"/>
  <c r="I9"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87" i="25"/>
  <c r="I88" i="25"/>
  <c r="I89" i="25"/>
  <c r="I90" i="25"/>
  <c r="I91" i="25"/>
  <c r="I92" i="25"/>
  <c r="I93" i="25"/>
  <c r="I94" i="25"/>
  <c r="I95" i="25"/>
  <c r="I96" i="25"/>
  <c r="I97" i="25"/>
  <c r="I98" i="25"/>
  <c r="I99" i="25"/>
  <c r="I100" i="25"/>
  <c r="I101" i="25"/>
  <c r="I102" i="25"/>
  <c r="I103" i="25"/>
  <c r="I104" i="25"/>
  <c r="I105" i="25"/>
  <c r="I106" i="25"/>
  <c r="I107" i="25"/>
  <c r="I108" i="25"/>
  <c r="I109" i="25"/>
  <c r="I110" i="25"/>
  <c r="I111" i="25"/>
  <c r="I112" i="25"/>
  <c r="I113" i="25"/>
  <c r="I114" i="25"/>
  <c r="I115" i="25"/>
  <c r="I116" i="25"/>
  <c r="I117" i="25"/>
  <c r="I118" i="25"/>
  <c r="I119" i="25"/>
  <c r="I120" i="25"/>
  <c r="I121" i="25"/>
  <c r="I122" i="25"/>
  <c r="I123" i="25"/>
  <c r="I124" i="25"/>
  <c r="I125" i="25"/>
  <c r="I126" i="25"/>
  <c r="I127" i="25"/>
  <c r="I128" i="25"/>
  <c r="I129" i="25"/>
  <c r="I130" i="25"/>
  <c r="I131" i="25"/>
  <c r="I132" i="25"/>
  <c r="I133" i="25"/>
  <c r="I134" i="25"/>
  <c r="I135" i="25"/>
  <c r="I136" i="25"/>
  <c r="I137" i="25"/>
  <c r="I138" i="25"/>
  <c r="I139" i="25"/>
  <c r="I140" i="25"/>
  <c r="I141" i="25"/>
  <c r="I142" i="25"/>
  <c r="I143" i="25"/>
  <c r="I144" i="25"/>
  <c r="I145" i="25"/>
  <c r="I146" i="25"/>
  <c r="I147" i="25"/>
  <c r="I148" i="25"/>
  <c r="I149" i="25"/>
  <c r="I150" i="25"/>
  <c r="I151" i="25"/>
  <c r="I152" i="25"/>
  <c r="I153" i="25"/>
  <c r="I154" i="25"/>
  <c r="I155" i="25"/>
  <c r="I156" i="25"/>
  <c r="I157" i="25"/>
  <c r="I158" i="25"/>
  <c r="I159" i="25"/>
  <c r="I160" i="25"/>
  <c r="I161" i="25"/>
  <c r="I162" i="25"/>
  <c r="I163" i="25"/>
  <c r="I164" i="25"/>
  <c r="I165" i="25"/>
  <c r="I166" i="25"/>
  <c r="I167" i="25"/>
  <c r="I168" i="25"/>
  <c r="I169" i="25"/>
  <c r="I170" i="25"/>
  <c r="I171" i="25"/>
  <c r="I172" i="25"/>
  <c r="I173" i="25"/>
  <c r="I174" i="25"/>
  <c r="I175" i="25"/>
  <c r="I176" i="25"/>
  <c r="I177" i="25"/>
  <c r="I178" i="25"/>
  <c r="I179" i="25"/>
  <c r="I180" i="25"/>
  <c r="I181" i="25"/>
  <c r="I182" i="25"/>
  <c r="I183" i="25"/>
  <c r="I184" i="25"/>
  <c r="I185" i="25"/>
  <c r="I186" i="25"/>
  <c r="I187" i="25"/>
  <c r="I188" i="25"/>
  <c r="I189" i="25"/>
  <c r="I190" i="25"/>
  <c r="I191" i="25"/>
  <c r="I192" i="25"/>
  <c r="I193" i="25"/>
  <c r="I194" i="25"/>
  <c r="I195" i="25"/>
  <c r="I196" i="25"/>
  <c r="I197" i="25"/>
  <c r="I198" i="25"/>
  <c r="I199" i="25"/>
  <c r="I200" i="25"/>
  <c r="I201" i="25"/>
  <c r="I202" i="25"/>
  <c r="I203" i="25"/>
  <c r="I204" i="25"/>
  <c r="I205" i="25"/>
  <c r="I206" i="25"/>
  <c r="I207" i="25"/>
  <c r="I208" i="25"/>
  <c r="I209" i="25"/>
  <c r="I210" i="25"/>
  <c r="I211" i="25"/>
  <c r="I212" i="25"/>
  <c r="I213" i="25"/>
  <c r="I214" i="25"/>
  <c r="I215" i="25"/>
  <c r="I216" i="25"/>
  <c r="I217" i="25"/>
  <c r="I218" i="25"/>
  <c r="I219" i="25"/>
  <c r="I220" i="25"/>
  <c r="I221" i="25"/>
  <c r="I222" i="25"/>
  <c r="I223" i="25"/>
  <c r="I224" i="25"/>
  <c r="I225" i="25"/>
  <c r="I226" i="25"/>
  <c r="I227" i="25"/>
  <c r="I228" i="25"/>
  <c r="I229" i="25"/>
  <c r="I230" i="25"/>
  <c r="I231" i="25"/>
  <c r="I232" i="25"/>
  <c r="I233" i="25"/>
  <c r="I234" i="25"/>
  <c r="I235" i="25"/>
  <c r="I236" i="25"/>
  <c r="I237" i="25"/>
  <c r="I238" i="25"/>
  <c r="I239" i="25"/>
  <c r="I240" i="25"/>
  <c r="I241" i="25"/>
  <c r="I242" i="25"/>
  <c r="I243" i="25"/>
  <c r="I244" i="25"/>
  <c r="I245" i="25"/>
  <c r="I246" i="25"/>
  <c r="I247" i="25"/>
  <c r="I248" i="25"/>
  <c r="I249" i="25"/>
  <c r="I250" i="25"/>
  <c r="I251" i="25"/>
  <c r="I252" i="25"/>
  <c r="I253" i="25"/>
  <c r="I254" i="25"/>
  <c r="I255" i="25"/>
  <c r="I256" i="25"/>
  <c r="I257" i="25"/>
  <c r="I258" i="25"/>
  <c r="I259" i="25"/>
  <c r="I260" i="25"/>
  <c r="I261" i="25"/>
  <c r="I262" i="25"/>
  <c r="I263" i="25"/>
  <c r="I264" i="25"/>
  <c r="I265" i="25"/>
  <c r="I266" i="25"/>
  <c r="I267" i="25"/>
  <c r="I268" i="25"/>
  <c r="I269" i="25"/>
  <c r="I270" i="25"/>
  <c r="I271" i="25"/>
  <c r="I272" i="25"/>
  <c r="I273" i="25"/>
  <c r="I274" i="25"/>
  <c r="I275" i="25"/>
  <c r="I276" i="25"/>
  <c r="I277" i="25"/>
  <c r="I278" i="25"/>
  <c r="I279" i="25"/>
  <c r="I280" i="25"/>
  <c r="I281" i="25"/>
  <c r="I282" i="25"/>
  <c r="I283" i="25"/>
  <c r="I284" i="25"/>
  <c r="I285" i="25"/>
  <c r="I286" i="25"/>
  <c r="I287" i="25"/>
  <c r="I288" i="25"/>
  <c r="I289" i="25"/>
  <c r="I290" i="25"/>
  <c r="I291" i="25"/>
  <c r="I292" i="25"/>
  <c r="I293" i="25"/>
  <c r="I294" i="25"/>
  <c r="I295" i="25"/>
  <c r="I296" i="25"/>
  <c r="I297" i="25"/>
  <c r="I298" i="25"/>
  <c r="I299" i="25"/>
  <c r="I300" i="25"/>
  <c r="I301" i="25"/>
  <c r="I302" i="25"/>
  <c r="I303" i="25"/>
  <c r="I304" i="25"/>
  <c r="I305" i="25"/>
  <c r="I306" i="25"/>
  <c r="I307" i="25"/>
  <c r="I308" i="25"/>
  <c r="I309" i="25"/>
  <c r="I310" i="25"/>
  <c r="I311" i="25"/>
  <c r="I312" i="25"/>
  <c r="I313" i="25"/>
  <c r="I314" i="25"/>
  <c r="I315" i="25"/>
  <c r="I316" i="25"/>
  <c r="I317" i="25"/>
  <c r="I318" i="25"/>
  <c r="I319" i="25"/>
  <c r="I320" i="25"/>
  <c r="I321" i="25"/>
  <c r="I322" i="25"/>
  <c r="I323" i="25"/>
  <c r="I324" i="25"/>
  <c r="I325" i="25"/>
  <c r="I326" i="25"/>
  <c r="I327" i="25"/>
  <c r="I328" i="25"/>
  <c r="I329" i="25"/>
  <c r="I330" i="25"/>
  <c r="I331" i="25"/>
  <c r="I332" i="25"/>
  <c r="I333" i="25"/>
  <c r="I334" i="25"/>
  <c r="I335" i="25"/>
  <c r="I336" i="25"/>
  <c r="I337" i="25"/>
  <c r="I338" i="25"/>
  <c r="I339" i="25"/>
  <c r="I340" i="25"/>
  <c r="I341" i="25"/>
  <c r="I342" i="25"/>
  <c r="I343" i="25"/>
  <c r="I344" i="25"/>
  <c r="I345" i="25"/>
  <c r="I346" i="25"/>
  <c r="I347" i="25"/>
  <c r="I348" i="25"/>
  <c r="I349" i="25"/>
  <c r="I350" i="25"/>
  <c r="I351" i="25"/>
  <c r="I352" i="25"/>
  <c r="I353" i="25"/>
  <c r="I354" i="25"/>
  <c r="I355" i="25"/>
  <c r="I356" i="25"/>
  <c r="I357" i="25"/>
  <c r="I358" i="25"/>
  <c r="I359" i="25"/>
  <c r="I360" i="25"/>
  <c r="I361" i="25"/>
  <c r="I362" i="25"/>
  <c r="I363" i="25"/>
  <c r="I364" i="25"/>
  <c r="I365" i="25"/>
  <c r="I366" i="25"/>
  <c r="I367" i="25"/>
  <c r="I368" i="25"/>
  <c r="I369" i="25"/>
  <c r="I370" i="25"/>
  <c r="I371" i="25"/>
  <c r="I372" i="25"/>
  <c r="I373" i="25"/>
  <c r="I374" i="25"/>
  <c r="I375" i="25"/>
  <c r="I376" i="25"/>
  <c r="I377" i="25"/>
  <c r="I378" i="25"/>
  <c r="I379" i="25"/>
  <c r="I380" i="25"/>
  <c r="I381" i="25"/>
  <c r="I382" i="25"/>
  <c r="I383" i="25"/>
  <c r="I384" i="25"/>
  <c r="I385" i="25"/>
  <c r="I386" i="25"/>
  <c r="I387" i="25"/>
  <c r="I388" i="25"/>
  <c r="I389" i="25"/>
  <c r="I390" i="25"/>
  <c r="I391" i="25"/>
  <c r="I392" i="25"/>
  <c r="I393" i="25"/>
  <c r="I394" i="25"/>
  <c r="I395" i="25"/>
  <c r="I396" i="25"/>
  <c r="I397" i="25"/>
  <c r="I398" i="25"/>
  <c r="I399" i="25"/>
  <c r="I400" i="25"/>
  <c r="I401" i="25"/>
  <c r="I402" i="25"/>
  <c r="I403" i="25"/>
  <c r="I404" i="25"/>
  <c r="I405" i="25"/>
  <c r="I406" i="25"/>
  <c r="I407" i="25"/>
  <c r="I408" i="25"/>
  <c r="I409" i="25"/>
  <c r="I410" i="25"/>
  <c r="I411" i="25"/>
  <c r="I412" i="25"/>
  <c r="I413" i="25"/>
  <c r="I414" i="25"/>
  <c r="I415" i="25"/>
  <c r="I416" i="25"/>
  <c r="I417" i="25"/>
  <c r="I418" i="25"/>
  <c r="I419" i="25"/>
  <c r="I420" i="25"/>
  <c r="I421" i="25"/>
  <c r="I422" i="25"/>
  <c r="I423" i="25"/>
  <c r="I424" i="25"/>
  <c r="I425" i="25"/>
  <c r="I426" i="25"/>
  <c r="I427" i="25"/>
  <c r="I428" i="25"/>
  <c r="I429" i="25"/>
  <c r="I430" i="25"/>
  <c r="I431" i="25"/>
  <c r="I432" i="25"/>
  <c r="I433" i="25"/>
  <c r="I434" i="25"/>
  <c r="I435" i="25"/>
  <c r="I436" i="25"/>
  <c r="I437" i="25"/>
  <c r="I438" i="25"/>
  <c r="I439" i="25"/>
  <c r="I440" i="25"/>
  <c r="I441" i="25"/>
  <c r="I442" i="25"/>
  <c r="I443" i="25"/>
  <c r="I444" i="25"/>
  <c r="I445" i="25"/>
  <c r="I446" i="25"/>
  <c r="I447" i="25"/>
  <c r="I448" i="25"/>
  <c r="I449" i="25"/>
  <c r="I450" i="25"/>
  <c r="I451" i="25"/>
  <c r="I452" i="25"/>
  <c r="I453" i="25"/>
  <c r="I454" i="25"/>
  <c r="I455" i="25"/>
  <c r="I456" i="25"/>
  <c r="I457" i="25"/>
  <c r="I458" i="25"/>
  <c r="I459" i="25"/>
  <c r="I460" i="25"/>
  <c r="I461" i="25"/>
  <c r="I462" i="25"/>
  <c r="I463" i="25"/>
  <c r="I464" i="25"/>
  <c r="I465" i="25"/>
  <c r="I466" i="25"/>
  <c r="I467" i="25"/>
  <c r="I468" i="25"/>
  <c r="I469" i="25"/>
  <c r="I470" i="25"/>
  <c r="I471" i="25"/>
  <c r="I472" i="25"/>
  <c r="I473" i="25"/>
  <c r="I474" i="25"/>
  <c r="I475" i="25"/>
  <c r="I476" i="25"/>
  <c r="I477" i="25"/>
  <c r="I478" i="25"/>
  <c r="I479" i="25"/>
  <c r="I480" i="25"/>
  <c r="I481" i="25"/>
  <c r="I482" i="25"/>
  <c r="I483" i="25"/>
  <c r="I484" i="25"/>
  <c r="I485" i="25"/>
  <c r="I486" i="25"/>
  <c r="I487" i="25"/>
  <c r="I488" i="25"/>
  <c r="I489" i="25"/>
  <c r="I490" i="25"/>
  <c r="I491" i="25"/>
  <c r="I492" i="25"/>
  <c r="I493" i="25"/>
  <c r="I494" i="25"/>
  <c r="I495" i="25"/>
  <c r="I496" i="25"/>
  <c r="I497" i="25"/>
  <c r="I498" i="25"/>
  <c r="I499" i="25"/>
  <c r="I500" i="25"/>
  <c r="I501" i="25"/>
  <c r="I502" i="25"/>
  <c r="I503" i="25"/>
  <c r="I4" i="25"/>
  <c r="H4" i="25"/>
  <c r="H5" i="25"/>
  <c r="H6" i="25"/>
  <c r="H7" i="25"/>
  <c r="H8"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0" i="25"/>
  <c r="H71" i="25"/>
  <c r="H72" i="25"/>
  <c r="H73" i="25"/>
  <c r="H74" i="25"/>
  <c r="H75" i="25"/>
  <c r="H76" i="25"/>
  <c r="H77" i="25"/>
  <c r="H78" i="25"/>
  <c r="H79" i="25"/>
  <c r="H80" i="25"/>
  <c r="H81" i="25"/>
  <c r="H82" i="25"/>
  <c r="H83" i="25"/>
  <c r="H84" i="25"/>
  <c r="H85" i="25"/>
  <c r="H86" i="25"/>
  <c r="H87" i="25"/>
  <c r="H88" i="25"/>
  <c r="H89" i="25"/>
  <c r="H90" i="25"/>
  <c r="H91" i="25"/>
  <c r="H92" i="25"/>
  <c r="H93" i="25"/>
  <c r="H94" i="25"/>
  <c r="H95" i="25"/>
  <c r="H96" i="25"/>
  <c r="H97" i="25"/>
  <c r="H98" i="25"/>
  <c r="H99" i="25"/>
  <c r="H100" i="25"/>
  <c r="H101" i="25"/>
  <c r="H102" i="25"/>
  <c r="H103" i="25"/>
  <c r="H104" i="25"/>
  <c r="H105" i="25"/>
  <c r="H106" i="25"/>
  <c r="H107" i="25"/>
  <c r="H108" i="25"/>
  <c r="H109" i="25"/>
  <c r="H110" i="25"/>
  <c r="H111" i="25"/>
  <c r="H112" i="25"/>
  <c r="H113" i="25"/>
  <c r="H114" i="25"/>
  <c r="H115" i="25"/>
  <c r="H116" i="25"/>
  <c r="H117" i="25"/>
  <c r="H118" i="25"/>
  <c r="H119" i="25"/>
  <c r="H120" i="25"/>
  <c r="H121" i="25"/>
  <c r="H122" i="25"/>
  <c r="H123" i="25"/>
  <c r="H124" i="25"/>
  <c r="H125" i="25"/>
  <c r="H126" i="25"/>
  <c r="H127" i="25"/>
  <c r="H128" i="25"/>
  <c r="H129" i="25"/>
  <c r="H130" i="25"/>
  <c r="H131" i="25"/>
  <c r="H132" i="25"/>
  <c r="H133" i="25"/>
  <c r="H134" i="25"/>
  <c r="H135" i="25"/>
  <c r="H136" i="25"/>
  <c r="H137" i="25"/>
  <c r="H138" i="25"/>
  <c r="H139" i="25"/>
  <c r="H140" i="25"/>
  <c r="H141" i="25"/>
  <c r="H142" i="25"/>
  <c r="H143" i="25"/>
  <c r="H144" i="25"/>
  <c r="H145" i="25"/>
  <c r="H146" i="25"/>
  <c r="H147" i="25"/>
  <c r="H148" i="25"/>
  <c r="H149" i="25"/>
  <c r="H150" i="25"/>
  <c r="H151" i="25"/>
  <c r="H152" i="25"/>
  <c r="H153" i="25"/>
  <c r="H154" i="25"/>
  <c r="H155" i="25"/>
  <c r="H156" i="25"/>
  <c r="H157" i="25"/>
  <c r="H158" i="25"/>
  <c r="H159" i="25"/>
  <c r="H160" i="25"/>
  <c r="H161" i="25"/>
  <c r="H162" i="25"/>
  <c r="H163" i="25"/>
  <c r="H164" i="25"/>
  <c r="H165" i="25"/>
  <c r="H166" i="25"/>
  <c r="H167" i="25"/>
  <c r="H168" i="25"/>
  <c r="H169" i="25"/>
  <c r="H170" i="25"/>
  <c r="H171" i="25"/>
  <c r="H172" i="25"/>
  <c r="H173" i="25"/>
  <c r="H174" i="25"/>
  <c r="H175" i="25"/>
  <c r="H176" i="25"/>
  <c r="H177" i="25"/>
  <c r="H178" i="25"/>
  <c r="H179" i="25"/>
  <c r="H180" i="25"/>
  <c r="H181" i="25"/>
  <c r="H182" i="25"/>
  <c r="H183" i="25"/>
  <c r="H184" i="25"/>
  <c r="H185" i="25"/>
  <c r="H186" i="25"/>
  <c r="H187" i="25"/>
  <c r="H188" i="25"/>
  <c r="H189" i="25"/>
  <c r="H190" i="25"/>
  <c r="H191" i="25"/>
  <c r="H192" i="25"/>
  <c r="H193" i="25"/>
  <c r="H194" i="25"/>
  <c r="H195" i="25"/>
  <c r="H196" i="25"/>
  <c r="H197" i="25"/>
  <c r="H198" i="25"/>
  <c r="H199" i="25"/>
  <c r="H200" i="25"/>
  <c r="H201" i="25"/>
  <c r="H202" i="25"/>
  <c r="H203" i="25"/>
  <c r="H204" i="25"/>
  <c r="H205" i="25"/>
  <c r="H206" i="25"/>
  <c r="H207" i="25"/>
  <c r="H208" i="25"/>
  <c r="H209" i="25"/>
  <c r="H210" i="25"/>
  <c r="H211" i="25"/>
  <c r="H212" i="25"/>
  <c r="H213" i="25"/>
  <c r="H214" i="25"/>
  <c r="H215" i="25"/>
  <c r="H216" i="25"/>
  <c r="H217" i="25"/>
  <c r="H218" i="25"/>
  <c r="H219" i="25"/>
  <c r="H220" i="25"/>
  <c r="H221" i="25"/>
  <c r="H222" i="25"/>
  <c r="H223" i="25"/>
  <c r="H224" i="25"/>
  <c r="H225" i="25"/>
  <c r="H226" i="25"/>
  <c r="H227" i="25"/>
  <c r="H228" i="25"/>
  <c r="H229" i="25"/>
  <c r="H230" i="25"/>
  <c r="H231" i="25"/>
  <c r="H232" i="25"/>
  <c r="H233" i="25"/>
  <c r="H234" i="25"/>
  <c r="H235" i="25"/>
  <c r="H236" i="25"/>
  <c r="H237" i="25"/>
  <c r="H238" i="25"/>
  <c r="H239" i="25"/>
  <c r="H240" i="25"/>
  <c r="H241" i="25"/>
  <c r="H242" i="25"/>
  <c r="H243" i="25"/>
  <c r="H244" i="25"/>
  <c r="H245" i="25"/>
  <c r="H246" i="25"/>
  <c r="H247" i="25"/>
  <c r="H248" i="25"/>
  <c r="H249" i="25"/>
  <c r="H250" i="25"/>
  <c r="H251" i="25"/>
  <c r="H252" i="25"/>
  <c r="H253" i="25"/>
  <c r="H254" i="25"/>
  <c r="H255" i="25"/>
  <c r="H256" i="25"/>
  <c r="H257" i="25"/>
  <c r="H258" i="25"/>
  <c r="H259" i="25"/>
  <c r="H260" i="25"/>
  <c r="H261" i="25"/>
  <c r="H262" i="25"/>
  <c r="H263" i="25"/>
  <c r="H264" i="25"/>
  <c r="H265" i="25"/>
  <c r="H266" i="25"/>
  <c r="H267" i="25"/>
  <c r="H268" i="25"/>
  <c r="H269" i="25"/>
  <c r="H270" i="25"/>
  <c r="H271" i="25"/>
  <c r="H272" i="25"/>
  <c r="H273" i="25"/>
  <c r="H274" i="25"/>
  <c r="H275" i="25"/>
  <c r="H276" i="25"/>
  <c r="H277" i="25"/>
  <c r="H278" i="25"/>
  <c r="H279" i="25"/>
  <c r="H280" i="25"/>
  <c r="H281" i="25"/>
  <c r="H282" i="25"/>
  <c r="H283" i="25"/>
  <c r="H284" i="25"/>
  <c r="H285" i="25"/>
  <c r="H286" i="25"/>
  <c r="H287" i="25"/>
  <c r="H288" i="25"/>
  <c r="H289" i="25"/>
  <c r="H290" i="25"/>
  <c r="H291" i="25"/>
  <c r="H292" i="25"/>
  <c r="H293" i="25"/>
  <c r="H294" i="25"/>
  <c r="H295" i="25"/>
  <c r="H296" i="25"/>
  <c r="H297" i="25"/>
  <c r="H298" i="25"/>
  <c r="H299" i="25"/>
  <c r="H300" i="25"/>
  <c r="H301" i="25"/>
  <c r="H302" i="25"/>
  <c r="H303" i="25"/>
  <c r="H304" i="25"/>
  <c r="H305" i="25"/>
  <c r="H306" i="25"/>
  <c r="H307" i="25"/>
  <c r="H308" i="25"/>
  <c r="H309" i="25"/>
  <c r="H310" i="25"/>
  <c r="H311" i="25"/>
  <c r="H312" i="25"/>
  <c r="H313" i="25"/>
  <c r="H314" i="25"/>
  <c r="H315" i="25"/>
  <c r="H316" i="25"/>
  <c r="H317" i="25"/>
  <c r="H318" i="25"/>
  <c r="H319" i="25"/>
  <c r="H320" i="25"/>
  <c r="H321" i="25"/>
  <c r="H322" i="25"/>
  <c r="H323" i="25"/>
  <c r="H324" i="25"/>
  <c r="H325" i="25"/>
  <c r="H326" i="25"/>
  <c r="H327" i="25"/>
  <c r="H328" i="25"/>
  <c r="H329" i="25"/>
  <c r="H330" i="25"/>
  <c r="H331" i="25"/>
  <c r="H332" i="25"/>
  <c r="H333" i="25"/>
  <c r="H334" i="25"/>
  <c r="H335" i="25"/>
  <c r="H336" i="25"/>
  <c r="H337" i="25"/>
  <c r="H338" i="25"/>
  <c r="H339" i="25"/>
  <c r="H340" i="25"/>
  <c r="H341" i="25"/>
  <c r="H342" i="25"/>
  <c r="H343" i="25"/>
  <c r="H344" i="25"/>
  <c r="H345" i="25"/>
  <c r="H346" i="25"/>
  <c r="H347" i="25"/>
  <c r="H348" i="25"/>
  <c r="H349" i="25"/>
  <c r="H350" i="25"/>
  <c r="H351" i="25"/>
  <c r="H352" i="25"/>
  <c r="H353" i="25"/>
  <c r="H354" i="25"/>
  <c r="H355" i="25"/>
  <c r="H356" i="25"/>
  <c r="H357" i="25"/>
  <c r="H358" i="25"/>
  <c r="H359" i="25"/>
  <c r="H360" i="25"/>
  <c r="H361" i="25"/>
  <c r="H362" i="25"/>
  <c r="H363" i="25"/>
  <c r="H364" i="25"/>
  <c r="H365" i="25"/>
  <c r="H366" i="25"/>
  <c r="H367" i="25"/>
  <c r="H368" i="25"/>
  <c r="H369" i="25"/>
  <c r="H370" i="25"/>
  <c r="H371" i="25"/>
  <c r="H372" i="25"/>
  <c r="H373" i="25"/>
  <c r="H374" i="25"/>
  <c r="H375" i="25"/>
  <c r="H376" i="25"/>
  <c r="H377" i="25"/>
  <c r="H378" i="25"/>
  <c r="H379" i="25"/>
  <c r="H380" i="25"/>
  <c r="H381" i="25"/>
  <c r="H382" i="25"/>
  <c r="H383" i="25"/>
  <c r="H384" i="25"/>
  <c r="H385" i="25"/>
  <c r="H386" i="25"/>
  <c r="H387" i="25"/>
  <c r="H388" i="25"/>
  <c r="H389" i="25"/>
  <c r="H390" i="25"/>
  <c r="H391" i="25"/>
  <c r="H392" i="25"/>
  <c r="H393" i="25"/>
  <c r="H394" i="25"/>
  <c r="H395" i="25"/>
  <c r="H396" i="25"/>
  <c r="H397" i="25"/>
  <c r="H398" i="25"/>
  <c r="H399" i="25"/>
  <c r="H400" i="25"/>
  <c r="H401" i="25"/>
  <c r="H402" i="25"/>
  <c r="H403" i="25"/>
  <c r="H404" i="25"/>
  <c r="H405" i="25"/>
  <c r="H406" i="25"/>
  <c r="H407" i="25"/>
  <c r="H408" i="25"/>
  <c r="H409" i="25"/>
  <c r="H410" i="25"/>
  <c r="H411" i="25"/>
  <c r="H412" i="25"/>
  <c r="H413" i="25"/>
  <c r="H414" i="25"/>
  <c r="H415" i="25"/>
  <c r="H416" i="25"/>
  <c r="H417" i="25"/>
  <c r="H418" i="25"/>
  <c r="H419" i="25"/>
  <c r="H420" i="25"/>
  <c r="H421" i="25"/>
  <c r="H422" i="25"/>
  <c r="H423" i="25"/>
  <c r="H424" i="25"/>
  <c r="H425" i="25"/>
  <c r="H426" i="25"/>
  <c r="H427" i="25"/>
  <c r="H428" i="25"/>
  <c r="H429" i="25"/>
  <c r="H430" i="25"/>
  <c r="H431" i="25"/>
  <c r="H432" i="25"/>
  <c r="H433" i="25"/>
  <c r="H434" i="25"/>
  <c r="H435" i="25"/>
  <c r="H436" i="25"/>
  <c r="H437" i="25"/>
  <c r="H438" i="25"/>
  <c r="H439" i="25"/>
  <c r="H440" i="25"/>
  <c r="H441" i="25"/>
  <c r="H442" i="25"/>
  <c r="H443" i="25"/>
  <c r="H444" i="25"/>
  <c r="H445" i="25"/>
  <c r="H446" i="25"/>
  <c r="H447" i="25"/>
  <c r="H448" i="25"/>
  <c r="H449" i="25"/>
  <c r="H450" i="25"/>
  <c r="H451" i="25"/>
  <c r="H452" i="25"/>
  <c r="H453" i="25"/>
  <c r="H454" i="25"/>
  <c r="H455" i="25"/>
  <c r="H456" i="25"/>
  <c r="H457" i="25"/>
  <c r="H458" i="25"/>
  <c r="H459" i="25"/>
  <c r="H460" i="25"/>
  <c r="H461" i="25"/>
  <c r="H462" i="25"/>
  <c r="H463" i="25"/>
  <c r="H464" i="25"/>
  <c r="H465" i="25"/>
  <c r="H466" i="25"/>
  <c r="H467" i="25"/>
  <c r="H468" i="25"/>
  <c r="H469" i="25"/>
  <c r="H470" i="25"/>
  <c r="H471" i="25"/>
  <c r="H472" i="25"/>
  <c r="H473" i="25"/>
  <c r="H474" i="25"/>
  <c r="H475" i="25"/>
  <c r="H476" i="25"/>
  <c r="H477" i="25"/>
  <c r="H478" i="25"/>
  <c r="H479" i="25"/>
  <c r="H480" i="25"/>
  <c r="H481" i="25"/>
  <c r="H482" i="25"/>
  <c r="H483" i="25"/>
  <c r="H484" i="25"/>
  <c r="H485" i="25"/>
  <c r="H486" i="25"/>
  <c r="H487" i="25"/>
  <c r="H488" i="25"/>
  <c r="H489" i="25"/>
  <c r="H490" i="25"/>
  <c r="H491" i="25"/>
  <c r="H492" i="25"/>
  <c r="H493" i="25"/>
  <c r="H494" i="25"/>
  <c r="H495" i="25"/>
  <c r="H496" i="25"/>
  <c r="H497" i="25"/>
  <c r="H498" i="25"/>
  <c r="H499" i="25"/>
  <c r="H500" i="25"/>
  <c r="H501" i="25"/>
  <c r="H502" i="25"/>
  <c r="H503" i="25"/>
  <c r="C4" i="25"/>
  <c r="C5" i="25" s="1"/>
  <c r="C6" i="25" s="1"/>
  <c r="C24" i="25"/>
  <c r="C25" i="25" s="1"/>
  <c r="C26" i="25" s="1"/>
  <c r="C27" i="25"/>
  <c r="C28" i="25" s="1"/>
  <c r="C29" i="25" s="1"/>
  <c r="C30" i="25"/>
  <c r="C31" i="25" s="1"/>
  <c r="C32" i="25" s="1"/>
  <c r="C33" i="25"/>
  <c r="C34" i="25" s="1"/>
  <c r="C35" i="25" s="1"/>
  <c r="C36" i="25"/>
  <c r="C37" i="25" s="1"/>
  <c r="C38" i="25" s="1"/>
  <c r="C39" i="25"/>
  <c r="C40" i="25" s="1"/>
  <c r="C41" i="25" s="1"/>
  <c r="C42" i="25" s="1"/>
  <c r="C43" i="25" s="1"/>
  <c r="C44" i="25"/>
  <c r="C45" i="25" s="1"/>
  <c r="C46" i="25" s="1"/>
  <c r="C47" i="25"/>
  <c r="C48" i="25" s="1"/>
  <c r="C49" i="25" s="1"/>
  <c r="C50" i="25"/>
  <c r="C51" i="25" s="1"/>
  <c r="C52" i="25" s="1"/>
  <c r="C53" i="25" s="1"/>
  <c r="C54" i="25"/>
  <c r="C55" i="25" s="1"/>
  <c r="C56" i="25" s="1"/>
  <c r="C57" i="25" s="1"/>
  <c r="C58" i="25"/>
  <c r="C59" i="25" s="1"/>
  <c r="C60" i="25" s="1"/>
  <c r="C61" i="25"/>
  <c r="C62" i="25" s="1"/>
  <c r="C63" i="25" s="1"/>
  <c r="C64" i="25" s="1"/>
  <c r="C65" i="25" s="1"/>
  <c r="C66" i="25" s="1"/>
  <c r="C67" i="25"/>
  <c r="C68" i="25" s="1"/>
  <c r="C69" i="25" s="1"/>
  <c r="C70" i="25"/>
  <c r="C71" i="25" s="1"/>
  <c r="C72" i="25" s="1"/>
  <c r="C73" i="25" s="1"/>
  <c r="C74" i="25" s="1"/>
  <c r="C75" i="25"/>
  <c r="C76" i="25" s="1"/>
  <c r="C77" i="25" s="1"/>
  <c r="C78" i="25" s="1"/>
  <c r="C79" i="25" s="1"/>
  <c r="C80" i="25"/>
  <c r="C81" i="25" s="1"/>
  <c r="C82" i="25" s="1"/>
  <c r="C83" i="25" s="1"/>
  <c r="C84" i="25" s="1"/>
  <c r="C85" i="25" s="1"/>
  <c r="C86" i="25" s="1"/>
  <c r="C87" i="25"/>
  <c r="C88" i="25" s="1"/>
  <c r="C89" i="25" s="1"/>
  <c r="C90" i="25" s="1"/>
  <c r="C91" i="25"/>
  <c r="C92" i="25" s="1"/>
  <c r="C93" i="25" s="1"/>
  <c r="C94" i="25" s="1"/>
  <c r="C95" i="25"/>
  <c r="C96" i="25" s="1"/>
  <c r="C97" i="25" s="1"/>
  <c r="C98" i="25"/>
  <c r="C99" i="25" s="1"/>
  <c r="C100" i="25" s="1"/>
  <c r="C101" i="25" s="1"/>
  <c r="C102" i="25" s="1"/>
  <c r="C103" i="25"/>
  <c r="C104" i="25" s="1"/>
  <c r="C105" i="25" s="1"/>
  <c r="C106" i="25" s="1"/>
  <c r="C107" i="25" s="1"/>
  <c r="C108" i="25" s="1"/>
  <c r="C109" i="25"/>
  <c r="C110" i="25" s="1"/>
  <c r="C111" i="25" s="1"/>
  <c r="C112" i="25" s="1"/>
  <c r="C113" i="25"/>
  <c r="C114" i="25" s="1"/>
  <c r="C115" i="25" s="1"/>
  <c r="C116" i="25"/>
  <c r="C117" i="25" s="1"/>
  <c r="C118" i="25" s="1"/>
  <c r="C119" i="25" s="1"/>
  <c r="C120" i="25" s="1"/>
  <c r="C121" i="25"/>
  <c r="C122" i="25" s="1"/>
  <c r="C123" i="25" s="1"/>
  <c r="C124" i="25"/>
  <c r="C125" i="25" s="1"/>
  <c r="C126" i="25" s="1"/>
  <c r="C127" i="25" s="1"/>
  <c r="C128" i="25" s="1"/>
  <c r="C129" i="25"/>
  <c r="C130" i="25" s="1"/>
  <c r="C131" i="25" s="1"/>
  <c r="C132" i="25" s="1"/>
  <c r="C133" i="25"/>
  <c r="C134" i="25" s="1"/>
  <c r="C135" i="25" s="1"/>
  <c r="C136" i="25"/>
  <c r="C137" i="25" s="1"/>
  <c r="C138" i="25" s="1"/>
  <c r="C139" i="25" s="1"/>
  <c r="C140" i="25"/>
  <c r="C141" i="25" s="1"/>
  <c r="C142" i="25" s="1"/>
  <c r="C143" i="25"/>
  <c r="C144" i="25" s="1"/>
  <c r="C145" i="25" s="1"/>
  <c r="C146" i="25"/>
  <c r="C147" i="25" s="1"/>
  <c r="C148" i="25" s="1"/>
  <c r="C149" i="25" s="1"/>
  <c r="C150" i="25" s="1"/>
  <c r="C151" i="25"/>
  <c r="C152" i="25" s="1"/>
  <c r="C153" i="25" s="1"/>
  <c r="C154" i="25" s="1"/>
  <c r="C155" i="25" s="1"/>
  <c r="C156" i="25" s="1"/>
  <c r="C157" i="25"/>
  <c r="C158" i="25" s="1"/>
  <c r="C159" i="25" s="1"/>
  <c r="C160" i="25" s="1"/>
  <c r="C161" i="25"/>
  <c r="C162" i="25" s="1"/>
  <c r="C163" i="25" s="1"/>
  <c r="C164" i="25" s="1"/>
  <c r="C165" i="25" s="1"/>
  <c r="C166" i="25" s="1"/>
  <c r="C167" i="25" s="1"/>
  <c r="C168" i="25" s="1"/>
  <c r="C169" i="25"/>
  <c r="C170" i="25" s="1"/>
  <c r="C171" i="25" s="1"/>
  <c r="C172" i="25" s="1"/>
  <c r="C173" i="25" s="1"/>
  <c r="C174" i="25" s="1"/>
  <c r="C175" i="25"/>
  <c r="C176" i="25" s="1"/>
  <c r="C177" i="25" s="1"/>
  <c r="C178" i="25"/>
  <c r="C179" i="25" s="1"/>
  <c r="C180" i="25" s="1"/>
  <c r="C181" i="25" s="1"/>
  <c r="C182" i="25" s="1"/>
  <c r="C183" i="25" s="1"/>
  <c r="C184" i="25"/>
  <c r="C185" i="25" s="1"/>
  <c r="C186" i="25" s="1"/>
  <c r="C187" i="25" s="1"/>
  <c r="C188" i="25" s="1"/>
  <c r="C189" i="25" s="1"/>
  <c r="C190" i="25" s="1"/>
  <c r="C191" i="25"/>
  <c r="C192" i="25" s="1"/>
  <c r="C193" i="25" s="1"/>
  <c r="C194" i="25" s="1"/>
  <c r="C195" i="25" s="1"/>
  <c r="C196" i="25"/>
  <c r="C197" i="25" s="1"/>
  <c r="C198" i="25" s="1"/>
  <c r="C199" i="25" s="1"/>
  <c r="C200" i="25"/>
  <c r="C201" i="25" s="1"/>
  <c r="C202" i="25" s="1"/>
  <c r="C203" i="25"/>
  <c r="C204" i="25" s="1"/>
  <c r="C205" i="25" s="1"/>
  <c r="C206" i="25"/>
  <c r="C207" i="25" s="1"/>
  <c r="C208" i="25" s="1"/>
  <c r="C209" i="25" s="1"/>
  <c r="C210" i="25" s="1"/>
  <c r="C211" i="25" s="1"/>
  <c r="C212" i="25"/>
  <c r="C213" i="25" s="1"/>
  <c r="C214" i="25" s="1"/>
  <c r="C215" i="25" s="1"/>
  <c r="C216" i="25" s="1"/>
  <c r="C217" i="25"/>
  <c r="C218" i="25" s="1"/>
  <c r="C219" i="25" s="1"/>
  <c r="C220" i="25" s="1"/>
  <c r="C221" i="25"/>
  <c r="C222" i="25" s="1"/>
  <c r="C223" i="25" s="1"/>
  <c r="C224" i="25" s="1"/>
  <c r="C225" i="25" s="1"/>
  <c r="C226" i="25" s="1"/>
  <c r="C227" i="25"/>
  <c r="C228" i="25" s="1"/>
  <c r="C229" i="25" s="1"/>
  <c r="C230" i="25" s="1"/>
  <c r="C231" i="25" s="1"/>
  <c r="C232" i="25"/>
  <c r="C233" i="25" s="1"/>
  <c r="C234" i="25" s="1"/>
  <c r="C235" i="25" s="1"/>
  <c r="C236" i="25"/>
  <c r="C237" i="25" s="1"/>
  <c r="C238" i="25" s="1"/>
  <c r="C239" i="25" s="1"/>
  <c r="C240" i="25" s="1"/>
  <c r="C241" i="25" s="1"/>
  <c r="C242" i="25" s="1"/>
  <c r="C243" i="25" s="1"/>
  <c r="C244" i="25" s="1"/>
  <c r="C245" i="25"/>
  <c r="C246" i="25" s="1"/>
  <c r="C247" i="25" s="1"/>
  <c r="C248" i="25" s="1"/>
  <c r="C249" i="25"/>
  <c r="C250" i="25" s="1"/>
  <c r="C251" i="25" s="1"/>
  <c r="C252" i="25" s="1"/>
  <c r="C253" i="25" s="1"/>
  <c r="C254" i="25" s="1"/>
  <c r="C255" i="25"/>
  <c r="C256" i="25" s="1"/>
  <c r="C257" i="25" s="1"/>
  <c r="C258" i="25" s="1"/>
  <c r="C259" i="25" s="1"/>
  <c r="C260" i="25"/>
  <c r="C261" i="25" s="1"/>
  <c r="C262" i="25" s="1"/>
  <c r="C263" i="25"/>
  <c r="C264" i="25" s="1"/>
  <c r="C265" i="25" s="1"/>
  <c r="C266" i="25" s="1"/>
  <c r="C267" i="25"/>
  <c r="C268" i="25" s="1"/>
  <c r="C269" i="25"/>
  <c r="C270" i="25" s="1"/>
  <c r="C271" i="25" s="1"/>
  <c r="C272" i="25" s="1"/>
  <c r="C273" i="25" s="1"/>
  <c r="C274" i="25"/>
  <c r="C275" i="25" s="1"/>
  <c r="C276" i="25" s="1"/>
  <c r="C277" i="25" s="1"/>
  <c r="C278" i="25"/>
  <c r="C279" i="25" s="1"/>
  <c r="C280" i="25" s="1"/>
  <c r="C281" i="25" s="1"/>
  <c r="C282" i="25" s="1"/>
  <c r="C283" i="25"/>
  <c r="C284" i="25" s="1"/>
  <c r="C285" i="25" s="1"/>
  <c r="C286" i="25"/>
  <c r="C287" i="25" s="1"/>
  <c r="C288" i="25" s="1"/>
  <c r="C289" i="25" s="1"/>
  <c r="C290" i="25" s="1"/>
  <c r="C291" i="25"/>
  <c r="C292" i="25" s="1"/>
  <c r="C293" i="25"/>
  <c r="C294" i="25" s="1"/>
  <c r="C295" i="25"/>
  <c r="C296" i="25" s="1"/>
  <c r="C297" i="25"/>
  <c r="C298" i="25" s="1"/>
  <c r="C299" i="25"/>
  <c r="C300" i="25" s="1"/>
  <c r="C301" i="25" s="1"/>
  <c r="C302" i="25"/>
  <c r="C303" i="25" s="1"/>
  <c r="C304" i="25" s="1"/>
  <c r="C305" i="25" s="1"/>
  <c r="C306" i="25" s="1"/>
  <c r="C307" i="25" s="1"/>
  <c r="C308" i="25" s="1"/>
  <c r="C309" i="25"/>
  <c r="C310" i="25" s="1"/>
  <c r="C311" i="25" s="1"/>
  <c r="C312" i="25" s="1"/>
  <c r="C313" i="25" s="1"/>
  <c r="C314" i="25" s="1"/>
  <c r="C315" i="25" s="1"/>
  <c r="C316" i="25"/>
  <c r="C317" i="25" s="1"/>
  <c r="C318" i="25"/>
  <c r="C319" i="25" s="1"/>
  <c r="C320" i="25" s="1"/>
  <c r="C321" i="25" s="1"/>
  <c r="C322" i="25" s="1"/>
  <c r="C323" i="25"/>
  <c r="C324" i="25" s="1"/>
  <c r="C325" i="25" s="1"/>
  <c r="C326" i="25" s="1"/>
  <c r="C327" i="25" s="1"/>
  <c r="C328" i="25"/>
  <c r="C329" i="25" s="1"/>
  <c r="C330" i="25" s="1"/>
  <c r="C331" i="25"/>
  <c r="C332" i="25" s="1"/>
  <c r="C333" i="25" s="1"/>
  <c r="C334" i="25" s="1"/>
  <c r="C335" i="25" s="1"/>
  <c r="C336" i="25"/>
  <c r="C337" i="25" s="1"/>
  <c r="C338" i="25" s="1"/>
  <c r="C339" i="25"/>
  <c r="C340" i="25" s="1"/>
  <c r="C341" i="25" s="1"/>
  <c r="C342" i="25"/>
  <c r="C343" i="25" s="1"/>
  <c r="C344" i="25" s="1"/>
  <c r="C345" i="25"/>
  <c r="C346" i="25" s="1"/>
  <c r="C347" i="25" s="1"/>
  <c r="C348" i="25" s="1"/>
  <c r="C349" i="25" s="1"/>
  <c r="C350" i="25" s="1"/>
  <c r="C351" i="25"/>
  <c r="C352" i="25" s="1"/>
  <c r="C353" i="25" s="1"/>
  <c r="C354" i="25"/>
  <c r="C355" i="25" s="1"/>
  <c r="C356" i="25" s="1"/>
  <c r="C357" i="25"/>
  <c r="C358" i="25" s="1"/>
  <c r="C359" i="25" s="1"/>
  <c r="C360" i="25"/>
  <c r="C361" i="25" s="1"/>
  <c r="C362" i="25" s="1"/>
  <c r="C363" i="25" s="1"/>
  <c r="C364" i="25"/>
  <c r="C365" i="25" s="1"/>
  <c r="C366" i="25" s="1"/>
  <c r="C367" i="25" s="1"/>
  <c r="C368" i="25"/>
  <c r="C369" i="25" s="1"/>
  <c r="C370" i="25" s="1"/>
  <c r="C371" i="25" s="1"/>
  <c r="C372" i="25"/>
  <c r="C373" i="25" s="1"/>
  <c r="C374" i="25" s="1"/>
  <c r="C375" i="25" s="1"/>
  <c r="C376" i="25" s="1"/>
  <c r="C377" i="25"/>
  <c r="C378" i="25" s="1"/>
  <c r="C379" i="25" s="1"/>
  <c r="C380" i="25"/>
  <c r="C381" i="25" s="1"/>
  <c r="C382" i="25" s="1"/>
  <c r="C383" i="25" s="1"/>
  <c r="C384" i="25" s="1"/>
  <c r="C385" i="25" s="1"/>
  <c r="C386" i="25"/>
  <c r="C387" i="25" s="1"/>
  <c r="C388" i="25" s="1"/>
  <c r="C389" i="25" s="1"/>
  <c r="C390" i="25" s="1"/>
  <c r="C391" i="25"/>
  <c r="C392" i="25" s="1"/>
  <c r="C393" i="25" s="1"/>
  <c r="C394" i="25" s="1"/>
  <c r="C395" i="25" s="1"/>
  <c r="C396" i="25"/>
  <c r="C397" i="25" s="1"/>
  <c r="C398" i="25" s="1"/>
  <c r="C399" i="25" s="1"/>
  <c r="C400" i="25" s="1"/>
  <c r="C401" i="25"/>
  <c r="C402" i="25" s="1"/>
  <c r="C403" i="25" s="1"/>
  <c r="C404" i="25" s="1"/>
  <c r="C405" i="25" s="1"/>
  <c r="C406" i="25" s="1"/>
  <c r="C407" i="25"/>
  <c r="C408" i="25" s="1"/>
  <c r="C409" i="25" s="1"/>
  <c r="C410" i="25" s="1"/>
  <c r="C411" i="25" s="1"/>
  <c r="C412" i="25" s="1"/>
  <c r="C413" i="25" s="1"/>
  <c r="C414" i="25" s="1"/>
  <c r="C415" i="25"/>
  <c r="C416" i="25" s="1"/>
  <c r="C417" i="25" s="1"/>
  <c r="C418" i="25" s="1"/>
  <c r="C419" i="25"/>
  <c r="C420" i="25" s="1"/>
  <c r="C421" i="25" s="1"/>
  <c r="C422" i="25" s="1"/>
  <c r="C423" i="25" s="1"/>
  <c r="C424" i="25"/>
  <c r="C425" i="25" s="1"/>
  <c r="C426" i="25" s="1"/>
  <c r="C427" i="25" s="1"/>
  <c r="C428" i="25"/>
  <c r="C429" i="25" s="1"/>
  <c r="C430" i="25" s="1"/>
  <c r="C431" i="25" s="1"/>
  <c r="C432" i="25"/>
  <c r="C433" i="25" s="1"/>
  <c r="C434" i="25" s="1"/>
  <c r="C435" i="25"/>
  <c r="C436" i="25" s="1"/>
  <c r="C437" i="25" s="1"/>
  <c r="C438" i="25" s="1"/>
  <c r="C439" i="25"/>
  <c r="C440" i="25" s="1"/>
  <c r="C441" i="25" s="1"/>
  <c r="C442" i="25" s="1"/>
  <c r="C443" i="25" s="1"/>
  <c r="C444" i="25"/>
  <c r="C445" i="25" s="1"/>
  <c r="C446" i="25" s="1"/>
  <c r="C447" i="25" s="1"/>
  <c r="C448" i="25" s="1"/>
  <c r="C449" i="25" s="1"/>
  <c r="C450" i="25" s="1"/>
  <c r="C451" i="25" s="1"/>
  <c r="C452" i="25" s="1"/>
  <c r="C453" i="25"/>
  <c r="C454" i="25" s="1"/>
  <c r="C455" i="25" s="1"/>
  <c r="C456" i="25" s="1"/>
  <c r="C457" i="25"/>
  <c r="C458" i="25" s="1"/>
  <c r="C459" i="25" s="1"/>
  <c r="C460" i="25" s="1"/>
  <c r="C461" i="25" s="1"/>
  <c r="C462" i="25" s="1"/>
  <c r="C463" i="25" s="1"/>
  <c r="C464" i="25"/>
  <c r="C465" i="25" s="1"/>
  <c r="C466" i="25" s="1"/>
  <c r="C467" i="25"/>
  <c r="C468" i="25" s="1"/>
  <c r="C469" i="25" s="1"/>
  <c r="C470" i="25" s="1"/>
  <c r="C471" i="25" s="1"/>
  <c r="C472" i="25"/>
  <c r="C473" i="25" s="1"/>
  <c r="C474" i="25" s="1"/>
  <c r="C475" i="25"/>
  <c r="C476" i="25" s="1"/>
  <c r="C477" i="25" s="1"/>
  <c r="C478" i="25" s="1"/>
  <c r="C479" i="25"/>
  <c r="C480" i="25" s="1"/>
  <c r="C481" i="25" s="1"/>
  <c r="C482" i="25" s="1"/>
  <c r="C483" i="25"/>
  <c r="C484" i="25" s="1"/>
  <c r="C485" i="25" s="1"/>
  <c r="C486" i="25" s="1"/>
  <c r="C487" i="25" s="1"/>
  <c r="C488" i="25"/>
  <c r="C489" i="25" s="1"/>
  <c r="C490" i="25" s="1"/>
  <c r="C491" i="25" s="1"/>
  <c r="C492" i="25" s="1"/>
  <c r="C493" i="25" s="1"/>
  <c r="C494" i="25"/>
  <c r="C495" i="25" s="1"/>
  <c r="C496" i="25" s="1"/>
  <c r="C497" i="25" s="1"/>
  <c r="C498" i="25"/>
  <c r="C499" i="25" s="1"/>
  <c r="C500" i="25" s="1"/>
  <c r="C501" i="25" s="1"/>
  <c r="C502" i="25"/>
  <c r="C503" i="25" s="1"/>
  <c r="C14" i="25"/>
  <c r="C15" i="25" s="1"/>
  <c r="C16" i="25" s="1"/>
  <c r="C17" i="25"/>
  <c r="C18" i="25" s="1"/>
  <c r="C19" i="25" s="1"/>
  <c r="C20" i="25"/>
  <c r="C21" i="25" s="1"/>
  <c r="C22" i="25" s="1"/>
  <c r="C23" i="25" s="1"/>
  <c r="C7" i="25"/>
  <c r="C8" i="25" s="1"/>
  <c r="C9" i="25" s="1"/>
  <c r="C10" i="25"/>
  <c r="C11" i="25" s="1"/>
  <c r="C12" i="25" s="1"/>
  <c r="C13" i="25" s="1"/>
  <c r="B6" i="17" l="1"/>
  <c r="B6" i="16"/>
  <c r="B6" i="19"/>
  <c r="B6" i="15"/>
  <c r="B6" i="14"/>
  <c r="B6" i="7"/>
</calcChain>
</file>

<file path=xl/sharedStrings.xml><?xml version="1.0" encoding="utf-8"?>
<sst xmlns="http://schemas.openxmlformats.org/spreadsheetml/2006/main" count="11005" uniqueCount="1789">
  <si>
    <t>Objetivo estratégico</t>
  </si>
  <si>
    <t>Fuente de financiación</t>
  </si>
  <si>
    <t xml:space="preserve">Descripción del producto o actividad para PAI </t>
  </si>
  <si>
    <t>Meta</t>
  </si>
  <si>
    <t>Unidad de medida</t>
  </si>
  <si>
    <t>Fecha inicio</t>
  </si>
  <si>
    <t>Fecha fin</t>
  </si>
  <si>
    <t>Dependencias responsables de la ejecución de actividades</t>
  </si>
  <si>
    <t>DEPENDENCIA LÍDER:</t>
  </si>
  <si>
    <t>#</t>
  </si>
  <si>
    <t>81-Mejorar la oportunidad en la atención de trámites y servicios.</t>
  </si>
  <si>
    <t>58-Promover el enfoque preventivo, diferencial y territorial en el que hacer misional de la entidad</t>
  </si>
  <si>
    <t>62-Fortalecer la infraestructura, uso y aprovechamiento de las tecnologías de la información, para optimizar la capacidad institucional</t>
  </si>
  <si>
    <t>56-Fortalecer la gestión de la información, el conocimiento y la innovación para optimizar la capacidad institucional</t>
  </si>
  <si>
    <t>59-Generar sinergias con agentes nacionales e internacionales que permitan potenciar las capacidades de la SIC.</t>
  </si>
  <si>
    <t>SUPERINTENDENCIA DE INDUSTRIA Y COMERCIO - SIC
- PLAN DE ACCIÓN 2025 -</t>
  </si>
  <si>
    <t xml:space="preserve">DELEGATURA PARA LA PROPIEDAD INDUSTRIAL </t>
  </si>
  <si>
    <t>POLÍTICA MIPG: TALENTO HUMANO</t>
  </si>
  <si>
    <t>POLÍTICA MIPG: FORTALECIMIENTO ORGANIZACIONAL Y SIMPLIFICACIÓN DE PROCESOS</t>
  </si>
  <si>
    <t>POLÍTICA MIPG: GESTIÓN DEL CONOCIMIENTO Y LA INNOVACIÓN</t>
  </si>
  <si>
    <t>POLÍTICA MIPG: GESTIÓN PRESUPUESTAL Y EFICIENCIA DEL GASTO PÚBLICO</t>
  </si>
  <si>
    <t>N/A</t>
  </si>
  <si>
    <t>FUNCIONAMIENTO</t>
  </si>
  <si>
    <t>POLÍTICA MIPG: COMPRAS Y CONTRATACIÓN PÚBLICA</t>
  </si>
  <si>
    <t>C-3599-0200-0005-53105b</t>
  </si>
  <si>
    <t>C-3503-0200-0012-20104c</t>
  </si>
  <si>
    <t>Elaborar y aprobar requerimiento (1. Formato Solicitud de Requerimientos a Sistemas de Información GS03-F18, 2. Formato Lista de Chequeo de Requisitos de Seguridad de la Información GS03-F27 (Opcional) )</t>
  </si>
  <si>
    <t>Diseñar la solución (1. Anteproyecto (Alcance, estado del arte, metodología, métricas, cronograma, etc.) / Único entregable)</t>
  </si>
  <si>
    <t>POLÍTICA MIPG: SERVICIO AL CIUDADANO</t>
  </si>
  <si>
    <t>Verificar las denuncias recibidas en 2024 para identificar a los denunciados en el comercio electrónico con el mayor número de quejas (Informe de la verificación realizada)</t>
  </si>
  <si>
    <t>Realizar visitas de inspección a personas naturales o jurídicas sujetas de inspección y vigilancia (Relación de los números de radicación de las visitas de inspección web realizadas)</t>
  </si>
  <si>
    <t>C-3503-0200-0015-40401c</t>
  </si>
  <si>
    <t>Programar las visitas de inspección a realizar (Programación trimestral de las actuaciones administrativas)</t>
  </si>
  <si>
    <t>C-3503-0200-0009-40401c</t>
  </si>
  <si>
    <t>C-3503-0200-0014-20309b</t>
  </si>
  <si>
    <t>Realizar las jornadas de capacitación. (Matriz de gestión de jornadas realizadas)</t>
  </si>
  <si>
    <t>C-3503-0200-0011-40401c</t>
  </si>
  <si>
    <t>Admitir las demandas de protección al consumidor dentro de los 30 días hábiles siguientes a la presentación de la demanda (Listado mensual de Excel con las demandas admitidas)</t>
  </si>
  <si>
    <t>Finalizar el trámite para la verificación del cumplimiento de las sentencias, transacciones y conciliaciones a favor del consumidor legalmente celebradas hasta el 31 de diciembre de 2023 (Listado en Excel mensual de finalización)</t>
  </si>
  <si>
    <t>Definir fechas de las jornadas de territorialización. (correo electrónico enviando con las fechas de las jornadas/único entregable)</t>
  </si>
  <si>
    <t>Realizar jornadas de territorialización, de acuerdo con el cronograma establecido. (Listados de asistencia por programa)</t>
  </si>
  <si>
    <t>Diligenciar y enviar al Grupo de trabajo de comunicaciones el brief  de la campaña genérica previa concertación con OSCAE. (correo electrónico con el Brief diligenciado /único entregable)</t>
  </si>
  <si>
    <t>C-3503-0200-0016-40401c</t>
  </si>
  <si>
    <t>POLÍTICA MIPG: SIMPLIFICACIÓN, RACIONALIZACIÓN, Y ESTANDARIZACIÓN DE TRÁMITES</t>
  </si>
  <si>
    <t>POLÍTICA MIPG: PARTICIPACIÓN CIUDADANA EN LA GESTIÓN PÚBLICA</t>
  </si>
  <si>
    <t>II Congreso de autoridades administrativas investidas con funciones jurisdiccionales en materia de derecho de consumo, realizado.   (fotografías del evento realizado /único entregable).</t>
  </si>
  <si>
    <t>Diligenciar check list del evento con la fecha definitiva igual a la publicada en el  calendario de eventos (documento de check list para la realización del evento / único entregable)</t>
  </si>
  <si>
    <t>Elaborar y enviar agenda definitiva para ser publicada (correo electrónico con agenda definitiva / único entregable)</t>
  </si>
  <si>
    <t>Realizar el evento (fotografías del evento realizado / único entregable)</t>
  </si>
  <si>
    <t>II Congreso de autoridades administrativas investidas con funciones jurisdiccionales en materia de competencia desleal y propiedad industrial, realizado.   (fotografías del evento realizado /único entregable).</t>
  </si>
  <si>
    <t xml:space="preserve">POLÍTICA MIPG:  SEGUIMIENTO Y EVALUACIÓN  DE LA GESTIÓN INSTITUCIONAL </t>
  </si>
  <si>
    <t>Elaborar y radicar ante los responsables, el informe. (informe con los resultados de la evaluación elaborado y radicado al Superintendente y OAP / Correo-Memorando)</t>
  </si>
  <si>
    <t>POLÍTICA MIPG: GESTIÓN DOCUMENTAL</t>
  </si>
  <si>
    <t>POLÍTICA MIPG: GESTIÓN DE LA INFORMACIÓN ESTADISTÍCA</t>
  </si>
  <si>
    <t>POLÍTICA MIPG: INTEGRIDAD</t>
  </si>
  <si>
    <t>POLÍTICA MIPG: GOBIERNO DIGITAL</t>
  </si>
  <si>
    <t>C-3599-0200-0006-53105d</t>
  </si>
  <si>
    <t>POLÍTICA MIPG: TRANSPARENCIA, ACCESO A LA INFORMACIÓN PÚBLICA Y LUCHA CONTRA LA CORRUPCIÓN</t>
  </si>
  <si>
    <t>POLÍTICA MIPG: SEGURIDAD DIGITAL</t>
  </si>
  <si>
    <t>POLÍTICA MIPG: DEFENSA JURÍDICA</t>
  </si>
  <si>
    <t>POLÍTICA MIPG: MEJORA NORMATIVA</t>
  </si>
  <si>
    <t>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t>
  </si>
  <si>
    <t xml:space="preserve">POLÍTICA MIPG: PLANEACIÓN INSTITUCIONAL </t>
  </si>
  <si>
    <t>Elaborar el plan de trabajo para formular el Programa de Transparencia y Ética Pública - PTEP, en el marco de la ley 2195 de 2022 y su decreto reglamentario 1122 de 2024</t>
  </si>
  <si>
    <t>Ejecutar el plan de trabajo del Programa de Transparencia y Ética Pública</t>
  </si>
  <si>
    <t>60-Fortalecer el Sistema Integral de Gestión Institucional en el marco del Modelo Integrado de Planeación y gestión para mejorar la prestación del servicio.</t>
  </si>
  <si>
    <t>Plan anual de Previsión de Recursos Humanos, Elaborado y publicado en la página web de la SIC e Intrasic (Documento del Plan anual de Previsión de Recursos Humanos)</t>
  </si>
  <si>
    <t>Elaborar el Plan anual de Previsión de Recursos Humanos (Único entregable) (Documento del Plan anual de Previsión de Recursos Humanos)</t>
  </si>
  <si>
    <t>Publicar el Plan anual de Previsión de Recursos Humanos (Único entregable) (Captura de pantalla de la publicación en la página web de la SIC e Intrasic)</t>
  </si>
  <si>
    <t>Plan anual de Vacantes, Elaborado y publicado en la página web de la SIC e Intrasic (Documento del Plan anual de Vacantes)</t>
  </si>
  <si>
    <t>Elaborar el Plan anual de Vacantes (Único entregable) (Documento del Plan anual de Vacantes)</t>
  </si>
  <si>
    <t>Publicar el Plan anual de Vacantes (Único entregable) (Captura de pantalla de la publicación en la página web de la SIC e Intrasic)</t>
  </si>
  <si>
    <t>Estrategia que permita la continuidad en la prestación de servicio,  la garantía del bienestar integral y la adecuada gestión del conocimiento, implementada  (Herramienta tecnológica para retención del conocimiento)</t>
  </si>
  <si>
    <t>Implementar una herramienta tecnológica para retención del conocimiento de los servidores públicos  de la entidad por retiro.  (Manual de usuario y acta de entrega de la herramienta)</t>
  </si>
  <si>
    <t>Fomentar la apropiación de la herramienta a través de un recurso pedagógico y la encuesta de satisfacción   (
Video didáctico para el diligenciamiento de la herramienta y resultados  de la encuesta de satisfacción)</t>
  </si>
  <si>
    <t>Realizar seguimiento trimestral  al diligenciamiento de la herramienta por parte de los servidores que se retiran y  apropiación por parte de los funcionarios que ingresan  y presentarlo al CIGD     (Informes (trimestrales)</t>
  </si>
  <si>
    <t>Estrategia de ingreso efectivo de nuevos funcionarios que conduzca a la garantía del bienestar integral implementada. (Informe final de la implementación de la estrategia)</t>
  </si>
  <si>
    <t>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t>
  </si>
  <si>
    <t>Realizar un Taller de adaptación al cambio dirigido a los líderes de las área (Listado de asistencia del taller)</t>
  </si>
  <si>
    <t>Realizar encuesta sociodemográfica con el fin de caracterizar a los servidores e identificar acciones de mejora en pro de la felicidad de los servidores.  (Informe de los resultados de la encuesta / Documento que defina las acciones de mejora a implementar.)</t>
  </si>
  <si>
    <t>Realizar campañas "escuchando tus emociones" (Informe con estadísticas de las personas que participaron de la campaña)</t>
  </si>
  <si>
    <t>Documento del Plan Estratégico de Talento Humano, elaborado y publicado  (Plan elaborado y captura de pantalla de la publicación en página web de la SIC e Intrasic)</t>
  </si>
  <si>
    <t>Elaborar el documento del Plan Estratégico de Talento Humano (Documento del plan/único entregable)</t>
  </si>
  <si>
    <t>Publicar el Plan Estratégico de Talento Humano  (Captura de pantalla de la publicación en página web de la SIC e Intrasic)</t>
  </si>
  <si>
    <t>Objetivo de mejora Empresas Familiarmente responsables efr, cumplidos (Informe consolidado de cumplimiento de objetivos de mejora, único entregable)</t>
  </si>
  <si>
    <t>Establecer plan de trabajo con acciones, fechas y responsables, para el cumplimiento de los objetivos de mejora efr   (Plan de trabajo / único entregable)</t>
  </si>
  <si>
    <t>Ejecutar el plan de trabajo para el cumplimiento de los objetivos de mejora efr  (Informes trimestrales (4) de seguimiento y soportes documentales de cumplimiento)</t>
  </si>
  <si>
    <t>Plan de Bienestar Social y Estímulos, elaborado y ejecutado (Informe semestral de la ejecución del plan / único entregable)</t>
  </si>
  <si>
    <t>Elaborar y presentar para aprobación del Comité Institucional de Gestión y desempeño la propuesta de plan de bienestar social y estímulos (Acta de Comité Institucional de Gestión y Desempeño aprobando el Plan de Bienestar Social y Estímulos-único entregable)</t>
  </si>
  <si>
    <t>Realizar la Resolución de adopción del plan de bienestar social y Estímulos  y publicar el plan aprobado en la página web e intrasic (Resolución adoptando el Plan de Bienestar Social y Estímulos y  Soporte de publicación del plan)</t>
  </si>
  <si>
    <t>Ejecutar el  plan de Bienestar Social y Estímulos (Captura de pantalla de publicación de actividades de bienestar y Estímulos cuando aplique/ Listas de asistencia a actividades de Bienestar social y Estímulos, cuando aplique e informe semestral de las actividades realizadas)</t>
  </si>
  <si>
    <t>Plan de Capacitación, elaborado y ejecutado  (Informe semestral de la ejecución del plan)</t>
  </si>
  <si>
    <t>Elaborar y presentar para aprobación del Comité Institucional de Gestión y desempeño la propuesta de plan de capacitación (Acta de Comité Institucional de Gestión y Desempeño aprobando el Plan de Capacitación único entregable)</t>
  </si>
  <si>
    <t>Realizar la Resolución de adopción del plan de capacitación y publicar el plan aprobado en la página web e intrasic (Resolución adoptando el Plan de Capacitación-único entregable)</t>
  </si>
  <si>
    <t>Ejecutar el  plan de Capacitación (Listas de asistencia cuando aplique, captura de pantalla de la reunión de capacitaciones cuando aplique e informe semestral de las actividades realizadas)</t>
  </si>
  <si>
    <t>Plan de Seguridad y salud en el Trabajo SST, elaborado y ejecutado  (Informe semestral de la ejecución del plan)</t>
  </si>
  <si>
    <t>Realizar la resolución de adopción del Plan de SST  (Resolución adoptando el Plan de SST-único entregable)</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</si>
  <si>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</si>
  <si>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Plan de Transparencia y Ética Publica, formulado y ejecutado</t>
  </si>
  <si>
    <t>Herramienta de análisis y optimización de la distribución del gasto de la Entidad, implementada (Informe con link a la herramineta y explicaciones de su implementación)</t>
  </si>
  <si>
    <t>Elaborar el plan de trabajo para el diseño e implementación de la herramienta (Plan de trabajo diseñado)</t>
  </si>
  <si>
    <t>Ejecutar el plan de trabajo (Seguimiento al plan de trabajo y evidencias de su cumplimiento)</t>
  </si>
  <si>
    <t>Estudio de costos de los trámites priorizados, realizado (Estudio Realizado )</t>
  </si>
  <si>
    <t>Priorizar los trámites objeto del estudio de costeo (Documento con la priorización de trámites)</t>
  </si>
  <si>
    <t>Recopilar la información necesaria para realizar el estudio de costeo (Documento que relacione la documentación recopilada)</t>
  </si>
  <si>
    <t>Realizar estudio de costo de los trámites priorizados (Estudio Realizado)</t>
  </si>
  <si>
    <t>Socializar los resultados del estudio con los jefes de las áreas responsables de los trámites costeados (Correo electronico con el envío del estudio realizado  /  Listas de asistencia a reunion de socialización)</t>
  </si>
  <si>
    <t>Estrategia para incrementar los ingresos garantizando la sostenibilidad financiera de la Entidad, diseñada  (Documento de diseño de la estrategia para incrementar los ingresos)</t>
  </si>
  <si>
    <t>Monitorear el comportamiento del recaudo por Delegatura y presentar reportes periódicos al Comité Directivo (Informes periódicos con el seguimiento  del recaudo por delegatura (tablero de control) y Actas de socialización de los informes)</t>
  </si>
  <si>
    <t>Elaborar y presentar en comité directivo el estudio de análisis de nuevas fuentes de ingreso (Documento de estudio con identificación de nuevas fuentes de ingresos y Acta del Comité Directivo)</t>
  </si>
  <si>
    <t>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t>
  </si>
  <si>
    <t>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t>
  </si>
  <si>
    <t>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t>
  </si>
  <si>
    <t>Diagnóstico de necesidades que permita realizar el seguimiento del ciclo de contratación, elaborado  (Documento diagnostico )</t>
  </si>
  <si>
    <t>Identificar las necesidades de  ajuste a herramientas tecnológicas para el seguimiento del ciclo  de contratción (Documento con las necesidades identificadas)</t>
  </si>
  <si>
    <t>Emitir concepto de viabilidad técnica y presupuestal con base en las necesidades identificadas (Concepto diagnóstico entregado)</t>
  </si>
  <si>
    <t>Sistema de alertas para monitorear el comportamiento de los trámites misionales priorizados, elaborado y presentado (Correo electronico con el envío del reporte al equipo directivo)</t>
  </si>
  <si>
    <t>Priorizar los trámites por Delegatura objeto de monitoreo (Documento con los tramites priorizados por Delegatura objeto de monitoreo)</t>
  </si>
  <si>
    <t>Definir los parámetros que determinarán las alertas (Documento con la definición de los parámetros )</t>
  </si>
  <si>
    <t>Definir y validar con las Delegaturas el diseño del reporte de alertas (Diseño del reporte de alertas definido y validado por las Delegaturas)</t>
  </si>
  <si>
    <t>Elaborar y presentar reportes al equipo directivo.  (Correos electronicos con el envío del reporte al equipo directivo)</t>
  </si>
  <si>
    <t>Seguimiento Planes de trabajo MIPG en el marco de la Política Control Interno, con seguimiento realizado y radicado ante la OAP  (Informe)
Entregable: (Informes de seguimiento  a la implementación y actas del comité)</t>
  </si>
  <si>
    <t>Realizar seguimiento a  los Planes de trabajo MIPG que afectan a la Política Control Interno, conforme a las recomendaciones del FURAG (Correo de solicitud de información a las áreas frente a los seguimientos de las MIPG cuando aplique)</t>
  </si>
  <si>
    <t>Elaborar y presentar al Comité Institucional de Gestión y Desempeño el informe de seguimiento a la implementación del MIPG (Actas de CIGD)</t>
  </si>
  <si>
    <t>Objetivos estratégicos y orientaciones PND, evaluados frente a la planeación 2025 y el PES (Informe elaborado y enviado a Despacho y OAP/memorando o correo)</t>
  </si>
  <si>
    <t>Evaluar el cumplimiento de compromisos que la Superintendencia  tiene en el Plan Estratégico Sectorial frente a los objetivos estratégicos del ministerio (informe con los resultados de la evaluación elaborado)</t>
  </si>
  <si>
    <t>Evaluar cumplimiento de los Objetivos Estrategicos  y el Plan Nacional de Desarrollo frente a las responsabilidades determinadas por los mismos para la SIC. (informe con los resultados de la evaluación elaborado).</t>
  </si>
  <si>
    <t>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t>
  </si>
  <si>
    <t>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t>
  </si>
  <si>
    <t>Plan Institucional de Archivos publicado y ejecutado (Plan ejecutado con seguimiento / Link de publicación)</t>
  </si>
  <si>
    <t>Actualizar y publicar el Plan Institucional de Archivo 2025 (Documento del Plan Institucional de Archivos, actualizado).)</t>
  </si>
  <si>
    <t>Formular el plan institucional de Archivo (Documento de Plan de Trabajo para el seguimiento de la ejecución)</t>
  </si>
  <si>
    <t>Ejecutar el Plan de Trabajo del Plan Institucional de Archivos 2025 (informes de avance de ejecución del plan de trabajo)</t>
  </si>
  <si>
    <t>Servicios complementarios de gestión documental con radicados de entrada, traslados y salidas, realizados.(Informe anual de servicios complementarios de gestión documental)</t>
  </si>
  <si>
    <t>Realizar los servicios complementarios de gestión a los documentos internos y externos radicados en la entidad (Informes de servicios complementarios de gestión documental)</t>
  </si>
  <si>
    <t>Solución, mapa de ruta y documentación inicial en materia procedimental para el manejo del expediente electrónico - Segunda fase de estructura de expediente electrónico, realizada  (Informe elaborado)</t>
  </si>
  <si>
    <t>Establecer cronograma para identificar el plan de trabajo a desarrollar (Cronograma establecido)</t>
  </si>
  <si>
    <t>Realizar el seguimiento a las actividades planeadas en el cronograma (Informes de seguimiento a las actividades planeadas en el cronograma)</t>
  </si>
  <si>
    <t>Elaborar informe de brechas (Informe elaborado)</t>
  </si>
  <si>
    <t>Protocolo para la promoción, sensibilización y orientación al ciudadano en temas de Propiedad Industrial, mediante comunicación clara, oportuna y veraz, socializado (Acta de socialización firmada)</t>
  </si>
  <si>
    <t>Definir la estructura y contenido del protocolo (Estructura y contenido del Protocolo definida)</t>
  </si>
  <si>
    <t>Definir los lineamientos para la promoción,  sensibilización y orientación en temas de Propiedad Industrial que se desarrollarán en el protocolo (Lineamientos para la promoción definidos)</t>
  </si>
  <si>
    <t>Elaborar el protocolo para la promoción,  sensibilización y orientación en temas de Propiedad Industrial (Protocolo elaborado)</t>
  </si>
  <si>
    <t>Socializar a OSCAE y a la Red de Protección al Consumidor, el protocolo para la promoción,  sensibilización y orientación en temas de Propiedad Industrial (Acta de socialización firmada)</t>
  </si>
  <si>
    <t>Contenidos estratégicos y accesibles para la ciudadanía sobre signos distintivos notorios y denominaciones de origen protegidas de productos colombianos, publicado (Captura de pantalla de las publicaciones)</t>
  </si>
  <si>
    <t>Preparar y enviar la información correspondiente al listado de signos distintivos declarados como notorios y la de denominaciones de origen protegidas de productos colombianos. (Correo electrónico de envió de la información)</t>
  </si>
  <si>
    <t>Revisar el contenido correspondiente  al listado de signos distintivos declarados como notorios y el de las denominaciones de origen protegidas de productos colombianos, y formular eventuales observaciones.  (Correo electrónico enviado)</t>
  </si>
  <si>
    <t>Ajustar el contenido correspondiente  al listado de signos distintivos declarados como notorios y el de las denominaciones de origen protegidas de productos colombianos  (Correo electrónico de envió de la información)</t>
  </si>
  <si>
    <t>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t>
  </si>
  <si>
    <t>Desarrollar los micrositios y publicar la información de signos declarados como notorios y de las denominaciones de origen protegidas de productos colombianos. (Captura de pantalla de la publicación)</t>
  </si>
  <si>
    <t>Capacitaciones internas al personal que atiende y oriente a los usuarios en las Casas del Consumidor, realizadas - Imágenes (fotografía o captura de pantalla) de la difusión realizada</t>
  </si>
  <si>
    <t>Definir el plan de trabajo de las jornadas a realizar ( Listado de asistencia a reunión)</t>
  </si>
  <si>
    <t>Desarrollar las jornadas de capacitación - Imágenes (fotografía o captura de pantalla) de la difusión realizada.</t>
  </si>
  <si>
    <t>Capacitaciones externas de acompañamiento a los operadores comunitarios respecto del Régimen diferencial de protección de usuarios, realizadas (Soportes de desarrollo de capacitaciones (Presentación  y/o listas asistencia  y/o fotos)</t>
  </si>
  <si>
    <t>Definir el plan de trabajo de las capacitaciones a realizar (Temas y lugares donde se realizarán las capacitaciones) (Acta de reunión)</t>
  </si>
  <si>
    <t>Realizar las jornadas de capacitación (Soportes de desarrollo de capacitaciones (Presentación  y/o listas asistencia  y/o fotos)</t>
  </si>
  <si>
    <t>Guía de Aprendizaje en Derecho de Consumo traducida a lenguaje de minorías étnicas, elaborada y socializada  (Guía en formato digital)</t>
  </si>
  <si>
    <t>Definir el grupo étnico para la traducción de la Guía de Aprendizaje en Derecho de Consumo  (Acta de acuerdo de grupo étnico definido)</t>
  </si>
  <si>
    <t>Consolidar y traducir la Guía de Aprendizaje en Derecho de Consumo en lenguaje étnico aprobada (Guía de Aprendizaje en Derecho de Consumo en lenguaje étnico aprobada y traducida)</t>
  </si>
  <si>
    <t>Definir la Estrategia de sensibilización de la Guía de Aprendizaje en Derecho de Consumo con las entidades publicas interesadas (Documento Estrategia de sensibilización de la Guía de Aprendizaje en Derecho de Consumo)</t>
  </si>
  <si>
    <t>Aplicar la estrategia de sensibilización definida (Informe de aplicación de la estrategia)</t>
  </si>
  <si>
    <t>Plan Anual de Auditorías ejecutado y presentado al CICCI (actas del CICCI firmadas semestralmente por Superintendente y jefe OCI)</t>
  </si>
  <si>
    <t>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t>
  </si>
  <si>
    <t>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t>
  </si>
  <si>
    <t>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t>
  </si>
  <si>
    <t>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t>
  </si>
  <si>
    <t>Elaborar documento con el desarrollo del estudio comparativo y un apartado de recomendaciones para la adopción o adaptación de dichas medidas en el marco regulatorio colombiano (Documento)</t>
  </si>
  <si>
    <t>Solicitar la publicación del documento con el propósito que entidades públicas y privadas conozcan los efectos de la Inteligencia Artificial (IA) al derecho en cuestión (Link de publicación)</t>
  </si>
  <si>
    <t>Lineamientos para generar conciencia sobre el debido tratamiento de datos personales en los procesos de transferencia de tecnología para salvaguardar el derecho en dichos procesos,  divulgado.  (informe de conclusiones/único entregable)</t>
  </si>
  <si>
    <t>Realizar sensibilización de los lineamientos sobre el tratamiento de datos personales en los procesos de transferencia de tecnología con los sectores instruidos. (Correo electrónico con la evidencia de la realización de la socialización/único entregable)</t>
  </si>
  <si>
    <t>Realizar un informe con las conclusiones y reflexiones sobre la sinergias entre las propiedad industrial y el debido de tratamiento datos personales. (Informe elaborado)</t>
  </si>
  <si>
    <t>Proyectos estratégicos transversales estructurados y ejecutados (Informe de resultados)</t>
  </si>
  <si>
    <t>Identificar y someter a aprobación del Despacho, la definición de 2 proyectos estratégicos de impacto transversal  a ser ejecutados (proyectos estratégicos de impacto transversal identificados y aprobados)</t>
  </si>
  <si>
    <t>Diseñar y concertar el plan de trabajo (actividades hito y responsable) (Plan de trabajo Diseñado y concertado con las áreas involucradas)</t>
  </si>
  <si>
    <t>Presentar resultados (Presentación de resultados y  Lista de asistencia reunióno de presentación)</t>
  </si>
  <si>
    <t>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t>
  </si>
  <si>
    <t>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t>
  </si>
  <si>
    <t>Actualizar la materialidad e identificar la doble materialidad de la Entidad para robustecer la identificación de los temas que impactan a los grupos de valor (Documento con la actualización de la materialidad y la identificación de la doble materialidad de la Entidad)</t>
  </si>
  <si>
    <t>Ejecutar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t>
  </si>
  <si>
    <t>Elaborar el Informe de Sostenibilidad para la vigencia 2024 con el propósito de promover la comunicación y medición de la gestión de la Sostenibilidad (Informe de Sostenibilidad de la vigencia 2024)</t>
  </si>
  <si>
    <t>Elaborar una guía que brinde herramientas para integrar los Objetivos de Desarrollo Sostenible (ODS) en la gestión y misionalidad de la SIC.  (Guía de incorporación de los ODS y alineación de la agenda 2030 a misionalidad y gestión de la SIC)</t>
  </si>
  <si>
    <t>Estrategia para la reducción de emisiones, adaptación al cambio climático y la transición energética y la protección del medio ambiente, ejecutada (Informe final)</t>
  </si>
  <si>
    <t>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t>
  </si>
  <si>
    <t>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t>
  </si>
  <si>
    <t>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t>
  </si>
  <si>
    <t>Elaborar matriz que permita identificar los aspectos más significativos y ejecutar las alternativas que conlleven a reducir los impactos ambientales de la SIC. (Matriz de aspectos ambientales)</t>
  </si>
  <si>
    <t>Certificar el cumplimiento de la ISO 14001  (Certificación de 1ra recertificación ISO 14001:2015) Reporte y/o informe final de auditoría de 1ra recertificación ISO 14001:2015)</t>
  </si>
  <si>
    <t>Reforma de la norma andina Decisión 608 de la CAN, con el objetivo de contribuir al desarrollo de un sistema normativo de protección de la libre competencia a nivel andino (Documento de revisión)</t>
  </si>
  <si>
    <t>Participar en las reuniones para discusión, aprobación y divulgación del articulado de la modificación a la Decisión 608 de la CAN.  (Listado de asistencia, captura de pantalla de la reunión o acta de discusión)</t>
  </si>
  <si>
    <t>Realizar la revisión de las modificaciones a la Decisión 608  (Documento de revisión)</t>
  </si>
  <si>
    <t>Herramienta de control y gestión de los tiempos de las actividades de los procedimientos de la Delegatura, diseñada y probada  (Matrices con el registro  de los tiempos de cada actividad entregado)</t>
  </si>
  <si>
    <t>Diseñar la herramienta de control y gestión de tiempos (Matrices por procedimiento)</t>
  </si>
  <si>
    <t>Establecer las metas de tiempos de atención de las actividades definidas en la herramienta, a partir del histórico de atención de los trámites activos  (Matrices con los tiempos registrados de los trámites de la vigencia 2024)</t>
  </si>
  <si>
    <t>Realizar prueba piloto de la herramienta de control y gestión (Informe de los resultados de la prueba piloto)</t>
  </si>
  <si>
    <t>Formatos de actos administrativos, estandarizados (Correo electrónico dirigido  al Grupo de Operaciones con los formatos predeterminados actualizados, entregados)</t>
  </si>
  <si>
    <t>Revisar los formatos predeterminados empleados en la etapa de forma y de fondo de las patentes de invención y de modelo de utilidad, para identificar los aspectos que deberán ser actualizados  (Documento que contenga las conclusiones de la revisión)</t>
  </si>
  <si>
    <t>Actualizar los formatos predeterminados con aspectos de actualización identificados en la revisión y entregarlos en formato Word al Grupo de Operaciones.  (Correo electrónico dirigido  al Grupo de Operaciones con los formatos predeterminados actualizados, entregados)</t>
  </si>
  <si>
    <t>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t>
  </si>
  <si>
    <t>Realizar el diseño de la integración de la herramienta del Detector de Políticas con el Registro Nacional de Bases de Datos (Documento técnico con los diagramas de componentes requeridos y la descripción de cada uno)</t>
  </si>
  <si>
    <t>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t>
  </si>
  <si>
    <t>Ejecutar pruebas funcionales y pruebas de carga al sistema RNBD para garantizar su correcto funcionamiento en el proceso de  validación de documentos de políticas (Informe que detalle los resultados obtenidos durante el proceso de pruebas)</t>
  </si>
  <si>
    <t>Realizar capacitación a los usuarios funcionales para socializar el manejo del servicio del Detector de Políticas como parte del sistema RNBD (Actas de Capacitación realizadas a los usuarios funcionales)</t>
  </si>
  <si>
    <t>Realizar paso a producción de la versión del sistema RNBD que incluya la integración con el Detector de Políticas (Informe que evidencie el paso a producción)</t>
  </si>
  <si>
    <t>Piloto de una herramienta con componente de inteligencia artificial (IA) para la clasificación de quejas o denuncias en la etapa preliminar de la Dirección de Habeas Data para atender el volumen de reclamaciones y mejorar los tiempos de atención, desarrollado (informe desarrollo)</t>
  </si>
  <si>
    <t>Planeación y gestión de la solución  (1. Reporte planeación de tareas, linea base de requerimientos (historias de usuario) y entregables  en la herramienta devops 2. plan de pruebas diseñado y registrado en la herramienta devops)</t>
  </si>
  <si>
    <t>Desarrollo de la solución (1. Captura de pantalla del Código fuente registrado en devops / 2. Captura de pantalla  de casos de prueba ejecutados por desarrollo. 3. Informe de desarrollo )</t>
  </si>
  <si>
    <t>Campañas de control preventivo en los sectores eléctrico, seguridad vial, hogar y construcción e hidrocarburos, realizadas</t>
  </si>
  <si>
    <t>Planificar las campañas: incluye la definición del objetivo, contenido, alcance (regiones, municipios PDET, establecimientos de comercio y fabricantes o importadores que serán abarcados por la campaña), metas  e indicadores de medición.
 (Documento con la planificación de la campaña)</t>
  </si>
  <si>
    <t>Establecer el cronograma de visitas y requerimientos de cada una de las campañas en los sectores definidos (Cronograma)</t>
  </si>
  <si>
    <t>Ejecutar el cronograma de visitas y requerimientos (Seguimiento al cronograma y evidencias de ejecución)</t>
  </si>
  <si>
    <t>Evaluar el resultado de las campañas (Informe de resultados de la campaña)</t>
  </si>
  <si>
    <t>Campañas de control preventivo en surtidores de combustibles, balanzas, preempacados y alcoholímetros, realizadas</t>
  </si>
  <si>
    <t>Campañas de control preventivo en control de precios de combustibles, medicamentos y leche cruda, realizadas</t>
  </si>
  <si>
    <t>Jornadas de Capacitación bajo la Estrategia Marcas de Paz, realizadas.
 (Informe consolidado de la ejecución de las jornadas)</t>
  </si>
  <si>
    <t>Definir, en coordinación con el Despacho de la Superintendente de PI, el contenido temático que será abordado en las jornadas de capacitación y los aportes a la proyección mensual del número de jornadas a realizar. (Documento con las definiciones)</t>
  </si>
  <si>
    <t>Elaborar informes trimestrales de las jornadas de capacitación realizadas. (Informe)</t>
  </si>
  <si>
    <t>Campus Virtual Externo en accesibilidad e Interacción, actualizado  (Informe consolidado de la optimización)</t>
  </si>
  <si>
    <t>Elaborar un diagnóstico de los cursos que requieren ser optimizados. (Informe de diagnóstico)</t>
  </si>
  <si>
    <t>Elaborar un plan de trabajo de los cursos que requieren ser optimizados. (Plan de trabajo)</t>
  </si>
  <si>
    <t>Ejecutar el plan de trabajo de optimización del campus virtual. (Informe de ejecución del plan de trabajo)</t>
  </si>
  <si>
    <t>Elaborar informe de resultados de la optimización del campus virtual. (Informe consolidado de la  optimización)</t>
  </si>
  <si>
    <t>Estrategia de Sinergia Interinstitucional para Jornadas Conjuntas de  Atención a la Ciudadanía, diseñada e implementada (Informe de actividades realizadas)</t>
  </si>
  <si>
    <t>Diseñar la estrategia de sinergia con otras entidades que incluya plan de trabajo   (Documento estrategia (incluye plan de trabajo)</t>
  </si>
  <si>
    <t>Ejecutar el plan de trabajo de la estrategia de sinergia (Documento de seguimiento trimestral)</t>
  </si>
  <si>
    <t>Elaborar informe final de la estrategia (Informe elaborado)</t>
  </si>
  <si>
    <t>Planeación, gestión y seguimiento de los eventos institucionales y procesos digital interno y externo liderados por el Grupo de Comunicación, sistematizados. (Informe de implementación de la sistematización)</t>
  </si>
  <si>
    <t>Identificar las necesidades de sistematización de los procesos de planeación, ejecución y seguimiento a los eventos y elaborar la propuesta de implementación  (Documento de propuesta)</t>
  </si>
  <si>
    <t>Identificar las necesidades de sistematización de los procesos de planeación, ejecución y seguimiento a los procesos digitales internos y externos y elaborar la propuesta de implementación  (Documento de propuesta)</t>
  </si>
  <si>
    <t>Realizar la sistematización de los procesos planeación, ejecución y seguimiento a procesos digitales internos y externos  (Documento de evidencias de sistematización)</t>
  </si>
  <si>
    <t>Realizar la sistematización de los procesos planeación, ejecución y seguimiento a los eventos  (Documento de evidencias de sistematización)</t>
  </si>
  <si>
    <t>Realizar el informe de seguimiento a la implementación de la sistematización en los procesos digitales internos y externos (Informe trimestral de seguimiento elaborado)</t>
  </si>
  <si>
    <t>Realizar el informe de seguimiento a la implementación de la sistematización de los eventos (Informe trimestral de seguimiento elaborado)</t>
  </si>
  <si>
    <t>Guías o directrices para incentivar de manera eficaz la aplicación de normas de protección y libre competencia económica y proporcionar claridad a empresas, autoridades públicas y de competencia homóloga, elaboradas y publicadas (Guía elaborada/capturas de publicación)</t>
  </si>
  <si>
    <t>Elaborar y enviar los documentos a la Oficina Asesora Jurídica  (Documento en Word de la guía o manual remitido a la Oficina Asesora Jurídica)</t>
  </si>
  <si>
    <t>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t>
  </si>
  <si>
    <t>Elaborar y enviar al área solicitante, los  documentos con ajustes de corrección de estilo y diagramado.  (Documento Final)</t>
  </si>
  <si>
    <t>Solicitar la Publicación de los documentos en la página web. (Correo electrónico y Documento de la guía o manual a publicar)</t>
  </si>
  <si>
    <t>Solicitudes pendientes de decisión en materia de registro y cancelación de signos distintivos, decididas.  (Reporte de indicador generado en Tableau o Power BI)</t>
  </si>
  <si>
    <t>Decidir las clases de registro de signos distintivos sin oposición radicadas a 31 de diciembre de 2024, cuyo stock se calcula que sea de 53.432 clases, excepto los casos detenidos.  (Reporte de indicador generado en Tableau o Power BI)</t>
  </si>
  <si>
    <t>Decidir las clases de registro de signos distintivos con oposición radicadas a 31 de diciembre de 2024, cuyo stock se calcula que sea de 5.026 clases, excepto los casos detenidos.  (Reporte de indicador generado en Tableau o Power BI)</t>
  </si>
  <si>
    <t>Decidir las solicitudes de acciones de cancelación con traslado vencido al 14 de noviembre de 2025, excepto los casos detenidos.  (Reporte de indicador generado en Tableau o Power BI)</t>
  </si>
  <si>
    <t>Decidir las clases de registro de signos distintivos sin oposición radicadas entre el 1 de enero de 2025 y 30 de junio de 2025, cuyo stock se calcula que sea de 22.393, excepto los casos detenidos.  (Reporte de indicador generado en Tableau o Power BI)</t>
  </si>
  <si>
    <t>Solicitudes de patentes de invención y modelos de utilidad pendientes de trámite y que cuenten con pago del examen de patentabilidad anteriores al año 2023, atendidas  (Reporte de indicador generado en Tableau o Power BI)</t>
  </si>
  <si>
    <t>Realizar el examen de fondo a las solicitudes de patente de invención y modelo de utilidad anteriores al año 2023 (stock corresponde a 2701 solicitudes) siempre y cuando cuenten con el pago del examen de patentabilidad.  (Reporte de indicador generado en Tableau o Power BI)</t>
  </si>
  <si>
    <t>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t>
  </si>
  <si>
    <t>Programas de fomento al uso estratégico de la propiedad industrial como herramienta de competitividad para empresarios, ejecutados.  (Matriz de seguimiento e informe final de ejecución de los programas)</t>
  </si>
  <si>
    <t>Elaborar matriz de metas y seguimiento de ejecución del programa</t>
  </si>
  <si>
    <t>Ejecutar el programa Centros de Apoyo a la Tecnología y la Innovación CATI. (Matriz de seguimiento e Informe final del programa)</t>
  </si>
  <si>
    <t>Elaborar matriz de fases y etapas para el seguimiento de ejecución del programa</t>
  </si>
  <si>
    <t>Ejecutar el programa Propiedad Industrial para MIPYMES. (Matriz de seguimiento e Informe final del programa)</t>
  </si>
  <si>
    <t>Programas de fomento para el uso estratégico de la propiedad industrial en la Economía Popular, ejecutados.  (Matriz de seguimiento e informe final de ejecución de los programas)</t>
  </si>
  <si>
    <t>Elaborar matriz programación de jornadas y seguimiento de ejecución del programa</t>
  </si>
  <si>
    <t>Ejecutar el programa Propiedad Industrial para emprendedores PI-e.   (Matriz de seguimiento e Informe final del programa)</t>
  </si>
  <si>
    <t>Elaborar matriz de etapas para el seguimiento de ejecución de la estrategia</t>
  </si>
  <si>
    <t>Ejecutar la estrategia Marcas de paz.  (Matriz de seguimiento e Informe final del programa)</t>
  </si>
  <si>
    <t>Boletines tecnológicos para la  promoción y difusión del sistema de propiedad industrial para empresas, centros de investigación y en general aquellas entidades que desarrollen tecnologías verdes, divulgados (Informe de divulgación)</t>
  </si>
  <si>
    <t>Definir cronograma de trabajo y estructura del documento para los boletines tecnológicos.  (Cronograma de trabajo definido)</t>
  </si>
  <si>
    <t>Elaborar y publicar dos (2) Boletines tecnológicos.  (Capturas de pantalla de la publicación de los boletines tecnológicos)</t>
  </si>
  <si>
    <t>Realizar la divulgación de los dos (2) Boletines tecnológicos. (Informe de divulgación)</t>
  </si>
  <si>
    <t>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t>
  </si>
  <si>
    <t>Diseñar y ejecutar piloto de la estrategia para fomentar el uso, difusión y sensibilización de instrumentos de protección asociados a signos de vocación colectiva    (Informe de ejecución del piloto de la estrategia)</t>
  </si>
  <si>
    <t>Elaborar informe de la implementación de la acción CONPES 4.7 propuesta  (Informe anual de la implementación)</t>
  </si>
  <si>
    <t>Premio Nacional al Inventor Colombiano 2025, realizado  (Informe dela realización del premio al inventor Colombiano 2025)</t>
  </si>
  <si>
    <t>Realizar propuesta de restructuración del Premio Nacional al inventor colombiano.  (Documento propuesta elaborado)</t>
  </si>
  <si>
    <t>Socializar  la propuesta con actores clave (internos/externos) para la gestión del premio nacional al inventor colombiano.  (Listados de asistencia a la socialización de la propuesta)</t>
  </si>
  <si>
    <t>Realizar el premio al inventor colombiano 2025 desde la convocatoria hasta premiación. (Informe de la realización del premio al inventor Colombiano 2025)</t>
  </si>
  <si>
    <t>Plan de difusión para que el consumidor conozca sus derechos "ABC  de atención a los usuarios SIC / Supersolidaria, ejecutado Imágenes (fotografía o captura de pantalla) de la difusión realizada</t>
  </si>
  <si>
    <t>Aprobar el documento final que se va a difundir a los consumidores (Documento final aprobado)</t>
  </si>
  <si>
    <t>Definir los grupos de valor y los mecanismos que se utilizaran para la difusión  (Captura de pantalla con la publicación del documento)</t>
  </si>
  <si>
    <t>Realizar la difusión del ABC de atención a los usuarios SIC / Super Solidaria, de acuerdo con los mecanismos definidos - Imágenes (fotografía o captura de pantalla) de la difusión realizada</t>
  </si>
  <si>
    <t>Jornadas de capacitación "Me informo y cuido mi dinero" dirigidas a usuarios, consumidores y ciudadanía en general, realizadas - Imágenes (fotografía o captura de pantalla) de la difusión realizada</t>
  </si>
  <si>
    <t>Definir la estrategia que se utilizará para las jornadas de capacitación  (Listado de asistencia a reunión)</t>
  </si>
  <si>
    <t>Realizar las jornadas de capacitación - Imágenes (fotografía o captura de pantalla) de la difusión realizada</t>
  </si>
  <si>
    <t>Difusión a nivel nacional, dirigida a diversos grupos objetivo como herramienta de fortalecimiento del conocimiento  - Captura de pantalla de publicación de la campaña</t>
  </si>
  <si>
    <t>Elaborar el plan de difusión, definiendo los  grupos objetivos a los que se dirigirá. (Documento con el plan de difusión)</t>
  </si>
  <si>
    <t>Elaborar y presentar el concepto grafico y racional de la campaña (Correo electrónico en que se observe el concepto gráfico y racional de la campaña)</t>
  </si>
  <si>
    <t>Revisar y aprobar la propuesta (Correo electrónico con la propuesta aprobada)</t>
  </si>
  <si>
    <t>Ejecutar la campaña (Captura de pantalla de publicación de la campaña)</t>
  </si>
  <si>
    <t>Recursos de reposición decididos en 6 meses o menos ( Listado definitivo realizado).</t>
  </si>
  <si>
    <t>Realizar un inventario que identifique los recursos de reposición radicados entre el 15 de agosto de 2024 y el 15 de enero de 2025, incluyendo la información necesaria para verificar su cumplimiento (Listado con celdas definidas)</t>
  </si>
  <si>
    <t>Actualizar periodicamente el listado, incorporando los recursos de reposición ingresados desde el 15 de enero hasta el 30 de junio de 2025.  (Listado)</t>
  </si>
  <si>
    <t>Resolver los recursos de reposición identificados en el inventario de la actividad anterior en 6 meses o menos (listado definitivo realizado)</t>
  </si>
  <si>
    <t>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t>
  </si>
  <si>
    <t>Definir el Plan de difusión (incluye actividades, responsables, fechas y las metas de atenciones, divulgaciones, capacitaciones, sensibilizaciones y campañas .) (Documento Plan de difusión)</t>
  </si>
  <si>
    <t>Aprobar el Plan de difusión (Plan Estratégico y Cronograma aprobado por el Coordinador de la RNPC Y/o otras áreas participantes de requerirse.)</t>
  </si>
  <si>
    <t>Ejecutar el Plan de difusión  (Seguimiento trimestral plan y evidencias de ejecución)</t>
  </si>
  <si>
    <t>Arreglos Directos desarrollados a través de las atenciones de las Casas y Rutas del Consumidor, realizados. (Informe final)</t>
  </si>
  <si>
    <t>Realizar invitaciones de servicio arreglo directo (Informe trimestral acumulado) (Informe elaborado de las invitaciones servicio arreglo directo)</t>
  </si>
  <si>
    <t>Realizar Jornada Nacional de las soluciones en materia de protección al consumidor  (Informe jornada Nacional de las soluciones en materia de protección al consumidor)</t>
  </si>
  <si>
    <t>Agendar los arreglos directos (Informe final que identifique las invitaciones realizadas y en cuales de ellas se agendó arreglo directo)</t>
  </si>
  <si>
    <t>Cobertura departamental de la Red Nacional de Protección al Consumidor, a través de las Casas de Consumidor de Bienes y Servicios, ampliada (Informe final)</t>
  </si>
  <si>
    <t>Gestionar y firmar los convenios interadministrativos con las entidades del orden nacional y/o alcaldías para la apertura de nuevas CCBS (Informe convenios interadministrativos con las entidades del orden nacional y/o alcaldías para la apertura de nuevas CCBS)</t>
  </si>
  <si>
    <t>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t>
  </si>
  <si>
    <t>Realizar la inauguración y poner en operacion las Casas del Consumidor de Bienes y Servicios en el territorio nacional (Informe por CCBS aperturada) (Informe por CCBS apertura da y puesta en operación)</t>
  </si>
  <si>
    <t>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t>
  </si>
  <si>
    <t>Definir el cronograma de las actuaciones de  inspección a realizar (Documentos con la programación)</t>
  </si>
  <si>
    <t>Visitas de acompañamiento a establecimientos de comercio ubicados en territorios turísticos, con el objetivo de promover la convergencia regional, realizadas  (Relación de los números de radicación de las visitas de inspección realizadas)</t>
  </si>
  <si>
    <t>Determinar los sectores en los cuales se llevarán a cabo las actuaciones administrativas de inspección, vigilancia y control. (Acta de reunión)</t>
  </si>
  <si>
    <t>Realizar las visitas de inspección a las personas naturales o jurídicas sujetas de inspección y vigilancia (Relación de los números de radicación de las visitas de inspección realizados)</t>
  </si>
  <si>
    <t>Recursos de reposición interpuestos, decididos dentro de los 6 meses siguientes a su presentación (Relación de los números de radicación de los recursos decididos, fecha de entrada y salida)</t>
  </si>
  <si>
    <t>Crear y actualizar periódicamente el listado de los recursos de reposición que ingresan a partir del 1° de enero de 2025, incluyendo la información necesaria para verificar su cumplimiento (Listado de recursos interpuestos)</t>
  </si>
  <si>
    <t>Decidir los recursos de reposición interpuestos dentro de los términos definidos.  (Relación de los números de radicación de los recursos decididos)</t>
  </si>
  <si>
    <t>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t>
  </si>
  <si>
    <t>Finalizar acciones de competencia desleal y propiedad industrial que hayan sido admitidas a 31 de diciembre de 2024. (Listado mensual en Excel de autos o sentencias finalizados)</t>
  </si>
  <si>
    <t>Demandas de protección al consumidor que se presenten o trasladen al Grupo de Trabajo de Calificación, calificadas dentro del termino señalado por la ley.  (se contabilizará  a partir del ingreso de la correspondiente al grupo)</t>
  </si>
  <si>
    <t>Niveles de congestión de los procesos admitidos y pendientes de decisión a 31 de diciembre de 2024, en materia de Protección al Consumidor, reducidos. (Informe final que liste los autos o sentencias admitidos, finalizados)</t>
  </si>
  <si>
    <t>Finalizar las acciones de protección al consumidor admitidas y pendientes de decisión a 31 de diciembre de 2024. (Listado mensual en Excel de autos o sentencias finalizados)</t>
  </si>
  <si>
    <t>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t>
  </si>
  <si>
    <t>Presencia territorial de la SIC en materia de asuntos jursidiccionales, fortalecida. (Listados de asistencia por jornada)</t>
  </si>
  <si>
    <t>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t>
  </si>
  <si>
    <t>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t>
  </si>
  <si>
    <t>Campaña de divulgación para fortalecer el empoderamiento de las personas sobre sus datos, ejecutada (Pantallazos con la publicación/único entregable)</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</si>
  <si>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</si>
  <si>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Revisar y aprobar la propuesta por parte del área responsable (única revisión) /correo electrónico con documento aprobado)</t>
  </si>
  <si>
    <t>Ejecutar la campaña  (Capturas de pantalla de la publicación de la campaña)</t>
  </si>
  <si>
    <t>Monitoreos de verificación y cumplimiento respecto a las decisiones impartidas por la Dirección de Habeas Data relacionados con las malas prácticas y reincidencias al Régimen de Protección de Datos Personales por parte de los sujetos obligados, realizados. (informe)</t>
  </si>
  <si>
    <t>Realizar mesas de trabajo entre la Dirección de Habeas Data y la Dirección de Investigaciones para determinar el enfoque de cada monitoreo (Listado asistencia /único entregable)</t>
  </si>
  <si>
    <t>Realizar informe respecto de las órdenes impartidas, de la ley 1266 de 2008. (Documento respecto de la ley 1266 de 2008/único entregable)</t>
  </si>
  <si>
    <t>Realizar informe respecto de las órdenes impartidas, de la ley 1581 de 2012  (Documento respecto de la ley 1581 de 2012/único entregable)</t>
  </si>
  <si>
    <t>Estrategia de racionalización de trámites implementada</t>
  </si>
  <si>
    <t>Elaborar el plan de trabajo de la estrategia de racionalización de trámites</t>
  </si>
  <si>
    <t>Ejecutar el plan de trabajo de la estrategia de racionalización de trámites</t>
  </si>
  <si>
    <t>Actuaciones colaborativas con autoridades de protección de datos internacionales en busca de establecer buenas prácticas al momento de investigar compañías con presencia transfronteriza, realizada y documentada (Informe / único entregable)</t>
  </si>
  <si>
    <t>Exponer ante un foro internacional las lecciones aprendidas de una actuación administrativa frente a una compañía con presencia transfronteriza (Captura de pantalla o imágenes de la exposición realizada/único entregable)</t>
  </si>
  <si>
    <t>Elaborar informe que recopile las conclusiones con las autoridades de protección de datos internacionales de buenas prácticas al momento de investigar compañías con presencia transfronteriza. (Informe/único entregable)</t>
  </si>
  <si>
    <t>Eventos en temas relacionados con datos personales, realizados  (Pantallazos o captura de pantalla /único entregable)</t>
  </si>
  <si>
    <t>Solicitar publicación de la fecha del evento en el calendario de eventos de la entidad  al Grupo de Comunicaciones  (captura de pantalla de la publicación de la fecha del evento / único entregable)</t>
  </si>
  <si>
    <t>Diligenciar check list del evento con la fecha definitiva igual a la publicada en el  calendario de eventos  (documento de check list para la realización del evento / único entregable)</t>
  </si>
  <si>
    <t>Elaborar y enviar agenda definitiva para ser publicada  (correo electrónico con agenda definitiva / único entregable)</t>
  </si>
  <si>
    <t>Publicar Agenda definitiva  (Captura de pantalla de la publicación)</t>
  </si>
  <si>
    <t>Realizar el evento (fotografías del evento realizado / único entregable)()</t>
  </si>
  <si>
    <t>C-3599-0200-0008-53105b</t>
  </si>
  <si>
    <t>Estudios Económicos Sectoriales, elaborados y entregados al área solicitante (Estudios Económicos)</t>
  </si>
  <si>
    <t>Elaborar ficha técnica (Ficha técnica)</t>
  </si>
  <si>
    <t>Recopilar datos y construir base de datos (Base de datos)</t>
  </si>
  <si>
    <t>Construir el marco teórico  (Documento marco teórico)</t>
  </si>
  <si>
    <t>Desarrollar análisis estadístico y económico (Dcumento de análisis estadístico y económico)</t>
  </si>
  <si>
    <t>Elaborar estudio y entregar al área solicitante (Memorando/correo de entrega de documento)</t>
  </si>
  <si>
    <t>Boletines de Noticias Económicas, elaborados y divulgados (Boletines de Noticias Económicas)</t>
  </si>
  <si>
    <t>Elaborar mensualmente los boletines (Boletínes / correos electrónicos de envió)</t>
  </si>
  <si>
    <t>Divulgar los boletines (boletines diseñados)</t>
  </si>
  <si>
    <t>Estudio Económico Académico, elaborado y entregado  (Estudio Económico )</t>
  </si>
  <si>
    <t>Elaborar ficha técnica  (Ficha técnica)</t>
  </si>
  <si>
    <t>Recopilar datos y construir base de datos (Archivo con Base de datos)</t>
  </si>
  <si>
    <t>Construir marco teórico (Informe/documento con marco teórico)</t>
  </si>
  <si>
    <t>Desarrollar análisis estadístico y económico (Documento de análisis estadístico y económico)</t>
  </si>
  <si>
    <t>Entregar del documento (Memorando/correo de entrega de documento)</t>
  </si>
  <si>
    <t>Estudio Económico 2024/2025 – Licencia obligatoria, elaborado y entregado  (Estudio Económico 2024/2025 – Licencia obligatoria)</t>
  </si>
  <si>
    <t>Construir marco teórico (Documento Marco teórico)</t>
  </si>
  <si>
    <t>Desarrollar análisis económico parcial (Documento de análisis económico parcia)</t>
  </si>
  <si>
    <t>Recopilar datos y construir base de datos  (Base de datos)</t>
  </si>
  <si>
    <t>Desarrollar análisis económico final (Documento de análisis económico final)</t>
  </si>
  <si>
    <t>Entregar producto (Memorando/correo)</t>
  </si>
  <si>
    <t>Estudios Económicos Coyunturales, elaborados y entregados (Estudios Económicos Coyunturales)</t>
  </si>
  <si>
    <t>Requerir a las diferentes áreas de la entidad, la identificación de los estudios económicos coyunturales que requieren sean elaborados por el Grupo de Estudios Económicos (Inventario de solicitudes de estudios coyunturales)</t>
  </si>
  <si>
    <t>Definir, a partir del análisis de las solicitudes de las áreas, las temáticas y  estudios conyunturales que serán desarrollados a lo largo de la vigencia por el Grupo de Estudios Económicos (Informe con estudios seleccionados)</t>
  </si>
  <si>
    <t>Definir un plan de trabajo para la elaboración y entrega de los estudios seleccionados (plan de trabajo)</t>
  </si>
  <si>
    <t>Ejecutar el plan de trabajo (Informe de seguimiento y/o ejecución del programa)</t>
  </si>
  <si>
    <t>Programa estratégico de enfoque diferencial para la Inclusión de población vulnerable en la oferta académica del Grupo de Formación, ejecutado (Informe consolidado de la ejecución del programa)</t>
  </si>
  <si>
    <t>Diseñar el programa de enfoque diferencial  que incluya el plan de trabajo. (Documento de programa)</t>
  </si>
  <si>
    <t>Elaborar e implementar un protocolo de  enfoque diferencial de la oferta académica (Protocolo elaborado)</t>
  </si>
  <si>
    <t>Ejecutar el plan de trabajo del programa de enfoque diferencial.  (Informe de la ejecución del programa)</t>
  </si>
  <si>
    <t>Estrategia Integral de Relacionamiento Ciudadano, orientada al fortalecimiento de la relación entre la entidad y los ciudadanos, promoviendo la participación, el servicio eficiente y la confianza mutua, ejecutada (Informe de actividades realizadas )</t>
  </si>
  <si>
    <t>Diseñar la estrategia de relacionamiento con la ciudadanía SIC 2025  que incluya el plan de trabajo para su ejecución (Documento de estrategia que incluya plan de trabajo)</t>
  </si>
  <si>
    <t>Comunicar a los grupos de valor la Estrategia de relacionamiento diseñada  (Capturas de pantalla de la divulgación en la página web y redes sociales)</t>
  </si>
  <si>
    <t>Desarrollar laboratorios de simplicidad para traducir a lenguaje claro documentos de alto tráfico de cara a la ciudadanía  (Informe con el resultado de los laboratorios)</t>
  </si>
  <si>
    <t>Traducir la Carta de Trato Digno dirigida a la ciudadanía en una lengua étnica y en braille  (Dos traducciones realizadas)</t>
  </si>
  <si>
    <t>Promover el uso de los canales virtuales a través de campañas de comunicación interna y externa  (Evidencias de las campañas realizadas)</t>
  </si>
  <si>
    <t>Desarrollar jornadas de socialización de lineamientos de Atención al Ciudadano a nivel interno  (Evidencias de socialización)</t>
  </si>
  <si>
    <t>Ejecutar el plan de trabajo de la estrategia de relacionamiento con la ciudadanía SIC 2025 (Informe de ejecución de estrategia de relacionamiento elaborado)</t>
  </si>
  <si>
    <t>Elaborar y publicar informe con el resultado de la implementación de la estrategia de relacionamiento  (Informe publicado en el página web)</t>
  </si>
  <si>
    <t>Programa de atención a la ciudadanía con enfoque diferencial implementado. (Informe de actividades realizadas )</t>
  </si>
  <si>
    <t>Identificar e intervenir los canales y servicios a los que se aplicará el enfoque diferencial (Documento con la propuesta de intervención de canales/servicios)</t>
  </si>
  <si>
    <t>Implementar la señalización inclusiva en otro lenguaje o idioma para los puntos priorizados de atención al ciudadano presenciales a nivel nacional (Informe de implementación)</t>
  </si>
  <si>
    <t>Desarrolla jornada  con las entidades líderes en la atención incluyente y documentar las buenas prácticas en la materia (Documento de buenas prácticas identificadas)</t>
  </si>
  <si>
    <t>Rediseñar el menú de atención y servicios a la ciudadanía con mejoras en la accesibilidad y experiencia de los usuarios  (Menú destacado actualizado)</t>
  </si>
  <si>
    <t>Implementar fase 2 del traductor interactivo  (Adquisición pantalla y en funcionamiento)</t>
  </si>
  <si>
    <t>Estrategia de promoción de la participación ciudadana en la SIC, formulada e implementada  (Informe de actividades realizadas )</t>
  </si>
  <si>
    <t>Diseñar la estrategia de participación ciudadanía SIC 2025 que incluya el plan detrabajo para su ejecución (Documento de estrategia)</t>
  </si>
  <si>
    <t>Comunicar a los grupos de valor la Estrategia de participación ciudadana diseñada  (Capturas de pantalla de la divulgación en la página web y redes sociales)</t>
  </si>
  <si>
    <t>Ejecutar el plan de trabajo de la estrategia  (Informe trimestral de seguimiento elaborado)</t>
  </si>
  <si>
    <t>Elaborar y publicar informe con el resultado de la implementación de la estrategia de participación ciudadana (Informe publicado en el página web)</t>
  </si>
  <si>
    <t>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t>
  </si>
  <si>
    <t>Actualizar la política de Derechos Humanos de la Entidad, incorporando el enfoque diferencial  (Política de Derechos Humanos Actualizada)</t>
  </si>
  <si>
    <t>Ejecutar el plan de trabajo de la Política de Equidad de Género y Diversidad (Plan de trabajo con seguimiento y sus respectivas evidencias)</t>
  </si>
  <si>
    <t>Formular un plan de trabajo para la implementación de la política de Derechos Humanos de la Entidad (Plan de Trabajo de la Política de Derechos Humanos)</t>
  </si>
  <si>
    <t>Ejecutar el plan de trabajo de la Política de Derechos Humanos de la SIC.  (Plan de trabajo con seguimiento y sus respectivas evidencias)</t>
  </si>
  <si>
    <t>Departamentos con estrategias para el Fortalecimiento sobre la Protección y Promoción de la libre competencia, beneficiados (Informe que de cuenta de los departamentos beneficiados )</t>
  </si>
  <si>
    <t>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t>
  </si>
  <si>
    <t>Realizar las actividades del Programa de Estrategias para el Fortalecimiento sobre la Protección y Promoción de la libre competencia a nivel territorial, de acuerdo con el programa establecido. (Informe de cada una de las actividades definidas en el programa)</t>
  </si>
  <si>
    <t>Estudios Económicos o informes que permitan Identificar factores que generen distorsiones en la competencia de los mercados y acciones prioritarias en materia de defensa de la competencia, realizados  (Estudios Económicos o informes elaborados)</t>
  </si>
  <si>
    <t>Definir el alcance requerido, para los estudios o informes.  (Acta con el alcance definido)</t>
  </si>
  <si>
    <t>Realizar y entregar los estudios o informes   (Estudio presentado a la Delegada para la Protección de la Competencia)</t>
  </si>
  <si>
    <t>Matriz de riesgos de colusión en contratación pública y formulación de mecanismos para reducir dichos riesgos, elaborada y socializada (Matrices guía para identificar riesgos entregada)</t>
  </si>
  <si>
    <t>Diseñar la matriz de riesgos de colusión en contratación pública a partir de la identificación y análisis de los riesgos de colusión en contratación pública (Documento con la identificación de riesgos)</t>
  </si>
  <si>
    <t>Socializar la matriz con los grupos de valor externos (Soportes de la socialización de la matriz con las entidades)</t>
  </si>
  <si>
    <t>Mesas de integración para la conexión de actores del ecosistema de innovación involucrados en temas de Propiedad Industrial y transferencia tecnológica, realizadas  (Actas de reunión firmadas)</t>
  </si>
  <si>
    <t>Elaborar la propuesta de estructura para la realización de las mesas de integración para la conexión de actores del ecosistema de innovación involucrados en temas de Propiedad Industrial y transferencia tecnológica. (Documento con la propuesta elaborado)</t>
  </si>
  <si>
    <t>Realizar las mesas de integración  (Actas de reunión firmadas)</t>
  </si>
  <si>
    <t>Cursos virtuales en materia de protección al consumidor dirigidos a la ciudadanía interesada, publicados en campus virtual  (Imágenes de la difusión de los cursos)</t>
  </si>
  <si>
    <t>Enviar a OSCAE las plantillas diligenciadas con el contenido para cursos virtuales (Responsable Delegatura) (Correo electrónico con  las plantillas diligenciadas)</t>
  </si>
  <si>
    <t>Revisar y aprobar los contenidos propuestos por el equipo pedagógico de OSCAE (Responsable Delegatura) (Documento con los contenidos propuestos)</t>
  </si>
  <si>
    <t>Virtualizar los contenidos (Responsable OSCAE) (Captura de pantalla con los cursos virtualizados)</t>
  </si>
  <si>
    <t>Recibir y aprobar el curso virtualizado (Responsable Delegatura) (Correo electrónico con la aprobación de los cursos)</t>
  </si>
  <si>
    <t>Difundir los cursos  virtuales en materia de protección al consumidor (Imágenes de la difusión de los cursos)</t>
  </si>
  <si>
    <t>Alcaldías en sus facultades administrativas y de metrología legal frente a la protección al consumidor en el territorio nacional, capacitadas (Informe final)</t>
  </si>
  <si>
    <t>Aprobar por parte del coordinador de la RED el cronograma de intervención de alcaldías (Cronograma de intervención de alcaldías aprobado por parte del coordinador de la RED)</t>
  </si>
  <si>
    <t>Capacitar en materia de protección al consumidor a las alcaldías municipales (Informe trimestral de seguimiento y Listados de Asistencia/registros fotográficos/capturas de pantallas)</t>
  </si>
  <si>
    <t>Ligas del consumidor para mejorar su impacto en la protección del consumidor a través de la participación en el fondo de iniciativas del programa Consufondo, fortalecidas (Informe Final ejecución programa Consufondo)</t>
  </si>
  <si>
    <t>Elaborar estudios previos  (Documento Estudios previos aprobados secretaria general y jurídica)</t>
  </si>
  <si>
    <t>Actualizar y aprobar la cartilla Consufondo  (Cartilla Actualizada y aprobada de Consufondo)</t>
  </si>
  <si>
    <t>Socializar el programa CONSUFONDO a grupos de interés o grupos de valor establecidos en la cartilla (Informe de socialización de la Cartilla de CONSUFONDO con grupos de valor e interés)</t>
  </si>
  <si>
    <t>Solicitar la contratación a Secretaria General   (Memorando de Solicitud de contratación a Secretaria General)</t>
  </si>
  <si>
    <t>Revisar la solicitud de contratación y realizar los ajustes cuando haya lugar a ello  (Correo electrónico del abogado a cargo informando la revisión del proceso y/o captura de pantalla de la publicación en el SECOP /Único entregable)</t>
  </si>
  <si>
    <t>Publicar el proceso de contratación en el SECOP  (Correo electrónico del abogado a cargo informando la publicación del proceso en SECOP y/o captura de pantalla de la publicación en el secop)</t>
  </si>
  <si>
    <t>Seleccionar las ligas a beneficiar con el programa Consufondo, a través del desarrollo del proceso contractual  (Resolución declaratoria de desierto o contrato suscrito o captura de pantalla del SECOP con la cancelación del proceso/único entregable)</t>
  </si>
  <si>
    <t>Realizar seguimiento a la ejecución de la iniciativas seleccionadas (Informe de actividades Programa Consufondo que de cuenta de las ligas fortalecidas)</t>
  </si>
  <si>
    <t>Capacitaciones dirigidas al a los sujetos obligados para la adecuada inscripción de sus bases de datos en el Registro Nacional de Bases de Datos (RNBD), realizadas (registros fotográficos/capturas de pantallas )</t>
  </si>
  <si>
    <t>Elaborar y enviar cronograma de capacitaciones al grupo de comunicaciones  (correo electrónico con cronograma/único entregable)</t>
  </si>
  <si>
    <t>Realizar capacitaciones en temas relacionados con datos personales. (Registro fotográfico o captura de pantalla)</t>
  </si>
  <si>
    <t>Realizar informes de capacitaciones realizadas  (Informe elaborado)</t>
  </si>
  <si>
    <t>Solicitar publicación de la fecha del evento en el calendario de eventos de la entidad  al Grupo de trabajo de Comunicaciones   (correo electrónico enviado con la fecha del evento/único entregable)</t>
  </si>
  <si>
    <t>Publicar fecha del evento en calendario de la entidad (captura de pantalla de la publicación de la fecha del evento / único entregable)</t>
  </si>
  <si>
    <t>Publicar Agenda definitiva (Captura de pantalla de la publicación/ único entregable)</t>
  </si>
  <si>
    <t>Plan de acción para el intercambio de información, implementado  (Informe semestral de  la implementación del plan de acción para el intercambio de información- soportes documentales de cumplimiento)</t>
  </si>
  <si>
    <t>Definir plan de acción para el intercambio de información de acuerdo con el marco de Interoperabilidad  (Plan definido / único entregable)</t>
  </si>
  <si>
    <t>Implementar el plan de acción para el intercambio de información de acuerdo con el marco de Interoperabilidad  (Informe semestral de  la implementación del plan de acción para el intercambio de información- soportes documentales de cumplimiento)</t>
  </si>
  <si>
    <t>Modelo de gobierno y gestión de datos en el marco del Plan Nacional de Infraestructura de Datos,  implementado  (Informes de seguimiento y avance trimestrales con soportes documentales del cumplimiento)</t>
  </si>
  <si>
    <t>Definir el plan de trabajo para la estrategia de gobierno y calidad de datos para la SIC (Documento del Plan  de trabajo para la estrategia de gobierno y calidad de datos, elaborado / único entregable)</t>
  </si>
  <si>
    <t>Implementar el plan de trabajo para la estrategia de gobierno y calidad de datos   (Informes de seguimiento y avance trimestrales con soportes documentales del cumplimiento con corte  marzo, junio, septiembre, diciembre)</t>
  </si>
  <si>
    <t>Plan estratégico de tecnologías de información, ejecutado (Informes de seguimiento y avance trimestrales con soportes documentales del cumplimiento)</t>
  </si>
  <si>
    <t>Formular plan estratégico de tecnologías de información PETI incluyendo hoja de ruta para la vigencia   (Hoja de ruta del PETI actualizada/ único entregable)</t>
  </si>
  <si>
    <t>Realizar seguimiento trimestral a la ejecución del PETI. (Informes de seguimiento y avance trimestrales con soportes documentales del cumplimiento con corte  marzo, junio, septiembre, diciembre)</t>
  </si>
  <si>
    <t>Unificación y optimización de radicación en la Sede Electrónica de la SIC, implementada (Informe  que de cuenta de le unificación y optimización de radicación en la Sede Electrónica de la SIC)</t>
  </si>
  <si>
    <t>Elaborar un diagnóstico para identificar los canales de radicación, el volumen de entradas y el grado de congestión de los mismos (Diagnóstico del estado de los canales de radicación y grado de congestión)</t>
  </si>
  <si>
    <t>Realizar un plan de trabajo para la unificación y optimización de radicación en la Sede Electrónica de la SIC (Plan de trabajo para la implementación de la estrategia de unificación y optimización de radicación en la Sede Electrónica de la SIC)</t>
  </si>
  <si>
    <t>Ejecutar el plan de trabajo para la unificación y optimización de radicación en la Sede Electrónica de la SIC (Plan de trabajo con seguimiento y sus respectivas evidencias)</t>
  </si>
  <si>
    <t>Intervenciones en el sistema de información SIPI respecto a temas funcionales y técnicos, puestas en producción (Correos electrónicos del proveedor indicando la puesta en producción)</t>
  </si>
  <si>
    <t>Priorizar y enviar los requerimientos previstos para las 4 versiones de fortalecimiento del SIPI (Correos electrónicos de la OTI al proveedor informando los requerimientos priorizados)</t>
  </si>
  <si>
    <t>Realizar seguimiento al desarrollo, prueba y puesta en producción de los requerimientos priorizados en las 4 versiones (Correos electrónicos del proveedor indicando la puesta en producción)</t>
  </si>
  <si>
    <t>SIC alineada a la directriz de manejo de imágen y plan de medios de la Presidencia de la República, realizada. (Informe de contenidos producidos)</t>
  </si>
  <si>
    <t>Producir los boletines, foto noticias, videos y/o ruedas de prensa de conformidad con la directriz de Presidencia sobre el manejo de imágen (Documento con evidencias)</t>
  </si>
  <si>
    <t>Consolidar el informe final de los contenidos producidos por la SIC respecto a la directriz de manejo de imagen del gobierno nacional. (Informe consoldiado de los contenidos producidos)</t>
  </si>
  <si>
    <t>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t>
  </si>
  <si>
    <t>Realizar un diagnóstico de las necesidades para la comunicaciones internas (Documento de diagnóstico)</t>
  </si>
  <si>
    <t>Elaborar la estrategia de comunicaciones internas que incluya el plan de trabajo para su realización (Documento de estrategia que incluya plan de trabajo)</t>
  </si>
  <si>
    <t>Ejecutar el Plan de trabajo de la estrategia de comunicaciones internas (Documento de seguimiento trimestral)</t>
  </si>
  <si>
    <t>Elaborar informe final de los resultados de la implementación de la estrategia de comunicaciones internas (Informe de resultados de implementación)</t>
  </si>
  <si>
    <t>Estrategia de fortalecimiento de la difusión de la misionalidad de la Entidad a nivel nacional, elaborada e implementada (Informe de resultados de implementación)</t>
  </si>
  <si>
    <t>Diseñar la estrategia de fortalecimiento de la difusión de la misionalidad de la Entidad a nivel nacional que incluya el plan de trabajo de ejecución  (Documento de estrategia que incluya plan de trabajo)</t>
  </si>
  <si>
    <t>Ejecutar el plan de trabajo de la estrategia de comunicaciones externas (Informe de avance trimestral)</t>
  </si>
  <si>
    <t>Elaborar informe trimestral de los resultados de la implementación de la estrategia de fortalecimiento (Informe de avance trimestral)</t>
  </si>
  <si>
    <t>Realizar y consolidar informe de monitoreo de medios (Informe de avance trimestral)</t>
  </si>
  <si>
    <t>Sede electrónica de la SIC accesible, intuitiva y comprensible que acerque la oferta institucional a la ciudadanía, operando (Informe final de implementación de la Sede Electrónica accesible, intuitiva y comprensible para la ciudadanía)</t>
  </si>
  <si>
    <t>Realizar un diagnóstico por un equipo especializado para determinar el grado de accesibilidad de la Sede Electrónica de la Entidad (Diagnóstico del estado de accesibilidad de la Sede Electrónica)</t>
  </si>
  <si>
    <t>Elaborar un plan de trabajo con las áreas participantes del producto, con el propósito de lograr una sede electrónica accesible, intuitiva y comprensible (Plan de Trabajo para una sede electrónica accesible)</t>
  </si>
  <si>
    <t>Ejecutar el plan de trabajo para una sede electrónica accesible, intuitiva y comprensible (Plan de trabajo con seguimiento y sus respectivas evidencias)</t>
  </si>
  <si>
    <t>Plan de implementación de Seguridad y privacidad de la información, ejecutado (Informes de seguimiento y avance trimestrales con soportes documentales del cumplimiento)</t>
  </si>
  <si>
    <t>Formular el plan de Seguridad y Privacidad de la información teniendo en cuenta los resultados alcanzados en el periodo anterior y las necesidades de las partes interesada (Documento del Plan  de Seguridad y Privacidad de la información formulado / único entregable)</t>
  </si>
  <si>
    <t>Implementar el Plan de Seguridad  y Privacidad de la información aprobado (Informes de seguimiento y avance trimestrales con soportes documentales del cumplimiento con corte  marzo, junio, septiembre, diciembre)</t>
  </si>
  <si>
    <t>Plan de tratamiento de riesgos de Seguridad y Privacidad de la información, monitoreado (Informes de seguimiento y avance trimestrales con soportes documentales del cumplimiento)</t>
  </si>
  <si>
    <t>Consolidar los riesgos de seguridad de la información con sus respectivos tratamientos, fechas y responsables  (Excel del plan de tratamiento de riesgos de seguridad y privacidad de la información/ único entregable)</t>
  </si>
  <si>
    <t>Realizar el monitoreo al plan de tratamiento de los riesgos de seguridad y privacidad de la información trimestralmente (Informes de seguimiento y avance trimestrales con soportes documentales del cumplimiento con corte  junio, septiembre, diciembre)</t>
  </si>
  <si>
    <t>Protocolo para la conservación de evidencias en el entorno digital, gestión de pruebas digitales y el aseguramiento del acervo probatorio en entornos digitales, elaborado. (Protocolo elaborado)</t>
  </si>
  <si>
    <t>Identificar los tipos de evidencia y fuentes que requieren de conservación en los trámites de PI  (Informe sobre tipos de evidencia y fuentes de conservación elaborado)</t>
  </si>
  <si>
    <t>Realizar un análisis de las leyes y regulaciones sobre la conservación de evidencias digitales  (Documento de análisis elaborado)</t>
  </si>
  <si>
    <t>Definir la estructura y contenido del Protocolo (Documento con la estructura y contenido definido)</t>
  </si>
  <si>
    <t>Elaborar el protocolo para la conservación de evidencias en el entorno digital (Protocolo elaborado)</t>
  </si>
  <si>
    <t>Política de prevención del Daño Antijurídico, implementada y presentada al Comité (Informe de implementación de la PPDA y acta de comité)</t>
  </si>
  <si>
    <t>Informar a las Delegaturas mediante memorando y/o correo electrónico, las actividades previstas para la ejecución de la Política de Prevención del Daño Antijurídico de la vigencia 2025. (Memorandos y/o correos electrónicos de los recordatorios)</t>
  </si>
  <si>
    <t>Requerir mediante memorando y/o correo electrónico a las Delegaturas el informe final de cumplimiento de las actividades previstas en la Política de Prevención del Daño Antijurídico de la vigencia 2025.(Memorandos y/o correos electrónicos de los requerimientos)</t>
  </si>
  <si>
    <t>Consolidar información remitida por las Delegaturas y/o áreas encargadas, con las actividades ejecutadas para el cumplimiento de la Política (Documento en Word o Excel con consolidado de la Delegaturas y/o áreas encargadas del cumplimiento de la Política /único entregable)</t>
  </si>
  <si>
    <t>Presentar al Comité de Conciliación, los resultados del cumplimiento del segundo año de implementación de la  Política de Prevención del Daño Antijurídico (Acta del comité de conciliación e informe de implementación /único entregable)</t>
  </si>
  <si>
    <t>Política de Prevención del Daño Antijurídico para la bianulidad 2026-2027, formulada (Documento con la Política de prevención del Daño Antijurídico formulada)</t>
  </si>
  <si>
    <t>Realizar informe de análisis de causas de demanda y condena para la formulación de la Política de Prevención del Daño Antijurídico. (Informe de análisis de causas de demanda y condena/único entregable)</t>
  </si>
  <si>
    <t>Presentar y socializar informe de análisis de causas de demanda y condena A las áreas misionales de la Entidad.	 (Acta de reunión y/o capturas de pantalla de la reunión)</t>
  </si>
  <si>
    <t>Formular proyecto de la Política de Prevención del Daño Antijurídico de acuerdo con los lineamientos de la ANDJE (Documento de formulación/único entregable)</t>
  </si>
  <si>
    <t>Presentar la formulación de la Política de Prevención del Daño Antijurídico al Comité de Conciliación. (Acta del comité de conciliación y/o documento de la presentación)</t>
  </si>
  <si>
    <t>Enviar a la ANDJE la formulación de la Política de Prevención del Daño Antijurídico para aprobación. (Soporte de envío del documento a la ANDJE/único entregable)</t>
  </si>
  <si>
    <t>Equipo jurídico del Grupo de Gestión Judicial , fortalecido (Listas de asistencia y/o capturas de pantalla/único entregable)</t>
  </si>
  <si>
    <t>Solicitar mediante correo electrónico a la ANDJE que se realicen dos jornadas de capacitación. (Correo electrónico a la ANDJE/único entregable)</t>
  </si>
  <si>
    <t>Participar en capacitaciones desarrolladas por la Agencia Nacional de Defensa Jurídica del Estado (Capturas de pantalla de las capacitaciones y/o listado de asistencia)</t>
  </si>
  <si>
    <t>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t>
  </si>
  <si>
    <t>Proyecto(s) de acto(s) administrativo(s) a través del cual se ordenará la depuración normativa de la SIC, elaborado(s) y presentados (s) (Proyecto(s) de acto(s) de depuración elaborado(s)/único entregable)</t>
  </si>
  <si>
    <t>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t>
  </si>
  <si>
    <t>Realizar consulta pública para identificar instrucciones o regulaciones de la Superintendencia, susceptibles de depuración  en el marco de la Ley 2085 de 2021. (Soporte de publicación en la página web de la Entidad / único entregable)</t>
  </si>
  <si>
    <t>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t>
  </si>
  <si>
    <t>Socializar con las Delegaturas los resultados de la consulta pública y priorizar los asuntos que puedan coadyuvar a la mejora  normativa  (Correo electrónico a las Delegaturas informando los resultados / único entregable)</t>
  </si>
  <si>
    <t>Preparar proyecto(s) de acto(s) administrativo(s) a través del cual se ordenará la depuración normativa (Proyecto de acto/ único entregable)</t>
  </si>
  <si>
    <t>Adelantar consulta pública  de proyecto(s) de acto(s) administrativo(s) a través del cual se ordenará la depuración normativa (Soporte de publicación en la página web de la Entidad / único entregable)</t>
  </si>
  <si>
    <t>Elaborar y presentar a la Superintendente,  la versión final del proyecto(s) de acto(s) administrativo(s) a través del cual se ordenará la depuración normativa (Proyecto de acto de depuración elaborado/único entregable)</t>
  </si>
  <si>
    <t>Estrategia de divulgación de la herramienta “Buscador de Conceptos”, para promover la consulta por parte de los Grupos de Interés, ejecutada. (capturas de pantalla de la publicación de la campaña/único entregable)</t>
  </si>
  <si>
    <t>Elaborar y remitir al Grupo de Comunicaciones el Brief con la propuesta de la estrategia de divulgación del "Buscador de Conceptos" (Correo electrónico con Brief diligenciado / único entregable)</t>
  </si>
  <si>
    <t>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t>
  </si>
  <si>
    <t>Ejecutar la estrategia de divulgación a través de los canales de comunicación d ela Entidad.  (capturas de pantalla de la publicación de estrategia de divulgación/único entregable)</t>
  </si>
  <si>
    <t>Propuesta de modificación y actualización del Título X de la Circular Única de la Superintendencia de Industria y Comercio en materia de Nuevas Creaciones y  Signos Distintivos, remitida al grupo de regulación (Memorando de envió de la propuesta unificada al grupo de regulación)</t>
  </si>
  <si>
    <t>Identificar necesidades de regulación en materia de Propiedad Industrial para mejora de los trámites (Documento de identificación de necesidades elaborado)</t>
  </si>
  <si>
    <t>Elaborar propuesta de modificación y actualización del Título X de la Circular Única de la Superintendencia de Industria y Comercio en materia de Nuevas Creaciones y  Signos Distintivos (Propuestas de modificación entregadas al Despacho de PI)</t>
  </si>
  <si>
    <t>Unificar las propuestas de modificación y actualización del Título X de la Circular Única de la Superintendencia de Industria y Comercio en materia de Signos Distintivos y Nuevas Creaciones (Propuesta de modificación unificada)</t>
  </si>
  <si>
    <t>Remitir al grupo de regulación la  propuesta de modificación y actualización del Título X de la Circular Única de la Superintendencia de Industria y Comercio en materia de Nuevas Creaciones y  Signos Distintivos (Memorando de envió de la propuesta unificada al grupo de regulación)</t>
  </si>
  <si>
    <t>Proyecto de Reglamento Técnico Metrológico de Medidores de Agua de uso residencial</t>
  </si>
  <si>
    <t>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t>
  </si>
  <si>
    <t>Remitir el proyecto de acto administrativo a la Dirección de Regulación del Ministerio de Comercio, Industria y Turismo para obtener concepto previo. (correo electrónico de remisión (o memo de traslado) y proyecto de acto administrativo  / Único entregable)</t>
  </si>
  <si>
    <t>Remitir el proyecto de acto administrativo a abogacía de la competencia. (correo electrónico de remisión (o memo de traslado) y proyecto de acto administrativo  / Único entregable)</t>
  </si>
  <si>
    <t>Ajustar el proyecto de acto administrativo acorde con comentarios, si hubiere lugar y enviar al Grupo de regulación para su expedición. (Correo electrónico de remisión y proyecto de acto administrativo ajustado / Único entregable)</t>
  </si>
  <si>
    <t>Proyecto de Reglamento Técnico Metrológico de Medidores de Gas de uso residencial</t>
  </si>
  <si>
    <t>Enviar proyecto de resolución al Grupo de Regulación para revisión. (Correo electrónico de remisión y proyecto de acto administrativo / Único entregable)</t>
  </si>
  <si>
    <t>Revisar jurídicamente el proyecto de resolución y enviarlo a la dependencia solicitante. (Proyecto de resolución con observaciones y memorando y/o  correo electrónico de remisión a la dependencia solicitante)</t>
  </si>
  <si>
    <t>Ajustar el proyecto de resolución según los comentarios y remitir al Grupo de Regulación para publicación. (Correo electrónico de remisión y proyecto de acto administrativo ajustado / Único entregable)</t>
  </si>
  <si>
    <t>Análisis de Impacto Normativo -AIN Ex post del Reglamento Técnico Metrológico aplicable a Preempacados. Etapas 5 a 6.</t>
  </si>
  <si>
    <t>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t>
  </si>
  <si>
    <t>Revisar jurídicamente el documento de los pasos 5 al 6 y enviarlo a la dependencia solicitante. (Documento de los pasos 5 al 6 con observaciones y correo electrónico de remisión a la dependencia solicitante / Único entregable)</t>
  </si>
  <si>
    <t>Ajustar el documento de los pasos 5 al 6  y remitirlo al Grupo de Trabajo de Regulación.  (Documento  de los pasos 5 al 6  ajustado y correo electrónico de remisión  al Grupo de Trabajo de Regulación / Único entregable)</t>
  </si>
  <si>
    <t>Análisis de Impacto Normativo -AIN ex ante de Cinemómetros (Definición del Problema)</t>
  </si>
  <si>
    <t>Elaborar y enviar al Grupo de Trabajo de Regulación el documento de definición del problema. (Documento de definición del problema y correo electrónico de remisión al Grupo de Trabajo de Regulación / Único entregable)</t>
  </si>
  <si>
    <t>Revisar jurídicamente el documento de definición del problema y enviarlo a la dependencia solicitante. (Documento de definición del problema con observaciones y correo electrónico de remisión a la dependencia solicitante / Único entregable)</t>
  </si>
  <si>
    <t>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t>
  </si>
  <si>
    <t xml:space="preserve">Cod </t>
  </si>
  <si>
    <t>PLAN DE ACCION CONSOLIDADO 2025 VERSION 0  2025-01-31 19:50:28</t>
  </si>
  <si>
    <t>Área</t>
  </si>
  <si>
    <t>Versión individual</t>
  </si>
  <si>
    <t>Ident. Fila</t>
  </si>
  <si>
    <t>Código</t>
  </si>
  <si>
    <t>Categoría</t>
  </si>
  <si>
    <t>Indicador estratégico</t>
  </si>
  <si>
    <t>Estrategia</t>
  </si>
  <si>
    <t>Insumo de planeación del que se extrajo el producto</t>
  </si>
  <si>
    <t>¿Es producto compartido con otras áreas?</t>
  </si>
  <si>
    <t>Política(s) MIPG</t>
  </si>
  <si>
    <t>Asociación a planes</t>
  </si>
  <si>
    <t>Producto o actividad</t>
  </si>
  <si>
    <t>Participación %</t>
  </si>
  <si>
    <t>Formula de avance</t>
  </si>
  <si>
    <t>111-GRUPO DE TRABAJO DE ADMINISTRACIÓN DE PERSONAL</t>
  </si>
  <si>
    <t>Producto</t>
  </si>
  <si>
    <t>111.1</t>
  </si>
  <si>
    <t>Operativo</t>
  </si>
  <si>
    <t>No</t>
  </si>
  <si>
    <t>Política de Gestión Estratégica del Talento Humano _DIMENSIÓN Talento humano</t>
  </si>
  <si>
    <t>Plan de Previsión de Recursos Humanos_Decreto 612 del 2018_ Planes Institucionales y Estratégicos _</t>
  </si>
  <si>
    <t>Númerica</t>
  </si>
  <si>
    <t># de Plan anual de Previsión  elaborado y publicado / 1 Plan anual de Previsión a  elaborar y publicar</t>
  </si>
  <si>
    <t>2025-01-15</t>
  </si>
  <si>
    <t>2025-01-31</t>
  </si>
  <si>
    <t>Actividad propia</t>
  </si>
  <si>
    <t>111.1.1</t>
  </si>
  <si>
    <t># de Plan anual de Previsión de Recursos Humanos elaborado / 1 Plan anual de Previsión de Recursos Humanos  a elaborar</t>
  </si>
  <si>
    <t>111.1.2</t>
  </si>
  <si>
    <t># de Plan anual de Previsión de Recursos Humanos publicado / 1 Plan anual de Previsión de Recursos Humanos  a publicar</t>
  </si>
  <si>
    <t>111.2</t>
  </si>
  <si>
    <t>Plan Anual de Vacantes_Decreto 612 del 2018_ Planes Institucionales y Estratégicos _</t>
  </si>
  <si>
    <t># de Plan anual vacantes elaborado y publicado / 1 Plan anual  vacantes a  elaborar y publicar</t>
  </si>
  <si>
    <t>111.2.1</t>
  </si>
  <si>
    <t># de Plan anual de vacantes elaborado / 1 Plan anual de  vacantes a elaborar</t>
  </si>
  <si>
    <t>111.2.2</t>
  </si>
  <si>
    <t># de Plan anual de vacantes publicado / 1 Plan anual vacantes a publicar</t>
  </si>
  <si>
    <t>111.3</t>
  </si>
  <si>
    <t>Innovador</t>
  </si>
  <si>
    <t>Plan Estrategico Sectorial_PES</t>
  </si>
  <si>
    <t>Si</t>
  </si>
  <si>
    <t># de Herramienta tecnológica implementada / 1 Herramienta tecnológica ejecutada</t>
  </si>
  <si>
    <t>2025-01-02</t>
  </si>
  <si>
    <t>2025-12-19</t>
  </si>
  <si>
    <t>111-GRUPO DE TRABAJO DE ADMINISTRACIÓN DE PERSONAL;
20-OFICINA DE TECNOLOGÍA E INFORMÁTICA;
73-GRUPO DE TRABAJO DE COMUNICACION</t>
  </si>
  <si>
    <t>111.3.1</t>
  </si>
  <si>
    <t># de Manual de usuario y acta de entrega final elaborados / 2 Manual de usuario y acta de entrega final recibidos</t>
  </si>
  <si>
    <t>2025-02-28</t>
  </si>
  <si>
    <t>111-GRUPO DE TRABAJO DE ADMINISTRACIÓN DE PERSONAL;
20-OFICINA DE TECNOLOGÍA E INFORMÁTICA</t>
  </si>
  <si>
    <t>111.3.2</t>
  </si>
  <si>
    <t># de Soportes realizados / 2 Soportes programados</t>
  </si>
  <si>
    <t>2025-02-03</t>
  </si>
  <si>
    <t>2025-05-30</t>
  </si>
  <si>
    <t>111.3.3</t>
  </si>
  <si>
    <t># de informes trimestrales elaborados / 2 informes trimestrales entregados</t>
  </si>
  <si>
    <t>2025-06-03</t>
  </si>
  <si>
    <t>50-OFICINA DE CONTROL INTERNO</t>
  </si>
  <si>
    <t>50.1</t>
  </si>
  <si>
    <t>Política Control Interno _DIMENSIÓN Control Interno</t>
  </si>
  <si>
    <t>B_ENTIDADES 1. Propender por el fortalecimiento inst/nal como motor de cambio para recuperar la confianza de la ciudadanía (vínculo Estado_Ciudadanía).PND_TRANSF  _ Convergencia regional _ b. entidades públicas territoriales y nacionales fortalecidas</t>
  </si>
  <si>
    <t>Porcentual</t>
  </si>
  <si>
    <t>% de plan ejecutado / 100% de plan a ejecutar</t>
  </si>
  <si>
    <t>2025-12-31</t>
  </si>
  <si>
    <t>50.1.1</t>
  </si>
  <si>
    <t>50.1.2</t>
  </si>
  <si>
    <t># de Comités ejecutados / 2 Comités Programados</t>
  </si>
  <si>
    <t>50.2</t>
  </si>
  <si>
    <t>Enfoque Estrategico _ Diferencial</t>
  </si>
  <si>
    <t>Política Seguimiento y evaluación de la gestión institucional _DIMENSIÓN Evaluación de Resultados</t>
  </si>
  <si>
    <t># de Informes realizados y presentados / 3 Informes programados</t>
  </si>
  <si>
    <t>2025-04-01</t>
  </si>
  <si>
    <t>2025-11-28</t>
  </si>
  <si>
    <t>50.2.1</t>
  </si>
  <si>
    <t># de Informes realizados / 3 Informes programados</t>
  </si>
  <si>
    <t>50.2.2</t>
  </si>
  <si>
    <t># de Actas presentadas / 3 Actas programadas</t>
  </si>
  <si>
    <t>50.3</t>
  </si>
  <si>
    <t># de Informe radicado / 1 Informe programado</t>
  </si>
  <si>
    <t>50.3.1</t>
  </si>
  <si>
    <t># de Documento soporte realizado / 1 Documento soporte programado</t>
  </si>
  <si>
    <t>50.3.2</t>
  </si>
  <si>
    <t>50.3.3</t>
  </si>
  <si>
    <t>20-OFICINA DE TECNOLOGÍA E INFORMÁTICA</t>
  </si>
  <si>
    <t>20.1</t>
  </si>
  <si>
    <t>Política Gobierno Digital _DIMENSIÓN Gestión con Valores para Resultados</t>
  </si>
  <si>
    <t>Plan Estrategico Sectorial_PES;
C_PORTABILIDAD 2. Promover y aumentar la reutilización y transmisión segura de la información PND_TRANSF _ Seguridad humana y justicia social _ c. portabilidad de datos para el empoderamiento ciudadano</t>
  </si>
  <si>
    <t>2025-12-12</t>
  </si>
  <si>
    <t>20.1.1</t>
  </si>
  <si>
    <t># de plan formulado / 1 plan a formular</t>
  </si>
  <si>
    <t>20.1.2</t>
  </si>
  <si>
    <t>2025-03-03</t>
  </si>
  <si>
    <t>20.2</t>
  </si>
  <si>
    <t>Plan Estrategico Sectorial_PES;
B_ENTIDADES 1. Propender por el fortalecimiento inst/nal como motor de cambio para recuperar la confianza de la ciudadanía (vínculo Estado_Ciudadanía).PND_TRANSF  _ Convergencia regional _ b. entidades públicas territoriales y nacionales fortalecidas</t>
  </si>
  <si>
    <t>20.2.1</t>
  </si>
  <si>
    <t>2025-03-29</t>
  </si>
  <si>
    <t>20.2.2</t>
  </si>
  <si>
    <t>20.3</t>
  </si>
  <si>
    <t>D_GOB 1. Generar la interacción fiable, eficiente y segura entre el Estado y los habitantes del territorio PND_TRANSF _ Convergencia regional _ d. GOB digital para la gente</t>
  </si>
  <si>
    <t>2025-01-13</t>
  </si>
  <si>
    <t>20.3.1</t>
  </si>
  <si>
    <t>20.3.2</t>
  </si>
  <si>
    <t>20.4</t>
  </si>
  <si>
    <t>Plan Estrategico Sectorial_PES;
D_GOB 1. Generar la interacción fiable, eficiente y segura entre el Estado y los habitantes del territorio PND_TRANSF _ Convergencia regional _ d. GOB digital para la gente</t>
  </si>
  <si>
    <t>% de plan de tratamiento de riesgos monitoreado / 100% de plan de riesgos a monitorear</t>
  </si>
  <si>
    <t>2025-01-27</t>
  </si>
  <si>
    <t>20.4.1</t>
  </si>
  <si>
    <t># de consolidaciones de riesgos realizadas / 1 consolidaciones de riesgos a realizar</t>
  </si>
  <si>
    <t>2025-04-30</t>
  </si>
  <si>
    <t>20.4.2</t>
  </si>
  <si>
    <t>20.5</t>
  </si>
  <si>
    <t>Enfoque Estrategico _ Preventivó</t>
  </si>
  <si>
    <t>20.5.1</t>
  </si>
  <si>
    <t>20.5.2</t>
  </si>
  <si>
    <t>117-GRUPO DE TRABAJO DE DESARROLLO DE TALENTO HUMANO</t>
  </si>
  <si>
    <t>117.1</t>
  </si>
  <si>
    <t>% de estrategias de ingreso efectivo de nuevos funcionarios realizada / 100% de estrategias de ingreso efectivo de nuevos funcionarios a realizar</t>
  </si>
  <si>
    <t>117.1.1</t>
  </si>
  <si>
    <t>% de nuevos servidores impactados con la campaña / 100% de nuevos servidores</t>
  </si>
  <si>
    <t>117.1.2</t>
  </si>
  <si>
    <t># de taller de adaptación al cambio dirigido a los líderes realizado / 1 taller de adaptación al cambio dirigido a los líderes a realizar</t>
  </si>
  <si>
    <t>117.1.3</t>
  </si>
  <si>
    <t># de informe realizado / 1 informe programado</t>
  </si>
  <si>
    <t>2025-07-01</t>
  </si>
  <si>
    <t>117.1.4</t>
  </si>
  <si>
    <t># de campaña escuchando tus emociones a realizada / 6 campaña escuchando tus emociones a realizar</t>
  </si>
  <si>
    <t>117.2</t>
  </si>
  <si>
    <t>Plan Estratégico de Talento Humano_Decreto 612 del 2018_ Planes Institucionales y Estratégicos _</t>
  </si>
  <si>
    <t># de planes estratégicos de talento humano elaborados y publicados / 1 planes estratégicos de talento humano a elaborar y publicar</t>
  </si>
  <si>
    <t>2025-01-20</t>
  </si>
  <si>
    <t>117.2.1</t>
  </si>
  <si>
    <t># de planes estratégicos elaborados / 1 planes estratégico a elaborar</t>
  </si>
  <si>
    <t>117.2.2</t>
  </si>
  <si>
    <t># de planes estratégicos publicados / 1 Planes estratégicos a publicar</t>
  </si>
  <si>
    <t>117.3</t>
  </si>
  <si>
    <t># de Objetivos de mejora efr cumplidos / 1 objetivos de mejora a cumplir</t>
  </si>
  <si>
    <t>2025-12-22</t>
  </si>
  <si>
    <t>117.3.1</t>
  </si>
  <si>
    <t>117.3.2</t>
  </si>
  <si>
    <t>% de Plan ejecutado / 100% de Plan a ejecutar</t>
  </si>
  <si>
    <t>117.4</t>
  </si>
  <si>
    <t>Plan de Incentivos Institucionales_Decreto 612 del 2018_ Planes Institucionales y Estratégicos _</t>
  </si>
  <si>
    <t>% de Plan de bienestar elaborado y ejecutado / 100% de plan de bienestar social y estímulos a elaborar y ejecutar</t>
  </si>
  <si>
    <t>117.4.1</t>
  </si>
  <si>
    <t># de planes de bienestar social y estímulos aprobado / 1 planes de bienestar social y estímulos a aprobar</t>
  </si>
  <si>
    <t>117.4.2</t>
  </si>
  <si>
    <t># de resoluciones adoptando el plan de bienestar social y estímulos realizadas / 1 resoluciones adoptando el plan de bienestar social y estímulos a realizar</t>
  </si>
  <si>
    <t>117.4.3</t>
  </si>
  <si>
    <t>117.5</t>
  </si>
  <si>
    <t>Plan Institucional de Capacitación_Decreto 612 del 2018_ Planes Institucionales y Estratégicos _</t>
  </si>
  <si>
    <t>% de Plan de capacitación elaborado y  ejecutado / 100% de plan de capacitación  a elaborar y ejecutar</t>
  </si>
  <si>
    <t>117.5.1</t>
  </si>
  <si>
    <t># de planes de capacitación  aprobado / 1 planes de capacitación  a aprobar</t>
  </si>
  <si>
    <t>117.5.2</t>
  </si>
  <si>
    <t># de resoluciones adoptando el plan de capacitación realizada / 1 resoluciones adoptando el plan de capacitación a realizar</t>
  </si>
  <si>
    <t>117.5.3</t>
  </si>
  <si>
    <t>117.6</t>
  </si>
  <si>
    <t>Plan de Trabajo Anual en Seguridad y Salud en el Trabajo_Decreto 612 del 2018_ Planes Institucionales y Estratégicos _</t>
  </si>
  <si>
    <t>% de Plan de  SST elaborado y ejecutado / 100% de plan de SST a elaborar y ejecutar</t>
  </si>
  <si>
    <t>117.6.1</t>
  </si>
  <si>
    <t>% de resoluciones de adopción SST  realizadas / 1% de resoluciones de adopción SST a realizar</t>
  </si>
  <si>
    <t>117.6.2</t>
  </si>
  <si>
    <t>% de ejecución del plan de SST cumplido / 100% de plan de SST a cumplir</t>
  </si>
  <si>
    <t>142-GRUPO DE TRABAJO DE SERVICIOS ADMINISTRATIVOS Y RECURSOS FÍSICOS</t>
  </si>
  <si>
    <t>142.1</t>
  </si>
  <si>
    <t>Enfoque Estrategico _ Territorial</t>
  </si>
  <si>
    <t>Política Fortalecimiento Organizacional y Simplificación de Procesos _DIMENSIÓN Gestión con Valores para Resultados</t>
  </si>
  <si>
    <t>Plan Anual de Adquisiciones_Decreto 612 del 2018_ Planes Institucionales y Estratégicos _</t>
  </si>
  <si>
    <t>% de la estrategia ejecutada / 100% de la estrategia a ejecutar</t>
  </si>
  <si>
    <t>142.1.1</t>
  </si>
  <si>
    <t>% de campañas de sensibilización ejecutadas / 100% de campañas  a ejecutar</t>
  </si>
  <si>
    <t>142.1.2</t>
  </si>
  <si>
    <t>% de actividades para implementar las medidas ejecutadas / 100% de actividades para implementar las medidas  a ejecutar</t>
  </si>
  <si>
    <t>142.1.3</t>
  </si>
  <si>
    <t># de Infome elaborado / 1 Informe a elaborar</t>
  </si>
  <si>
    <t>2025-03-01</t>
  </si>
  <si>
    <t>142.1.4</t>
  </si>
  <si>
    <t># de Matriz de aspectos ambientales elaborada / 1 Matriz de aspectos ambientales a elaborqar</t>
  </si>
  <si>
    <t>2025-05-02</t>
  </si>
  <si>
    <t>2025-06-27</t>
  </si>
  <si>
    <t>142.1.5</t>
  </si>
  <si>
    <t># de recertificaciones y seguimientos a la norma ISO 14001-2015 realizada / 1 recertificaciones y seguimientos a la norma ISO 14001-2015  a realizar</t>
  </si>
  <si>
    <t>2025-10-01</t>
  </si>
  <si>
    <t>73-GRUPO DE TRABAJO DE COMUNICACION</t>
  </si>
  <si>
    <t>73.1</t>
  </si>
  <si>
    <t>Política Transparencia, acceso a la información pública y lucha contra la corrupción _DIMENSIÓN Gestión con Valores para Resultados</t>
  </si>
  <si>
    <t>% de manejo de imagen y  plan de medios de la presidencia de la republica realizada / 100% de manejo de imagen y  plan de medios de la presidencia de la republica a realizar</t>
  </si>
  <si>
    <t>73.1.1</t>
  </si>
  <si>
    <t>% de boletines, foto noticias, videos y ruedas de prensa  de conformidad con la directriz de presidencia producidos / 100% de boletines, foto noticias, videos y ruedas de prensa a producir</t>
  </si>
  <si>
    <t>73.1.2</t>
  </si>
  <si>
    <t>% de informes finales de los contenidos producidos elaborados / 100% de informes finales de los contenidos producidos a elaborar</t>
  </si>
  <si>
    <t>2025-12-02</t>
  </si>
  <si>
    <t>73.2</t>
  </si>
  <si>
    <t>% de avance logrado plan de trabajo / 100% de avance propuesto plan de trabajo</t>
  </si>
  <si>
    <t>73.2.1</t>
  </si>
  <si>
    <t># de diagnósticos de necesidades de comunicación interna realizados / 1 diagnósticos de necesidades de comunicación interna a realizar</t>
  </si>
  <si>
    <t>2025-03-28</t>
  </si>
  <si>
    <t>73.2.2</t>
  </si>
  <si>
    <t>% de estrategias de comunicaciones internas y planes de trabajo elaborados / 100% de estrategias de comunicaciones internas y planes de trabajo a elaborar</t>
  </si>
  <si>
    <t>73.2.3</t>
  </si>
  <si>
    <t># de plan de trabajo de la estrategias de comunicaciones internas ejecutado / 3 plan de trabajo de la estrategias de comunicaciones internas a ejecutar</t>
  </si>
  <si>
    <t>2025-11-21</t>
  </si>
  <si>
    <t>73.2.4</t>
  </si>
  <si>
    <t># de informes de resultados de la implementación de la estrategia de comunicaciones internas elaborados / 1 informes de resultados de la implementación de la estrategia de comunicaciones internas a elaborar</t>
  </si>
  <si>
    <t>2025-11-24</t>
  </si>
  <si>
    <t>73.3</t>
  </si>
  <si>
    <t>73.3.1</t>
  </si>
  <si>
    <t># de estrategias de fortalecimiento de la difusión de la misionalidad de la Entidad y plan de trabajo elaboradas / 1 estrategias de fortalecimiento de la difusión de la misionalidad de la Entidad y plan de trabajo a elaborar</t>
  </si>
  <si>
    <t>73.3.2</t>
  </si>
  <si>
    <t># de plan de trabajo de la estrategias de comunicaciones externas ejecutado / 3 plan de trabajo de la estrategias de comunicaciones externas a ejecutar</t>
  </si>
  <si>
    <t>2025-03-04</t>
  </si>
  <si>
    <t>73.3.3</t>
  </si>
  <si>
    <t># de informes de resultados de la implementación de la estrategia de fortalecimiento elaborados / 4 informes de resultados de la implementación de la estrategia de fortalecimiento a elaborar</t>
  </si>
  <si>
    <t>2025-03-14</t>
  </si>
  <si>
    <t>73.3.4</t>
  </si>
  <si>
    <t># de informes de monitoreo de medios realizados / 2 informes  de monitoreo de medios a realizar</t>
  </si>
  <si>
    <t>73.4</t>
  </si>
  <si>
    <t>Política Servicio al Ciudadano_DIMENSIÓN Gestión con Valores para Resultados</t>
  </si>
  <si>
    <t>% de eventos y proceso digital interno y externo sistematizados / 100% de eventos y proceso digital interno y externo por sistematizar</t>
  </si>
  <si>
    <t>2025-02-07</t>
  </si>
  <si>
    <t>73.4.1</t>
  </si>
  <si>
    <t># de propuestas de implementación de necesidades de sistematización de los eventos generadas / 1 propuestas de implementación de necesidades de sistematización de los eventos a generar</t>
  </si>
  <si>
    <t>2025-04-11</t>
  </si>
  <si>
    <t>73.4.2</t>
  </si>
  <si>
    <t># de propuestas de implementación de necesidades de sistematización de procesos digitales internos y externos generadas / 1 propuestas de implementación de necesidades de sistematización de  procesos digitales internos y externos a generar</t>
  </si>
  <si>
    <t>2025-03-31</t>
  </si>
  <si>
    <t>73.4.3</t>
  </si>
  <si>
    <t>% de sistematizaciones de los procesos de planeación, ejecución y seguimiento a los procesos digitales internos y externos implementadas / 100% de sistematizaciones de los procesos de planeación, ejecución y seguimiento a los procesos digitales internos y externos a implementar</t>
  </si>
  <si>
    <t>2025-10-31</t>
  </si>
  <si>
    <t>73.4.4</t>
  </si>
  <si>
    <t>% de sistematizaciones de los procesos de planeación, ejecución y seguimiento a los eventos implementadas / 100% de sistematizaciones de los procesos de planeación, ejecución y seguimiento a los eventos a implementar</t>
  </si>
  <si>
    <t>2025-04-22</t>
  </si>
  <si>
    <t>73.4.5</t>
  </si>
  <si>
    <t># de informes de seguimiento a la implementación de la sistematización en los procesos digitales internos y externos elaborados / 3 informes de seguimiento a la implementación de la sistematización en los procesos digitales internos y externos a elaborar</t>
  </si>
  <si>
    <t>2025-11-04</t>
  </si>
  <si>
    <t>2025-11-18</t>
  </si>
  <si>
    <t>73.4.6</t>
  </si>
  <si>
    <t># de informes de seguimiento a la implementación de la sistematización de eventos elaborados / 3 informes de seguimiento a la implementación de la sistematización de eventos a elaborar</t>
  </si>
  <si>
    <t>2025-12-01</t>
  </si>
  <si>
    <t>3100-DIRECCION DE INVESTIGACIONES DE PROTECCION AL CONSUMIDOR</t>
  </si>
  <si>
    <t>3100.1</t>
  </si>
  <si>
    <t>C_COMPETENCIA 7. Hacer análisis y monitoreos de mercados digitales. PND_TRANSF_ Productiva, internacionalización y acción clímatica _ c. políticas de competencia, consumidor e infraestructura de la calidad modernas</t>
  </si>
  <si>
    <t># de actuaciones oficiosas realizadas / 80 actuaciones oficiosas a realizar</t>
  </si>
  <si>
    <t>2025-02-18</t>
  </si>
  <si>
    <t>3100.1.1</t>
  </si>
  <si>
    <t># de informes de verificación  realizados / 1 informe de verificación a realizar</t>
  </si>
  <si>
    <t>3100.1.2</t>
  </si>
  <si>
    <t># de cronogramas realizados / 1 cronogramas a realizar</t>
  </si>
  <si>
    <t>3100.1.3</t>
  </si>
  <si>
    <t>2025-04-08</t>
  </si>
  <si>
    <t>3100.2</t>
  </si>
  <si>
    <t>C_COMPETENCIA 2. Reducir la ineficiencia en el mercado por relaciones de consumo asimétricas PND_TRANSF_ Productiva, internacionalización y acción clímatica _ c. políticas de competencia, consumidor e infraestructura de la calidad modernas</t>
  </si>
  <si>
    <t># de visitas realizadas / 40 visitas a realizar</t>
  </si>
  <si>
    <t>2025-01-14</t>
  </si>
  <si>
    <t>3100.2.1</t>
  </si>
  <si>
    <t># de actas de reuniones realizadas / 1 actas de reunión a realizar</t>
  </si>
  <si>
    <t>3100.2.2</t>
  </si>
  <si>
    <t># de programaciones realizadas / 4 programaciones a realizar</t>
  </si>
  <si>
    <t>3100.2.3</t>
  </si>
  <si>
    <t>3100.3</t>
  </si>
  <si>
    <t>C_COMPETENCIA 9. Sensibilizar a los empresarios que utilizan plataformas como nichos de mercado PND_TRANSF_ Productiva, internacionalización y acción clímatica _ c. políticas de competencia, consumidor e infraestructura de la calidad modernas</t>
  </si>
  <si>
    <t>% de listado de recursos decididos / 80% de listado de recursos a decidir</t>
  </si>
  <si>
    <t>3100.3.1</t>
  </si>
  <si>
    <t># de listados realizados / 1 listados a realizar</t>
  </si>
  <si>
    <t>3100.3.2</t>
  </si>
  <si>
    <t>60-GRUPO DE TRABAJO DE GESTIÓN JUDICIAL ADSCRITO A LA OFICINA ASESORA JURÍDICA</t>
  </si>
  <si>
    <t>60.1</t>
  </si>
  <si>
    <t># de Política de prevención del daño antijurídico implementada / 1 Política de prevención del daño antijurídico a implementar</t>
  </si>
  <si>
    <t>60.1.1</t>
  </si>
  <si>
    <t># de memorandos enviados  a las Delegaturas / 1 memorandos a enviar  a las Delegaturas</t>
  </si>
  <si>
    <t>60.1.2</t>
  </si>
  <si>
    <t># de requerimientos realizados a las Delegaturas / 1 requerimientos a realizar a las Delegaturas</t>
  </si>
  <si>
    <t>2025-07-31</t>
  </si>
  <si>
    <t>60.1.3</t>
  </si>
  <si>
    <t># de documentos con la información remitida por las Delegaturas y/o áreas encargadas de las actividades ejecutadas, consolidado / 1 Documentos con la información remitida por las Delegaturas y/o áreas encargadas de las actividades ejecutadas, a consolidar</t>
  </si>
  <si>
    <t>60.1.4</t>
  </si>
  <si>
    <t># de presentaciones de los resultados del cumplimiento del primer año de implementación de la Política realizadas / 1 Total de presentaciones de los resultados del cumplimiento del primer año de implementación de la Política a realizar</t>
  </si>
  <si>
    <t>60.2</t>
  </si>
  <si>
    <t># de Política de Prevención del Daño Antijurídico formulada / 1 Política de Prevención del Daño Antijurídico a formular</t>
  </si>
  <si>
    <t>60.2.1</t>
  </si>
  <si>
    <t># de Informe de análisis de causas de demanda y condena elaborado / 1 informe de análisis de causas de demanda y condena a elaborar</t>
  </si>
  <si>
    <t>2025-09-30</t>
  </si>
  <si>
    <t>60.2.2</t>
  </si>
  <si>
    <t># de presentaciones del análisis de causas de demanda y de condena realizadas / 1 presentaciones del análisis de causas de demanda y de condena a realizar</t>
  </si>
  <si>
    <t>60.2.3</t>
  </si>
  <si>
    <t># de Proyecto de formulación de la Política elaborado / 1 proyecto de formulación de la Política a elaborar</t>
  </si>
  <si>
    <t>60.2.4</t>
  </si>
  <si>
    <t># de Documento de la política presentado / 1 documento de la Política a presentar</t>
  </si>
  <si>
    <t>2025-12-15</t>
  </si>
  <si>
    <t>60.2.5</t>
  </si>
  <si>
    <t># de Documento de la Política enviado / 1 documento de la Política a enviar</t>
  </si>
  <si>
    <t>2025-12-16</t>
  </si>
  <si>
    <t>60.3</t>
  </si>
  <si>
    <t># de capacitaciones asistidas / 2 Capacitaciones programadas</t>
  </si>
  <si>
    <t>60.3.1</t>
  </si>
  <si>
    <t># de correos enviados / 1 correos a enviar</t>
  </si>
  <si>
    <t>60.3.2</t>
  </si>
  <si>
    <t>60.3.3</t>
  </si>
  <si>
    <t># de conversatorios realizados / 2 conversatorios a realizar</t>
  </si>
  <si>
    <t>105-GRUPO DE TRABAJO DE CONTRATACIÓN</t>
  </si>
  <si>
    <t>105.1</t>
  </si>
  <si>
    <t>Operativo SI</t>
  </si>
  <si>
    <t># de Documento elaborado / 1 Documentos programados</t>
  </si>
  <si>
    <t>105-GRUPO DE TRABAJO DE CONTRATACIÓN;
20-OFICINA DE TECNOLOGÍA E INFORMÁTICA</t>
  </si>
  <si>
    <t>105.1.1</t>
  </si>
  <si>
    <t># de Documento elaborado / 1 Documento previsto a elaborar</t>
  </si>
  <si>
    <t>Actividad sin participación</t>
  </si>
  <si>
    <t>105.1.2</t>
  </si>
  <si>
    <t># de Concepto diagnóstico entregado / 1 Concepto diagnóstico prrevisto a entregar</t>
  </si>
  <si>
    <t>2025-08-01</t>
  </si>
  <si>
    <t>2023-GRUPO DE TRABAJO DE CENTRO DE INFORMACIÓN TECNOLÓGICA Y APOYO A LA GESTIÓN DE PROPIEDAD LA INDUSTRIAL</t>
  </si>
  <si>
    <t>2023.1</t>
  </si>
  <si>
    <t>B_APROVECHAMIENTO 2, Brindar acompañamiento a inventores y promover el uso de la información de patentes PND_TRANSF _ Seguridad humana y justicia social _ b. aprovechamiento de la propiedad intelectual (pi)</t>
  </si>
  <si>
    <t>% de seguimientos realizados / 100% de seguimientos programados</t>
  </si>
  <si>
    <t>2023.1.1</t>
  </si>
  <si>
    <t># de matrices realizadas / 1 matrices programadas</t>
  </si>
  <si>
    <t>2023.1.2</t>
  </si>
  <si>
    <t>2023.1.3</t>
  </si>
  <si>
    <t>2023.1.4</t>
  </si>
  <si>
    <t>2023.2</t>
  </si>
  <si>
    <t>Política Participación Ciudadana en la Gestión Pública _DIMENSIÓN Gestión con Valores para Resultados</t>
  </si>
  <si>
    <t>Plan Estrategico Sectorial_PES;
B_APROVECHAMIENTO 1. Fomentar estrategias de sensibilización para el aprovechamiento y uso responsable de los derechos de propiedad intelectual (PI) PND_TRANSF _ Seguridad humana y justicia social _ b. aprovechamiento de la propiedad intelectual (pi)</t>
  </si>
  <si>
    <t># de mesas de integración realizadas / 2 mesas de integración por realizar</t>
  </si>
  <si>
    <t>2023.2.1</t>
  </si>
  <si>
    <t># de propuestas realizadas / 1 propuesta por realizar</t>
  </si>
  <si>
    <t>2023.2.2</t>
  </si>
  <si>
    <t>2023.3</t>
  </si>
  <si>
    <t>2023.3.1</t>
  </si>
  <si>
    <t>2023.3.2</t>
  </si>
  <si>
    <t>2023.3.3</t>
  </si>
  <si>
    <t>2023.3.4</t>
  </si>
  <si>
    <t>2023.4</t>
  </si>
  <si>
    <t># de Boletines divulgados / 2 Boletines por divulgar</t>
  </si>
  <si>
    <t>2023.4.1</t>
  </si>
  <si>
    <t># de cronogramas y estructura de los boletines definidos / 1 cronograma y estructura de los boletines por definir</t>
  </si>
  <si>
    <t>2023.4.2</t>
  </si>
  <si>
    <t># de Boletines publicados / 2 boletines por publicar</t>
  </si>
  <si>
    <t>2023.4.3</t>
  </si>
  <si>
    <t>2023.5</t>
  </si>
  <si>
    <t># de estrategias implementadas / 1 estrategia por implementar</t>
  </si>
  <si>
    <t>2023.5.1</t>
  </si>
  <si>
    <t># de estrategias ejecutadas / 1 estrategia por ejecutar</t>
  </si>
  <si>
    <t>2023.5.2</t>
  </si>
  <si>
    <t># de informes elaborados / 1 informe por elaborar</t>
  </si>
  <si>
    <t>2023.6</t>
  </si>
  <si>
    <t># de premios al inventor colombiano realizados / 1 premio al inventor colombiano por realizar</t>
  </si>
  <si>
    <t>2025-08-29</t>
  </si>
  <si>
    <t>2023.6.1</t>
  </si>
  <si>
    <t># de propuestas de reestructuración realizadas / 1 propuesta de reestructuración por realizar</t>
  </si>
  <si>
    <t>2023.6.2</t>
  </si>
  <si>
    <t># de socializaciones de la propuesta realizadas / 2 socializaciones de la propuesta por realizar</t>
  </si>
  <si>
    <t>2023.6.3</t>
  </si>
  <si>
    <t>2020-DIRECCIÓN DE NUEVAS CREACIONES</t>
  </si>
  <si>
    <t>2020.1</t>
  </si>
  <si>
    <t>% de exámenes de fondo realizados / 95% de exámenes de fondo por realizar</t>
  </si>
  <si>
    <t>2020.1.1</t>
  </si>
  <si>
    <t>2020.1.2</t>
  </si>
  <si>
    <t>% de solicitudes realizadas y enviadas  para suscripción de la señora superintendente / 95% de solicitudes por realizar y enviar para suscripción de la señora superintendente</t>
  </si>
  <si>
    <t>2020.2</t>
  </si>
  <si>
    <t>% de formatos actualizados / 100% de formatos por actualizar</t>
  </si>
  <si>
    <t>2020.2.1</t>
  </si>
  <si>
    <t>% de formatos revisados / 100% de formatos por revisar</t>
  </si>
  <si>
    <t>2020.2.2</t>
  </si>
  <si>
    <t>2010-DIRECCION DE SIGNOS DISTINTIVOS</t>
  </si>
  <si>
    <t>2010.1</t>
  </si>
  <si>
    <t>% de solicitudes decididas / 80% de solicitudes por decidir</t>
  </si>
  <si>
    <t>2010.1.1</t>
  </si>
  <si>
    <t>% de clases decididas / 80% de clases por decidir</t>
  </si>
  <si>
    <t>2010.1.2</t>
  </si>
  <si>
    <t>% de clases decididas / 70% de clases por decidir</t>
  </si>
  <si>
    <t>2010.1.3</t>
  </si>
  <si>
    <t>% de solicitudes decididas / 70% de solicitudes por decidir</t>
  </si>
  <si>
    <t>2010.1.4</t>
  </si>
  <si>
    <t>2010.2</t>
  </si>
  <si>
    <t>Política Gestión del Conocimiento y la Innovación _DIMENSIÓN Gestión del conocimiento y la innovación</t>
  </si>
  <si>
    <t># de contenidos publicados / 2 contenidos por publicar</t>
  </si>
  <si>
    <t>2025-08-15</t>
  </si>
  <si>
    <t>20-OFICINA DE TECNOLOGÍA E INFORMÁTICA;
2010-DIRECCION DE SIGNOS DISTINTIVOS;
73-GRUPO DE TRABAJO DE COMUNICACION</t>
  </si>
  <si>
    <t>2010.2.1</t>
  </si>
  <si>
    <t># de envíos de información realizados / 2 envió de información por realizar</t>
  </si>
  <si>
    <t>2010.2.2</t>
  </si>
  <si>
    <t># de revisiones de contenido realizadas	revisión de contenido por realizar / 2 envió de información por realizar</t>
  </si>
  <si>
    <t>2025-04-21</t>
  </si>
  <si>
    <t>2010.2.3</t>
  </si>
  <si>
    <t># de ajustes de contenido realizadas / 2 ajustes de contenido por realizar</t>
  </si>
  <si>
    <t>2010.2.4</t>
  </si>
  <si>
    <t># de ajustes al contenido realizados / 2 ajustes al contenido por realizar</t>
  </si>
  <si>
    <t>2025-05-05</t>
  </si>
  <si>
    <t>2025-05-23</t>
  </si>
  <si>
    <t>2010-DIRECCION DE SIGNOS DISTINTIVOS;
73-GRUPO DE TRABAJO DE COMUNICACION</t>
  </si>
  <si>
    <t>2010.2.5</t>
  </si>
  <si>
    <t># de micrositios y publicaciones realizadas / 2 micrositio y publicación por realizar</t>
  </si>
  <si>
    <t>2025-05-26</t>
  </si>
  <si>
    <t>20-OFICINA DE TECNOLOGÍA E INFORMÁTICA;
2010-DIRECCION DE SIGNOS DISTINTIVOS</t>
  </si>
  <si>
    <t>13-GRUPO DE TRABAJO DE CONCEPTOS Y APOYO LEGAL</t>
  </si>
  <si>
    <t>13.1</t>
  </si>
  <si>
    <t># de divulgaciones ejecutadas / 1 divulgaciones a ejecutar</t>
  </si>
  <si>
    <t>2025-12-10</t>
  </si>
  <si>
    <t>73-GRUPO DE TRABAJO DE COMUNICACION;
13-GRUPO DE TRABAJO DE CONCEPTOS Y APOYO LEGAL</t>
  </si>
  <si>
    <t>13.1.1</t>
  </si>
  <si>
    <t># de brief de la estrategia de divulgación elaborado / 1 brief de la estrategia de divulgación a elaborar</t>
  </si>
  <si>
    <t>13.1.2</t>
  </si>
  <si>
    <t># de concepto gráfico y racional de la estrategia de divulgación elaborado y presentado / 1 concepto gráfico y racional de la estrategia de divulgación a elaborar y presentar</t>
  </si>
  <si>
    <t>13.1.3</t>
  </si>
  <si>
    <t>% de estrategia de divulgación ejecutada / 1% de estrategia de divulgación a ejecutar</t>
  </si>
  <si>
    <t>12-GRUPO DE TRABAJO DE REGULACIÓN</t>
  </si>
  <si>
    <t>12.1</t>
  </si>
  <si>
    <t>% de proyecto de acto de depuración elaborado / 100% de proyecto de acto de depuración a elaborar</t>
  </si>
  <si>
    <t>2025-01-30</t>
  </si>
  <si>
    <t>2025-07-11</t>
  </si>
  <si>
    <t>12.1.1</t>
  </si>
  <si>
    <t># de consultas internas enviadas / 1 consultas internas a enviar</t>
  </si>
  <si>
    <t>12.1.2</t>
  </si>
  <si>
    <t># de consulta pública realizadas / 1 consulta pública a realizar</t>
  </si>
  <si>
    <t>2025-02-25</t>
  </si>
  <si>
    <t>2025-03-25</t>
  </si>
  <si>
    <t>12.1.3</t>
  </si>
  <si>
    <t># de solicitudes de mesa de trabajo enviadas / 1 solicitudes de mesa de trabajo a enviar</t>
  </si>
  <si>
    <t>12.1.4</t>
  </si>
  <si>
    <t># de socializaciones de resultados enviadas / 1 socializaciones de resultados a enviar</t>
  </si>
  <si>
    <t>2025-03-26</t>
  </si>
  <si>
    <t>2025-04-25</t>
  </si>
  <si>
    <t>12.1.5</t>
  </si>
  <si>
    <t># de proyecto de acto preparados / 1 proyecto de acto a preparar</t>
  </si>
  <si>
    <t>2025-04-28</t>
  </si>
  <si>
    <t>12.1.6</t>
  </si>
  <si>
    <t>2025-06-20</t>
  </si>
  <si>
    <t>12.1.7</t>
  </si>
  <si>
    <t># de versión final del proyecto de acto elaborado / 1 versión final del proyecto de acto a elaborar</t>
  </si>
  <si>
    <t>2025-06-24</t>
  </si>
  <si>
    <t>37-GRUPO DE TRABAJO DE ESTUDIOS ECONÓMICOS</t>
  </si>
  <si>
    <t>37.1</t>
  </si>
  <si>
    <t>C_COMP 8. Construir mecanismos de autorregulación que fortalezcan la protección al consumidor y de competencia PND_TRANSF_ Productiva, internacionalización y acción clímatica _ c. políticas de competencia, consumidor e infraestructura de calidad modernas</t>
  </si>
  <si>
    <t># de Estudios económicos sectoriales elaborados y entregados / 2 Estudios económicos sectoriales programados</t>
  </si>
  <si>
    <t>37.1.1</t>
  </si>
  <si>
    <t># de Ficha técnica elaborada / 1 Ficha técnica programada</t>
  </si>
  <si>
    <t>2025-04-15</t>
  </si>
  <si>
    <t>37.1.2</t>
  </si>
  <si>
    <t># de Base de datos construida / 1 Base de datos programada</t>
  </si>
  <si>
    <t>2025-02-01</t>
  </si>
  <si>
    <t>2025-09-15</t>
  </si>
  <si>
    <t>37.1.3</t>
  </si>
  <si>
    <t># de Documento marco teórico construido / 1 Documento marco teórico programado</t>
  </si>
  <si>
    <t>37.1.4</t>
  </si>
  <si>
    <t># de Documento de análisis estadístico y económico desarrollado / 1 Documento de análisis estadístico y  económico programado</t>
  </si>
  <si>
    <t>2025-11-15</t>
  </si>
  <si>
    <t>37.1.5</t>
  </si>
  <si>
    <t># de Memorando/correo de entrega de documento enviado / 1 Memorando/correo de entrega de documento programado</t>
  </si>
  <si>
    <t>37.2</t>
  </si>
  <si>
    <t># de Boletines de Noticias Económicas elaborados y divulgados / 11 Boletines de Noticias Económicas programados</t>
  </si>
  <si>
    <t>37.2.1</t>
  </si>
  <si>
    <t># de Boletines elaborados / 11 Boletines programados</t>
  </si>
  <si>
    <t>37.2.2</t>
  </si>
  <si>
    <t># de Boletines divulgados / 11 Boletines programados</t>
  </si>
  <si>
    <t>37.3</t>
  </si>
  <si>
    <t># de Estudio económico académico elaborado y entregado / 1 Estudio programado</t>
  </si>
  <si>
    <t>2025-02-17</t>
  </si>
  <si>
    <t>37.3.1</t>
  </si>
  <si>
    <t>37.3.2</t>
  </si>
  <si>
    <t>2025-02-24</t>
  </si>
  <si>
    <t>2025-08-18</t>
  </si>
  <si>
    <t>37.3.3</t>
  </si>
  <si>
    <t>37.3.4</t>
  </si>
  <si>
    <t>2025-11-14</t>
  </si>
  <si>
    <t>37.3.5</t>
  </si>
  <si>
    <t>37.4</t>
  </si>
  <si>
    <t># de Estudio económico elaborado y entregado / 1 Estudio económico programado</t>
  </si>
  <si>
    <t>37.4.1</t>
  </si>
  <si>
    <t>37.4.2</t>
  </si>
  <si>
    <t>2025-06-15</t>
  </si>
  <si>
    <t>37.4.3</t>
  </si>
  <si>
    <t># de Documento de análisis económico parcial desarrollado / 1 Documento de análisis económico parcial programado</t>
  </si>
  <si>
    <t>37.4.4</t>
  </si>
  <si>
    <t>2025-10-15</t>
  </si>
  <si>
    <t>37.4.5</t>
  </si>
  <si>
    <t># de Documento de análisis económico final desarrolado / 1 Documento de análisis económico final programado</t>
  </si>
  <si>
    <t>37.4.6</t>
  </si>
  <si>
    <t>2025-05-01</t>
  </si>
  <si>
    <t>37.5</t>
  </si>
  <si>
    <t># de Estudios Económicos Coyunturales elaborados y entregados / 50 Estudios Económicos Coyunturales programados</t>
  </si>
  <si>
    <t>37.5.1</t>
  </si>
  <si>
    <t># de Inventario elaborado / 1 Inventario programado</t>
  </si>
  <si>
    <t>37.5.2</t>
  </si>
  <si>
    <t># de Informe elaborado / 1 Informe elaborado</t>
  </si>
  <si>
    <t>2025-03-15</t>
  </si>
  <si>
    <t>37.5.3</t>
  </si>
  <si>
    <t># de Plan de trabajo definido / 1 Plan de trabajo programado</t>
  </si>
  <si>
    <t>2025-03-17</t>
  </si>
  <si>
    <t>2025-04-05</t>
  </si>
  <si>
    <t>37.5.4</t>
  </si>
  <si>
    <t>% de Avance logrado plan de trabajo / 100% de Avance propuesto plan de trabajo</t>
  </si>
  <si>
    <t>2025-04-07</t>
  </si>
  <si>
    <t>7000-DESPACHO DEL SUPERINTENDENTE DELEGADO PARA LA PROTECCIÓN DE DATOS PERSONALES</t>
  </si>
  <si>
    <t>7000.1</t>
  </si>
  <si>
    <t>CONPES</t>
  </si>
  <si>
    <t>C_PORTABILIDAD 2. Promover y aumentar la reutilización y transmisión segura de la información PND_TRANSF _ Seguridad humana y justicia social _ c. portabilidad de datos para el empoderamiento ciudadano</t>
  </si>
  <si>
    <t># de Documento publicado / 1 Documento programado</t>
  </si>
  <si>
    <t>2025-11-26</t>
  </si>
  <si>
    <t>7000.1.1</t>
  </si>
  <si>
    <t># de Informe realizado / 1 Informes a realizar</t>
  </si>
  <si>
    <t>2025-05-12</t>
  </si>
  <si>
    <t>7000.1.2</t>
  </si>
  <si>
    <t># de Documento elaborado / 1 Documento programado</t>
  </si>
  <si>
    <t>2025-05-13</t>
  </si>
  <si>
    <t>2025-10-17</t>
  </si>
  <si>
    <t>7000.1.3</t>
  </si>
  <si>
    <t>7000.2</t>
  </si>
  <si>
    <t>Plan Estrategico Sectorial_PES;
C_COMPETENCIA 7. Hacer análisis y monitoreos de mercados digitales. PND_TRANSF_ Productiva, internacionalización y acción clímatica _ c. políticas de competencia, consumidor e infraestructura de la calidad modernas</t>
  </si>
  <si>
    <t># de Sensibilización realizada / 1 Sensibilización programada</t>
  </si>
  <si>
    <t>2025-09-26</t>
  </si>
  <si>
    <t>7000.2.1</t>
  </si>
  <si>
    <t>7000.2.2</t>
  </si>
  <si>
    <t>7000.3</t>
  </si>
  <si>
    <t>C_PORTABILIDAD 1. Fortalecer el empoderamiento de las personas sobre sus datos y mejorar la prestación de servicios públicos (comunicaciones). PND_TRANSF _ Seguridad humana y justicia social _ c. portabilidad de datos para el empoderamiento ciudadano</t>
  </si>
  <si>
    <t># de Actuación colaborativa realizada y documentada / 1 Actuación colaborativa programada</t>
  </si>
  <si>
    <t>2025-08-28</t>
  </si>
  <si>
    <t>7000.3.1</t>
  </si>
  <si>
    <t># de Actuaciones colaborativas realizadas / 1 Actuaciones colaborativas programadas</t>
  </si>
  <si>
    <t>7000.3.2</t>
  </si>
  <si>
    <t>7000.4</t>
  </si>
  <si>
    <t># de eventos realizados / 2 eventos a realizar</t>
  </si>
  <si>
    <t>2025-02-04</t>
  </si>
  <si>
    <t>7000-DESPACHO DEL SUPERINTENDENTE DELEGADO PARA LA PROTECCIÓN DE DATOS PERSONALES;
73-GRUPO DE TRABAJO DE COMUNICACION</t>
  </si>
  <si>
    <t>7000.4.1</t>
  </si>
  <si>
    <t># de correos electrónicos enviados / 2 correos electrónicos a enviar</t>
  </si>
  <si>
    <t>7000.4.2</t>
  </si>
  <si>
    <t># de check list diligenciados / 2 check list a diligenciar</t>
  </si>
  <si>
    <t>2025-09-01</t>
  </si>
  <si>
    <t>2025-09-25</t>
  </si>
  <si>
    <t>7000.4.3</t>
  </si>
  <si>
    <t># de agendas definitivas elaboradas y enviadas / 2 agendas a elaborar y enviar</t>
  </si>
  <si>
    <t>2025-10-14</t>
  </si>
  <si>
    <t>7000.4.4</t>
  </si>
  <si>
    <t># de agendas publicadas / 2 agendas a publicar</t>
  </si>
  <si>
    <t>2025-10-22</t>
  </si>
  <si>
    <t>7000.4.5</t>
  </si>
  <si>
    <t># de eventos realizados / 2 evento a realizar</t>
  </si>
  <si>
    <t>2025-10-23</t>
  </si>
  <si>
    <t>7000.5</t>
  </si>
  <si>
    <t># de Campañas publicadas / 1 Campañas a publicar</t>
  </si>
  <si>
    <t>2025-06-09</t>
  </si>
  <si>
    <t>7000.5.1</t>
  </si>
  <si>
    <t># de Brief de la campaña genérica diligenciado y enviado / 1 Brief de campaña genérica a diligenciar y enviar</t>
  </si>
  <si>
    <t>2025-03-20</t>
  </si>
  <si>
    <t>7000.5.2</t>
  </si>
  <si>
    <t># de conceptos gráficos elaborados y presentados / 1 conceptos gráficos a elaborar y presentar</t>
  </si>
  <si>
    <t>2025-03-21</t>
  </si>
  <si>
    <t>7000.5.3</t>
  </si>
  <si>
    <t># de propuestas revisadas y aprobadas / 1 propuestas a revisar y aprobar</t>
  </si>
  <si>
    <t>2025-05-06</t>
  </si>
  <si>
    <t>2025-05-08</t>
  </si>
  <si>
    <t>7000.5.4</t>
  </si>
  <si>
    <t># de Campañas ejecutadas / 1 Total de Campañas a ejecutar</t>
  </si>
  <si>
    <t>2025-05-09</t>
  </si>
  <si>
    <t>7100-DIRECCIÓN DE INVESTIGACIONES DE PROTECCIÓN DE DATOS PERSONALES</t>
  </si>
  <si>
    <t>7100.1</t>
  </si>
  <si>
    <t># de capacitaciones realizadas / 6 capacitaciones a realizar</t>
  </si>
  <si>
    <t>7100-DIRECCIÓN DE INVESTIGACIONES DE PROTECCIÓN DE DATOS PERSONALES;
73-GRUPO DE TRABAJO DE COMUNICACION</t>
  </si>
  <si>
    <t>7100.1.1</t>
  </si>
  <si>
    <t># de cronogramas enviados / 1 cronograma de capacitación a enviar</t>
  </si>
  <si>
    <t>7100.1.2</t>
  </si>
  <si>
    <t>2025-02-11</t>
  </si>
  <si>
    <t>7100.1.3</t>
  </si>
  <si>
    <t># de informe realizado / 6 informes a realizar</t>
  </si>
  <si>
    <t>7100.2</t>
  </si>
  <si>
    <t>D_GOB 5. Modernizar las entidades a través de incentivos para el uso de datos PND_TRANSF _ Convergencia regional _ d. GOB digital para la gente</t>
  </si>
  <si>
    <t># de informe realizado / 1 informes a realizar</t>
  </si>
  <si>
    <t>7100.2.1</t>
  </si>
  <si>
    <t># de documentos elaborados y enviados / 1 documento a elaborar y enviar</t>
  </si>
  <si>
    <t>7100.2.2</t>
  </si>
  <si>
    <t>2025-03-18</t>
  </si>
  <si>
    <t>2025-05-29</t>
  </si>
  <si>
    <t>7100.2.3</t>
  </si>
  <si>
    <t>7100.2.4</t>
  </si>
  <si>
    <t># de acta de  capacitaciones realizadas / 1 acta de  capacitaciones a realizar</t>
  </si>
  <si>
    <t>2025-07-30</t>
  </si>
  <si>
    <t>7100.2.5</t>
  </si>
  <si>
    <t>7200-DIRECCION DE HABEAS DATA</t>
  </si>
  <si>
    <t>7200.1</t>
  </si>
  <si>
    <t># de Piloto de Inteligencia Artificial desarrollado / 1 Piloto de Inteligencia Artificial programado</t>
  </si>
  <si>
    <t>2025-10-30</t>
  </si>
  <si>
    <t>20-OFICINA DE TECNOLOGÍA E INFORMÁTICA;
7200-DIRECCION DE HABEAS DATA</t>
  </si>
  <si>
    <t>7200.1.1</t>
  </si>
  <si>
    <t># de soportes presentados / 1 soportes a presentar</t>
  </si>
  <si>
    <t>7200.1.2</t>
  </si>
  <si>
    <t>7200.1.3</t>
  </si>
  <si>
    <t>7200.1.4</t>
  </si>
  <si>
    <t>7200.2</t>
  </si>
  <si>
    <t># de Monitoreos realizados / 2 Monitoreos programados</t>
  </si>
  <si>
    <t>7200.2.1</t>
  </si>
  <si>
    <t># de Mesas de trabajo realizadas / 2 Mesas de trabajo a realizar</t>
  </si>
  <si>
    <t>2025-07-04</t>
  </si>
  <si>
    <t>7200.2.2</t>
  </si>
  <si>
    <t># de Monitoreos realizados / 1 Monitoreos programados</t>
  </si>
  <si>
    <t>7200.2.3</t>
  </si>
  <si>
    <t>72-GRUPO DE TRABAJO DE ATENCION AL CIUDADANO</t>
  </si>
  <si>
    <t>72.1</t>
  </si>
  <si>
    <t>% de informes elaborados / 100% de informes planeados a elaborar</t>
  </si>
  <si>
    <t>72.1.1</t>
  </si>
  <si>
    <t># de estrategias de relacionamiento diseñadas / 1 Estrategias de relacionamiento a diseñar</t>
  </si>
  <si>
    <t>72.1.2</t>
  </si>
  <si>
    <t># de estrategias de relacionamiento divulgadas / 1 estrategias de relacionamiento a divulgar</t>
  </si>
  <si>
    <t>2025-02-19</t>
  </si>
  <si>
    <t>72.1.3</t>
  </si>
  <si>
    <t># de laboratorios de simplicidad desarrollados / 2 laboratorios de simplicidad a desarrollar</t>
  </si>
  <si>
    <t>72.1.4</t>
  </si>
  <si>
    <t># de traducciones en lenguas étnicas y en braille realizadas / 2 traducciones en lenguas étnicas y en braille a realizar</t>
  </si>
  <si>
    <t>72.1.5</t>
  </si>
  <si>
    <t># de campañas de comunicación interna y externa realizadas / 2 Campañas de comunicación interna y externa a realizar</t>
  </si>
  <si>
    <t>72.1.6</t>
  </si>
  <si>
    <t># de jornadas de socialización realizadas / 2 jornadas de socialización a realizar</t>
  </si>
  <si>
    <t>72.1.7</t>
  </si>
  <si>
    <t>72.1.8</t>
  </si>
  <si>
    <t># de informes del resultado de la implementación de la estrategia de relacionamiento elaborados y publicados / 1 informes del resultado de la implementación de la estrategia de relacionamiento a elaborar y a publicar</t>
  </si>
  <si>
    <t>72.2</t>
  </si>
  <si>
    <t># de Informes realizados / 1 Total de Informes programados</t>
  </si>
  <si>
    <t>72.2.1</t>
  </si>
  <si>
    <t># de estrategias de sinergia diseñada / 1 estrategias de sinergia a diseñar</t>
  </si>
  <si>
    <t>72.2.2</t>
  </si>
  <si>
    <t># de seguimientos a la implementación de la Estrategia realizados / 3 seguimientos a la implementación de la estrategia a realizar</t>
  </si>
  <si>
    <t>72.2.3</t>
  </si>
  <si>
    <t># de informes de resultados de la implementación de la estrategia de elaborados / 1 informes de resultados de la implementación de la estrategia a elaborar</t>
  </si>
  <si>
    <t>72.3</t>
  </si>
  <si>
    <t>142-GRUPO DE TRABAJO DE SERVICIOS ADMINISTRATIVOS Y RECURSOS FÍSICOS;
20-OFICINA DE TECNOLOGÍA E INFORMÁTICA;
72-GRUPO DE TRABAJO DE ATENCION AL CIUDADANO</t>
  </si>
  <si>
    <t>72.3.1</t>
  </si>
  <si>
    <t># de documentos con propuesta de intervención realizados / 1 documentos con propuesta de intervención a realizar</t>
  </si>
  <si>
    <t>72.3.2</t>
  </si>
  <si>
    <t># de conceptos de viabilidad emitidos / 1 conceptos de viabilidad a emitir</t>
  </si>
  <si>
    <t>142-GRUPO DE TRABAJO DE SERVICIOS ADMINISTRATIVOS Y RECURSOS FÍSICOS;
72-GRUPO DE TRABAJO DE ATENCION AL CIUDADANO</t>
  </si>
  <si>
    <t>72.3.3</t>
  </si>
  <si>
    <t># de documentos de buenas prácticas generados / 1 documentos de buenas prácticas a generar</t>
  </si>
  <si>
    <t>2025-06-04</t>
  </si>
  <si>
    <t>72.3.4</t>
  </si>
  <si>
    <t># de menús destacados actualizados / 1 menús destacados a actualizar</t>
  </si>
  <si>
    <t>20-OFICINA DE TECNOLOGÍA E INFORMÁTICA;
72-GRUPO DE TRABAJO DE ATENCION AL CIUDADANO</t>
  </si>
  <si>
    <t>72.3.5</t>
  </si>
  <si>
    <t># de pantallas adquiridas y puestas en funcionamiento / 1 pantallas programas para su adquisición y puesta en funcionamiento</t>
  </si>
  <si>
    <t>72.4</t>
  </si>
  <si>
    <t>% de actividades de participación ciudadana formuladas e implementadas / 30% de actividades de participación ciudadana a formular e implementar</t>
  </si>
  <si>
    <t>72.4.1</t>
  </si>
  <si>
    <t># de estrategias de participación ciudadana diseñadas / 1 estrategias de participación ciudadana a diseñar</t>
  </si>
  <si>
    <t>72.4.2</t>
  </si>
  <si>
    <t># de estrategias de participación ciudadana comunicadas a la ciudadanía / 1 estrategias de participación ciudadana a comunicar a la ciudadanía</t>
  </si>
  <si>
    <t>72.4.3</t>
  </si>
  <si>
    <t># de seguimientos a la implementación de las actividades planeadas y desarrolladas realizados / 4 seguimientos a la implementación de las actividades planeadas y desarrolladas a realizar</t>
  </si>
  <si>
    <t>72.4.4</t>
  </si>
  <si>
    <t># de informes de resultados de la implementación de la estrategia de participación ciudadana elaborados / 1 informes de resultados de la implementación de la estrategia de participación ciudadana a elaborar</t>
  </si>
  <si>
    <t>3200-DIRECCIÓN DE INVESTIGACIONES DE PROTECCIÓN DE USUARIOS DE SERVICIOS DE COMUNICACIONES</t>
  </si>
  <si>
    <t>3200.1</t>
  </si>
  <si>
    <t>C_COMPETENCIA  11. Ampliar los mecanismos de inspección, vigilancia y control de la Superintendencia PND_TRANSF_ Productiva, internacionalización y acción clímatica _ c. políticas de competencia, consumidor e infraestructura de la calidad modernas</t>
  </si>
  <si>
    <t># de Jornadas realizadas / 10 Jornadas a realizar</t>
  </si>
  <si>
    <t>3200.1.1</t>
  </si>
  <si>
    <t># de Reunión realizada / 1 Reuniones a realizar</t>
  </si>
  <si>
    <t>2025-02-14</t>
  </si>
  <si>
    <t>3200.1.2</t>
  </si>
  <si>
    <t>3200.2</t>
  </si>
  <si>
    <t>% de Listado Total recursos periodo / 80% de Listado recursos tramitados en menos de 6 meses</t>
  </si>
  <si>
    <t>2025-12-30</t>
  </si>
  <si>
    <t>3200.2.1</t>
  </si>
  <si>
    <t># de Listado realizado / 1 Listado a realizar</t>
  </si>
  <si>
    <t>3200.2.2</t>
  </si>
  <si>
    <t>2025-07-15</t>
  </si>
  <si>
    <t>3200.2.3</t>
  </si>
  <si>
    <t>% de Listado recursos periodo actualizado / 80% de Listado recursos periodo a actualizar</t>
  </si>
  <si>
    <t>2000-DESPACHO DEL SUPERINTENDENTE DELEGADO PARA LA PROPIEDAD INDUSTRIAL</t>
  </si>
  <si>
    <t>2000.1</t>
  </si>
  <si>
    <t>% de Recursos decididos / 60% de Recursos por decidir</t>
  </si>
  <si>
    <t>2000.1.1</t>
  </si>
  <si>
    <t>2000.2</t>
  </si>
  <si>
    <t>B_APROVECHAMIENTO 1. Fomentar estrategias de sensibilización para el aprovechamiento y uso responsable de los derechos de propiedad intelectual (PI) PND_TRANSF _ Seguridad humana y justicia social _ b. aprovechamiento de la propiedad intelectual (pi)</t>
  </si>
  <si>
    <t># de Protocolos socializados / 1 Protocolo por socializar</t>
  </si>
  <si>
    <t>2000-DESPACHO DEL SUPERINTENDENTE DELEGADO PARA LA PROPIEDAD INDUSTRIAL;
2023-GRUPO DE TRABAJO DE CENTRO DE INFORMACIÓN TECNOLÓGICA Y APOYO A LA GESTIÓN DE PROPIEDAD LA INDUSTRIAL</t>
  </si>
  <si>
    <t>2000.2.1</t>
  </si>
  <si>
    <t># de Estructuras y contenidos definidos / 1 Estructura y contenido por definir</t>
  </si>
  <si>
    <t>2000.2.2</t>
  </si>
  <si>
    <t># de Lineamientos definidos / 1 Lineamientos por definir</t>
  </si>
  <si>
    <t>2000.2.3</t>
  </si>
  <si>
    <t># de Protocolos elaborados / 1 Protocolo por elaborar</t>
  </si>
  <si>
    <t>2000.2.4</t>
  </si>
  <si>
    <t>2000.3</t>
  </si>
  <si>
    <t>Política Gestión Documental _DIMENSIÓN Información y Comunicación</t>
  </si>
  <si>
    <t># de soluciones realizadas / 1 Solución por realizar</t>
  </si>
  <si>
    <t>141-GRUPO DE TRABAJO DE GESTIÓN DOCUMENTAL Y ARCHIVO;
20-OFICINA DE TECNOLOGÍA E INFORMÁTICA;
2000-DESPACHO DEL SUPERINTENDENTE DELEGADO PARA LA PROPIEDAD INDUSTRIAL;
2020-DIRECCIÓN DE NUEVAS CREACIONES;
30-OFICINA ASESORA DE PLANEACIÓN</t>
  </si>
  <si>
    <t>2000.3.1</t>
  </si>
  <si>
    <t># de cronogramas establecidos / 1 Cronograma por establecer</t>
  </si>
  <si>
    <t>2000.3.2</t>
  </si>
  <si>
    <t># de seguimientos realizados / 8 seguimientos por realizar</t>
  </si>
  <si>
    <t>2000.3.3</t>
  </si>
  <si>
    <t># de informes realizados / 1 informes por realizar</t>
  </si>
  <si>
    <t>2000.4</t>
  </si>
  <si>
    <t>10-OFICINA  ASESORA JURÍDICA;
20-OFICINA DE TECNOLOGÍA E INFORMÁTICA;
2000-DESPACHO DEL SUPERINTENDENTE DELEGADO PARA LA PROPIEDAD INDUSTRIAL;
2010-DIRECCION DE SIGNOS DISTINTIVOS;
2020-DIRECCIÓN DE NUEVAS CREACIONES</t>
  </si>
  <si>
    <t>2000.4.1</t>
  </si>
  <si>
    <t># de Identificación de evidencias y fuentes realizadas / 1 Identificación de evidencias y fuentes por realizar</t>
  </si>
  <si>
    <t>20-OFICINA DE TECNOLOGÍA E INFORMÁTICA;
2000-DESPACHO DEL SUPERINTENDENTE DELEGADO PARA LA PROPIEDAD INDUSTRIAL;
2010-DIRECCION DE SIGNOS DISTINTIVOS;
2020-DIRECCIÓN DE NUEVAS CREACIONES</t>
  </si>
  <si>
    <t>2000.4.2</t>
  </si>
  <si>
    <t># de Análisis de las leyes y regulaciones realizadas / 1 Análisis de las leyes y regulaciones por realizar</t>
  </si>
  <si>
    <t>10-OFICINA  ASESORA JURÍDICA</t>
  </si>
  <si>
    <t>2000.4.3</t>
  </si>
  <si>
    <t>2000.4.4</t>
  </si>
  <si>
    <t>2000.5</t>
  </si>
  <si>
    <t># de intervenciones en el sistema de información SIPI puestas en producción / 4 intervenciones en el sistema de información SIPI por poner en producción</t>
  </si>
  <si>
    <t>2025-01-07</t>
  </si>
  <si>
    <t>20-OFICINA DE TECNOLOGÍA E INFORMÁTICA;
2000-DESPACHO DEL SUPERINTENDENTE DELEGADO PARA LA PROPIEDAD INDUSTRIAL</t>
  </si>
  <si>
    <t>2000.5.1</t>
  </si>
  <si>
    <t># de priorizaciones enviadas / 4 priorizaciones por  enviar</t>
  </si>
  <si>
    <t>2000.5.2</t>
  </si>
  <si>
    <t>2000.6</t>
  </si>
  <si>
    <t># de Propuestas enviadas / 1 Propuesta por enviar</t>
  </si>
  <si>
    <t>2025-07-18</t>
  </si>
  <si>
    <t>2000-DESPACHO DEL SUPERINTENDENTE DELEGADO PARA LA PROPIEDAD INDUSTRIAL;
2010-DIRECCION DE SIGNOS DISTINTIVOS;
2020-DIRECCIÓN DE NUEVAS CREACIONES</t>
  </si>
  <si>
    <t>2000.6.1</t>
  </si>
  <si>
    <t># de Análisis realizados / 2 Análisis por realizar</t>
  </si>
  <si>
    <t>2010-DIRECCION DE SIGNOS DISTINTIVOS;
2020-DIRECCIÓN DE NUEVAS CREACIONES</t>
  </si>
  <si>
    <t>2000.6.2</t>
  </si>
  <si>
    <t># de Propuestas elaboradas / 2 Propuestas por elaborar</t>
  </si>
  <si>
    <t>2000.6.3</t>
  </si>
  <si>
    <t># de unificaciones realizadas / 1 unificaciones por unificar</t>
  </si>
  <si>
    <t>2000.6.4</t>
  </si>
  <si>
    <t>4000-DESPACHO DEL SUPERINTENDENTE DELEGADO PARA ASUNTOS JURISDICCIONALES</t>
  </si>
  <si>
    <t>4000.1</t>
  </si>
  <si>
    <t># de demandas gestionadas / 100 demandas a gestionar</t>
  </si>
  <si>
    <t>4000.1.1</t>
  </si>
  <si>
    <t>4000.2</t>
  </si>
  <si>
    <t>% de Acciones de protección al consumidor admitidas / 100% de Acciones de protección al consumidor por admitir</t>
  </si>
  <si>
    <t>4000.2.1</t>
  </si>
  <si>
    <t>4000.3</t>
  </si>
  <si>
    <t># de procesos de protección al consumidor finalizados / 20000 Procesos de protección al consumidor a finalizar</t>
  </si>
  <si>
    <t>4000.3.1</t>
  </si>
  <si>
    <t>4000.4</t>
  </si>
  <si>
    <t># de procesos en verificación del cumplimiento finalizados / 6430 Procesos en verificación del cumplimiento a finalizar</t>
  </si>
  <si>
    <t>4000.4.1</t>
  </si>
  <si>
    <t>4000.5</t>
  </si>
  <si>
    <t># de jornadas de territorialización realizadas / 6 Jornadas de territorialización programadas</t>
  </si>
  <si>
    <t>4000.5.1</t>
  </si>
  <si>
    <t># de Correo electrónico elaborado y enviado / 1 Correo electrónico programado</t>
  </si>
  <si>
    <t>4000.5.2</t>
  </si>
  <si>
    <t>4000.6</t>
  </si>
  <si>
    <t># de encuentro de autoridades realizado / 1 Encuentro de autoridades a realizar</t>
  </si>
  <si>
    <t>2025-12-05</t>
  </si>
  <si>
    <t>20-OFICINA DE TECNOLOGÍA E INFORMÁTICA;
4000-DESPACHO DEL SUPERINTENDENTE DELEGADO PARA ASUNTOS JURISDICCIONALES;
73-GRUPO DE TRABAJO DE COMUNICACION</t>
  </si>
  <si>
    <t>4000.6.1</t>
  </si>
  <si>
    <t># de publicaciones solicitadas / 1 publicaciones a solicitar</t>
  </si>
  <si>
    <t>4000.6.2</t>
  </si>
  <si>
    <t># de publicaciones realizadas / 1 publicaciones a realizar</t>
  </si>
  <si>
    <t>2025-09-05</t>
  </si>
  <si>
    <t>4000.6.3</t>
  </si>
  <si>
    <t># de check lista diligenciados / 1 check lista a diligenciar</t>
  </si>
  <si>
    <t>2025-09-08</t>
  </si>
  <si>
    <t>4000.6.4</t>
  </si>
  <si>
    <t># de agendas definitivas elaboradas y enviadas / 1 agendas a elaborar y enviar</t>
  </si>
  <si>
    <t>2025-10-20</t>
  </si>
  <si>
    <t>2025-11-07</t>
  </si>
  <si>
    <t>4000.6.5</t>
  </si>
  <si>
    <t># de agendas publicadas / 1 agendas a publicar</t>
  </si>
  <si>
    <t>2025-11-10</t>
  </si>
  <si>
    <t>4000.6.6</t>
  </si>
  <si>
    <t># de eventos realizados / 1 evento a realizar</t>
  </si>
  <si>
    <t>4000-DESPACHO DEL SUPERINTENDENTE DELEGADO PARA ASUNTOS JURISDICCIONALES;
73-GRUPO DE TRABAJO DE COMUNICACION</t>
  </si>
  <si>
    <t>4000.7</t>
  </si>
  <si>
    <t>4000.7.1</t>
  </si>
  <si>
    <t>4000.7.2</t>
  </si>
  <si>
    <t>4000.7.3</t>
  </si>
  <si>
    <t>4000.7.4</t>
  </si>
  <si>
    <t>4000.7.5</t>
  </si>
  <si>
    <t>4000.7.6</t>
  </si>
  <si>
    <t>4000.8</t>
  </si>
  <si>
    <t># de Evidencias entregadas / 1 Evidencias programadas</t>
  </si>
  <si>
    <t>4000.8.1</t>
  </si>
  <si>
    <t>30-OFICINA ASESORA DE PLANEACIÓN</t>
  </si>
  <si>
    <t>30.1</t>
  </si>
  <si>
    <t># de Sistema de alertas elaborado y presentado / 1 Sistema de alertas programado</t>
  </si>
  <si>
    <t>30.1.1</t>
  </si>
  <si>
    <t># de Documento con trámites priorizados / 1 Documento programado</t>
  </si>
  <si>
    <t>30.1.2</t>
  </si>
  <si>
    <t># de Documento con los parámetros de las alertas realizado / 1 Documento programado</t>
  </si>
  <si>
    <t>2025-04-18</t>
  </si>
  <si>
    <t>30.1.3</t>
  </si>
  <si>
    <t># de Reporte de alertas diseñado / 1 Reporte de alertas programado</t>
  </si>
  <si>
    <t>30.1.4</t>
  </si>
  <si>
    <t># de Reportes presentados / 2 Reportes programados</t>
  </si>
  <si>
    <t>30.2</t>
  </si>
  <si>
    <t>% de Proyectos estratégicos transversales estructurados y ejecutados / 100% de Proyectos estratégicos transversales programados</t>
  </si>
  <si>
    <t>30.2.1</t>
  </si>
  <si>
    <t># de Proyectos estratégicos de impacto transversal a ser ejecutados aprobados / 2 Proyectos estratégicos de impacto transversal a ser ejecutados por aprobar</t>
  </si>
  <si>
    <t>2025-03-07</t>
  </si>
  <si>
    <t>30.2.2</t>
  </si>
  <si>
    <t># de Plan de trabajo diseñado y concertado / 1 Plan de trabajo programado</t>
  </si>
  <si>
    <t>2025-03-10</t>
  </si>
  <si>
    <t>30.2.3</t>
  </si>
  <si>
    <t>30.2.4</t>
  </si>
  <si>
    <t># de Soportes presentados / 2 Soportes a presentar</t>
  </si>
  <si>
    <t>30.3</t>
  </si>
  <si>
    <t>Política Gestión Presupuestal y Eficiencia del Gasto Público _DIMENSIÓN Direccionamiento Estratégico y Planeación</t>
  </si>
  <si>
    <t># de Herramienta implementada / 1 Herramienta programada</t>
  </si>
  <si>
    <t>2025-04-14</t>
  </si>
  <si>
    <t>30.3.1</t>
  </si>
  <si>
    <t># de Plan de trabajo diseñado / 1 Plan de trabajo programado</t>
  </si>
  <si>
    <t>30.3.2</t>
  </si>
  <si>
    <t>2025-06-02</t>
  </si>
  <si>
    <t>30.4</t>
  </si>
  <si>
    <t># de Estudios realizado / 1 Estudio programado</t>
  </si>
  <si>
    <t>2025-11-20</t>
  </si>
  <si>
    <t>30-OFICINA ASESORA DE PLANEACIÓN;
37-GRUPO DE TRABAJO DE ESTUDIOS ECONÓMICOS</t>
  </si>
  <si>
    <t>30.4.1</t>
  </si>
  <si>
    <t># de Documento con la priorización realizado / 1 Documento programado</t>
  </si>
  <si>
    <t>2025-06-06</t>
  </si>
  <si>
    <t>30.4.2</t>
  </si>
  <si>
    <t>% de Documentación recopilada / 100% de Documentación a recopilar</t>
  </si>
  <si>
    <t>30.4.3</t>
  </si>
  <si>
    <t># de Estudio realizado / 1 Estudio programado</t>
  </si>
  <si>
    <t>2025-07-16</t>
  </si>
  <si>
    <t>30.4.4</t>
  </si>
  <si>
    <t># de Estudio realizado / 1 Estudio a socializar</t>
  </si>
  <si>
    <t>2025-11-03</t>
  </si>
  <si>
    <t>30.5</t>
  </si>
  <si>
    <t>Política Simplificación, Racionalización y Estandarización de trámites _DIMENSIÓN Gestión con Valores para Resultados</t>
  </si>
  <si>
    <t>Programa de Transparencia y Ética Pública Programa de Transparencia y Ética Pública PTEP</t>
  </si>
  <si>
    <t>% de Estrategia implementada / 100% de Estrategia a implementada</t>
  </si>
  <si>
    <t>30.5.1</t>
  </si>
  <si>
    <t># de Plan de trabajo elaborado / 1 Plan de trabajo a elaborar</t>
  </si>
  <si>
    <t>30.5.2</t>
  </si>
  <si>
    <t>% de Plan de trabajo ejecutado / 100% de Plan de trabajo por ejecutar</t>
  </si>
  <si>
    <t>30.6</t>
  </si>
  <si>
    <t>Política Planeación Institucional _DIMENSIÓN Direccionamiento Estratégico y Planeación</t>
  </si>
  <si>
    <t>100-SECRETARIA GENERAL;
30-OFICINA ASESORA DE PLANEACIÓN</t>
  </si>
  <si>
    <t>30.6.1</t>
  </si>
  <si>
    <t>2025-02-15</t>
  </si>
  <si>
    <t>30.6.2</t>
  </si>
  <si>
    <t>1000-DESPACHO DEL SUPERINTENDENTE DELEGADO PARA LA PROTECCIÓN DE LA COMPETENCIA</t>
  </si>
  <si>
    <t>1000.1</t>
  </si>
  <si>
    <t>C_COMP 1. Reducir comportamiento rentista de agentes, sujetos de inspección, vigilancia y control por Superin. PND_TRANSF_ Productiva, internacionalización y acción clímatica _ c. políticas de competencia, consumidor e infraestructura de calidad modernas</t>
  </si>
  <si>
    <t>% de Departamentos beneficiados / 56% de Departamentos del pais</t>
  </si>
  <si>
    <t>1000.1.1</t>
  </si>
  <si>
    <t># de programas  establecidos / 1 programas a establecer</t>
  </si>
  <si>
    <t>1000.1.2</t>
  </si>
  <si>
    <t>% de estrategias desarrolladas del programa / 100% de total de estrategias del programa</t>
  </si>
  <si>
    <t>1000.2</t>
  </si>
  <si>
    <t>Plan Estrategico Sectorial_PES;
C_COMP 8. Construir mecanismos de autorregulación que fortalezcan la protección al consumidor y de competencia PND_TRANSF_ Productiva, internacionalización y acción clímatica _ c. políticas de competencia, consumidor e infraestructura de calidad modernas</t>
  </si>
  <si>
    <t># de Captura de pantalla de Documentos de la guía o manual publicado / 4 Capturas de pantalla del documento de la guía o manual a publicar</t>
  </si>
  <si>
    <t>10-OFICINA  ASESORA JURÍDICA;
1000-DESPACHO DEL SUPERINTENDENTE DELEGADO PARA LA PROTECCIÓN DE LA COMPETENCIA;
73-GRUPO DE TRABAJO DE COMUNICACION</t>
  </si>
  <si>
    <t>1000.2.1</t>
  </si>
  <si>
    <t># de guías o manuales elaborados y enviados / 4 guías o manuales  a elaborar y enviar</t>
  </si>
  <si>
    <t>1000.2.2</t>
  </si>
  <si>
    <t>Revisar y/o aprobar los documentos y enviarlos al área solicitante mediante correo electrónico. (Correo electrónico con revisión y/o aprobación de los documentos)</t>
  </si>
  <si>
    <t># de guías o manuales revisados / 4 guías o manuales remitidos para revisión</t>
  </si>
  <si>
    <t>1000.2.3</t>
  </si>
  <si>
    <t># de envíos al Grupo de trabajo de Comunicaciones y a la Oficina Asesora Jurídica, de guías o Manuales avalados por el superintendente / 4 envíos al Grupo de trabajo de Comunicaciones y a la Oficina Asesora Jurídica, de guías o Manuales avalados por el superintendente que requieren ser enviados</t>
  </si>
  <si>
    <t>1000.2.4</t>
  </si>
  <si>
    <t># de guías o Manuales con ajustes de corrección de estilo y diagramado elaborados y enviados / 4 guías o manuales con ajustes de corrección de estilo y diagramado que requieren ser elaborados y enviados</t>
  </si>
  <si>
    <t>1000.2.5</t>
  </si>
  <si>
    <t># de Captura de pantalla de Documentos de la guía o manual publicado / 4 Captura de pantalla de Documento de la guía o manual a publicar</t>
  </si>
  <si>
    <t>1000.3</t>
  </si>
  <si>
    <t># de estudios realizados y entregados / 5 estudios a realizar y entregar</t>
  </si>
  <si>
    <t>1000.3.1</t>
  </si>
  <si>
    <t># de actas con el alcance de  los estudios realizadas / 5 actas a realizar con el alcance de los estudios</t>
  </si>
  <si>
    <t>1000.3.2</t>
  </si>
  <si>
    <t># de estudios realizados y entregados / 5 estudios a realizar</t>
  </si>
  <si>
    <t>1000.4</t>
  </si>
  <si>
    <t>C_COMPETENCIA 3. Fortalecer la autoridad de competencia. PND_TRANSF_ Productiva, internacionalización y acción clímatica _ c. políticas de competencia, consumidor e infraestructura de la calidad modernas</t>
  </si>
  <si>
    <t># de documentos con revisión final / 1 documentos con revisión final</t>
  </si>
  <si>
    <t>2025-09-19</t>
  </si>
  <si>
    <t>1000.4.1</t>
  </si>
  <si>
    <t># de reuniones realizadas / 6 reuniones programadas</t>
  </si>
  <si>
    <t>1000.4.2</t>
  </si>
  <si>
    <t>1000.5</t>
  </si>
  <si>
    <t># de matrices guía para identificar riesgos entregadas / 1 matrices guía para identificar riesgos a realizar</t>
  </si>
  <si>
    <t>1000.5.1</t>
  </si>
  <si>
    <t># de documentos con la identificación de riesgos diseñadas / 1 Documentos con la identificación de riesgos a diseñar</t>
  </si>
  <si>
    <t>1000.5.2</t>
  </si>
  <si>
    <t># de matrices guía para identificar riesgos socializada / 1 matrices guía para identificar riesgos a socializar</t>
  </si>
  <si>
    <t>1000.6</t>
  </si>
  <si>
    <t># de matrices con el registro  de los tiempos / 1 matrices con la descripción de los tiempos planeadas</t>
  </si>
  <si>
    <t>1000.6.1</t>
  </si>
  <si>
    <t># de matrices con la descripción de actividades / 4 matrices con la descripción de actividades planeadas</t>
  </si>
  <si>
    <t>1000.6.2</t>
  </si>
  <si>
    <t># de matrices con el registro  de los tiempos / 4 matrices con la descripción de los tiempos planeadas</t>
  </si>
  <si>
    <t>1000.6.3</t>
  </si>
  <si>
    <t># de Prueba Piloto realizada / 1 Prueba Piloto programada</t>
  </si>
  <si>
    <t>71-GRUPO DE TRABAJO DE FORMACION</t>
  </si>
  <si>
    <t>71.1</t>
  </si>
  <si>
    <t>% de Jornadas de Capacitación  bajo la Estrategia Marcas de Paz realizadas / 100% de Jornadas de Capacitación  bajo la Estrategia Marcas de Paz a implementar</t>
  </si>
  <si>
    <t>71.1.1</t>
  </si>
  <si>
    <t># de Documento realizado / 1 Documento programado</t>
  </si>
  <si>
    <t>71.1.2</t>
  </si>
  <si>
    <t># de Jornadas de Capacitación  bajo la Estrategia Marcas de Paz realizadas / 60 Jornadas de Capacitación  bajo la Estrategia Marcas de Paz a realizar</t>
  </si>
  <si>
    <t>71.1.3</t>
  </si>
  <si>
    <t># de Informes de las jornadas bajo la Estrategia Marcas de Paz elaborados / 3 Informes de las jornadas bajo la Estrategia Marcas de Paz a elaborar</t>
  </si>
  <si>
    <t>71.2</t>
  </si>
  <si>
    <t>% de programas con enfoque diferencial en la oferta académica implementados / 100% de programas con enfoque diferencial en la oferta académica a implementar</t>
  </si>
  <si>
    <t>71.2.1</t>
  </si>
  <si>
    <t># de programas con enfoque diferencial  diseñados / 1 programas con enfoque diferencial a diseñar</t>
  </si>
  <si>
    <t>71.2.2</t>
  </si>
  <si>
    <t># de protocolos con enfoque diferencial elaborados e implementados / 1 protocolos con enfoque diferencial a elaborar e implementar</t>
  </si>
  <si>
    <t>71.2.3</t>
  </si>
  <si>
    <t># de plan de trabajo del programa de enfoque diferencial ejecutado / 3 plan de trabajo del programa de enfoque diferencial a ejecutar</t>
  </si>
  <si>
    <t>71.3</t>
  </si>
  <si>
    <t>% de programas con enfoque diferencial en  diseñados / 100% de programas con enfoque diferencial a diseñar</t>
  </si>
  <si>
    <t>71.3.1</t>
  </si>
  <si>
    <t>% de diagnósticos en accesibilidad de los cursos del campus virtual realizados / 100% de diagnósticos en accesibilidad de los cursos del campus virtual a realizar</t>
  </si>
  <si>
    <t>2025-04-16</t>
  </si>
  <si>
    <t>71.3.2</t>
  </si>
  <si>
    <t>% de planes de trabajo de los cursos que requieren ser optimizados elaborados / 100% de planes de trabajo de los cursos a elaborar</t>
  </si>
  <si>
    <t>71.3.3</t>
  </si>
  <si>
    <t># de plan de trabajo de optimización del campus virtual ejecutado / 3 plan de trabajo de optimización del campus virtual a ejecutar</t>
  </si>
  <si>
    <t>71.3.4</t>
  </si>
  <si>
    <t># de informes de resultados de la optimización del campus virtual elaborados / 1 informes de resultados de la optimización del campus virtual a elaborar</t>
  </si>
  <si>
    <t>71.4</t>
  </si>
  <si>
    <t>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</si>
  <si>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 de Jornadas de Capacitación de sensibilización  en metrología Legal y Reglamentos Técnicos realizadas / 325 Jornadas de Capacitación de sensibilización  en metrología Legal y Reglamentos Técnicos a realizar</t>
  </si>
  <si>
    <t>71.4.1</t>
  </si>
  <si>
    <t>Reportar las Capacitaciones de sensibilización en metrología Legal y Reglamentos Técnicos (Reporte mensual de las jornadas realizadas)</t>
  </si>
  <si>
    <t># de Reporte Capacitaciones de sensibilización en metrología Legal y Reglamentos Técnicos  realizadas / 10 Reporte Capacitaciones de sensibilización en metrología Legal y Reglamentos Técnicos  a realizar</t>
  </si>
  <si>
    <t>71.4.2</t>
  </si>
  <si>
    <t>Elaborar informe final de las capacitaciones de sensibilización realizadas. (informe final con resultados de la actividad, elaborado)</t>
  </si>
  <si>
    <t># de Informe de las Jornadas de Capacitación de sensibilización  en metrología Legal y Reglamentos Técnicos  elaborados / 1 Informes de las Jornadas de Capacitación de sensibilización  en metrología Legal y Reglamentos Técnicos  a elaborar</t>
  </si>
  <si>
    <t>130-DIRECCIÓN FINANCIERA</t>
  </si>
  <si>
    <t>130.1</t>
  </si>
  <si>
    <t># de soportes presentados / 1 soporte a presentar</t>
  </si>
  <si>
    <t>2025-11-17</t>
  </si>
  <si>
    <t>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</si>
  <si>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130.1.1</t>
  </si>
  <si>
    <t># de informes socializados / 6 informes programados</t>
  </si>
  <si>
    <t>100-SECRETARIA GENERAL;
130-DIRECCIÓN FINANCIERA</t>
  </si>
  <si>
    <t>130.1.2</t>
  </si>
  <si>
    <t># de estudio socializado / 1 estudio programado</t>
  </si>
  <si>
    <t>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t>
  </si>
  <si>
    <t>130.1.3</t>
  </si>
  <si>
    <t>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</si>
  <si>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130.1.4</t>
  </si>
  <si>
    <t>130-DIRECCIÓN FINANCIERA;
11-GRUPO DE TRABAJO DE COBRO COACTIVO</t>
  </si>
  <si>
    <t>130.1.5</t>
  </si>
  <si>
    <t># de lineamiento socializados / 2 lineamiento programado</t>
  </si>
  <si>
    <t>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</si>
  <si>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6000-DESPACHO DEL SUPERINTENDENTE DELEGADO PARA EL CONTROL Y VERIFICACIÓN DE REGLAMENTOS TÉCNICOS Y METROLOGÍA LEGAL</t>
  </si>
  <si>
    <t>6000.1</t>
  </si>
  <si>
    <t># de Informe de evaluación realizado / 4 Informe de evaluación realizado</t>
  </si>
  <si>
    <t>6000.1.1</t>
  </si>
  <si>
    <t># de Campaña planificada / 1 Campaña programada</t>
  </si>
  <si>
    <t>6000.1.2</t>
  </si>
  <si>
    <t># de Cronograma elaborado / 1 Cronograma programado</t>
  </si>
  <si>
    <t>6000.1.3</t>
  </si>
  <si>
    <t>% de Actividades ejecutadas / 100% de Actividades programadas</t>
  </si>
  <si>
    <t>6000.1.4</t>
  </si>
  <si>
    <t># de Informe de evaluación realizado / 1 Informe de evaluación realizado</t>
  </si>
  <si>
    <t>6000.2</t>
  </si>
  <si>
    <t>6000.2.1</t>
  </si>
  <si>
    <t>6000.2.2</t>
  </si>
  <si>
    <t>6000.2.3</t>
  </si>
  <si>
    <t>6000.2.4</t>
  </si>
  <si>
    <t>6000.3</t>
  </si>
  <si>
    <t>6000.3.1</t>
  </si>
  <si>
    <t>6000.3.2</t>
  </si>
  <si>
    <t>6000.3.3</t>
  </si>
  <si>
    <t>6000.3.4</t>
  </si>
  <si>
    <t>6000.4</t>
  </si>
  <si>
    <t>% de Correo electrónico de remisión y proyecto de acto administrativo ajustado / Único entregable / 100% de Correo electrónico de remisión y proyecto de acto administrativo ajustado / Único entregable</t>
  </si>
  <si>
    <t>6000.4.1</t>
  </si>
  <si>
    <t># de Memorando de remisión -correo electrónico de remisión y proyecto de acto administrativo ajustado / Formato Matriz comentarios  Único entregable / 1 Memorando de remisión -correo electrónico de remisión y proyecto de acto administrativo ajustado / Formato Matriz comentarios  Único entregable</t>
  </si>
  <si>
    <t>6000.4.2</t>
  </si>
  <si>
    <t># de Correo electrónico de remisión (o memo de traslado) y proyecto de acto administrativo  / Único entregable / 1 Correo electrónico de remisión (o memo de traslado) y proyecto de acto administrativo  / Único entregable</t>
  </si>
  <si>
    <t>2025-04-04</t>
  </si>
  <si>
    <t>6000.4.3</t>
  </si>
  <si>
    <t># de Memorando de remisión o correo electrónico de remisión, proyecto de acto administrativo ajustado y Formato Matriz diligenciado / Único entregable / 1 Memorando de remisión o correo electrónico de remisión, proyecto de acto administrativo ajustado y Formato Matriz diligenciado / Único entregable</t>
  </si>
  <si>
    <t>6000.4.4</t>
  </si>
  <si>
    <t># de Correo electrónico de remisión y proyecto de acto administrativo ajustado / Único entregable / 1 Correo electrónico de remisión y proyecto de acto administrativo ajustado / Único entregable</t>
  </si>
  <si>
    <t>6000.4.5</t>
  </si>
  <si>
    <t>6000.5</t>
  </si>
  <si>
    <t>% de Correo electrónico de remisión (o memo de traslado) y proyecto de acto administrativo  / Único entregable / 85% de Correo electrónico de remisión (o memo de traslado) y proyecto de acto administrativo  / Único entregable</t>
  </si>
  <si>
    <t>6000.5.1</t>
  </si>
  <si>
    <t># de Correo electrónico de remisión y proyecto de acto administrativo / Único entregable / 1 Correo electrónico de remisión y proyecto de acto administrativo / Único entregable</t>
  </si>
  <si>
    <t>2025-03-05</t>
  </si>
  <si>
    <t>6000.5.2</t>
  </si>
  <si>
    <t># de Proyecto de resolución con observaciones y memorando y/o  correo electrónico de remisión a la dependencia solicitante / 1 Proyecto de resolución con observaciones y memorando y/o  correo electrónico de remisión a la dependencia solicitante</t>
  </si>
  <si>
    <t>2025-03-06</t>
  </si>
  <si>
    <t>6000.5.3</t>
  </si>
  <si>
    <t>6000.5.4</t>
  </si>
  <si>
    <t>6000.5.5</t>
  </si>
  <si>
    <t>2025-07-21</t>
  </si>
  <si>
    <t>6000.5.6</t>
  </si>
  <si>
    <t>2025-10-03</t>
  </si>
  <si>
    <t>6000.5.7</t>
  </si>
  <si>
    <t>2025-10-06</t>
  </si>
  <si>
    <t>6000.6</t>
  </si>
  <si>
    <t>% de Documento  de los pasos 5 al 6  ajustado y correo electrónico de remisión  al Grupo de Trabajo de Regulación / Único entregable / 75% de Documento  de los pasos 5 al 6  ajustado y correo electrónico de remisión  al Grupo de Trabajo de Regulación / Único entregable</t>
  </si>
  <si>
    <t>6000.6.1</t>
  </si>
  <si>
    <t># de Documento con los pasos del 5 al 6  y correo electrónico de remisión al Grupo de Trabajo de Regulación / Único entregable / 1 Documento con los pasos del 5 al 6  y correo electrónico de remisión al Grupo de Trabajo de Regulación / Único entregable</t>
  </si>
  <si>
    <t>6000.6.2</t>
  </si>
  <si>
    <t># de Documento de los pasos 5 al 6 con observaciones y correo electrónico de remisión a la dependencia solicitante / Único entregable / 1 Documento de los pasos 5 al 6 con observaciones y correo electrónico de remisión a la dependencia solicitante / Único entregable</t>
  </si>
  <si>
    <t>6000.6.3</t>
  </si>
  <si>
    <t># de Documento  de los pasos 5 al 6  ajustado y correo electrónico de remisión  al Grupo de Trabajo de Regulación / Único entregable / 1 Documento  de los pasos 5 al 6  ajustado y correo electrónico de remisión  al Grupo de Trabajo de Regulación / Único entregable</t>
  </si>
  <si>
    <t>6000.7</t>
  </si>
  <si>
    <t>% de Memorando de remisión -correo electrónico de remisión y documento de definición de problema ajustado / Formato Matriz comentarios  Único entregable / 50% de Memorando de remisión -correo electrónico de remisión y documento de definición de problema ajustado / Formato Matriz comentarios  Único entregable</t>
  </si>
  <si>
    <t>6000.7.1</t>
  </si>
  <si>
    <t># de Documento de definición del problema y correo electrónico de remisión al Grupo de Trabajo de Regulación / Único entregable / 1 Documento de definición del problema y correo electrónico de remisión al Grupo de Trabajo de Regulación / Único entregable</t>
  </si>
  <si>
    <t>6000.7.2</t>
  </si>
  <si>
    <t># de Documento de definición del problema con observaciones y correo electrónico de remisión a la dependencia solicitante / Único entregable / 1 Documento de definición del problema con observaciones y correo electrónico de remisión a la dependencia solicitante / Único entregable</t>
  </si>
  <si>
    <t>6000.7.3</t>
  </si>
  <si>
    <t># de Documento de definición del problema ajustado y correo electrónico con solicitud de publicación de remisión  al Grupo de Trabajo de Regulación / Único entregable / 1 Documento de definición del problema ajustado y correo electrónico con solicitud de publicación de remisión  al Grupo de Trabajo de Regulación / Único entregable</t>
  </si>
  <si>
    <t>2025-09-29</t>
  </si>
  <si>
    <t>6000.7.4</t>
  </si>
  <si>
    <t>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t>
  </si>
  <si>
    <t># de Memorando de remisión -correo electrónico de remisión y documento de definición de problema ajustado / Formato Matriz comentarios  Único entregable / 1 Memorando de remisión -correo electrónico de remisión y documento de definición de problema ajustado / Formato Matriz comentarios  Único entregable</t>
  </si>
  <si>
    <t>3003-GRUPO DE TRABAJO DE APOYO A LA RED NACIONAL DE PROTECCIÓN  AL CONSUMIDOR</t>
  </si>
  <si>
    <t>3003.1</t>
  </si>
  <si>
    <t>% de avance ejecutado / 100% de meta % programada</t>
  </si>
  <si>
    <t>3000-DESPACHO DEL SUPERINTENDENTE DELEGADO PARA LA PROTECCIÓN DEL CONSUMIDOR;
3003-GRUPO DE TRABAJO DE APOYO A LA RED NACIONAL DE PROTECCIÓN  AL CONSUMIDOR</t>
  </si>
  <si>
    <t>3003.1.1</t>
  </si>
  <si>
    <t># de Plan estratégico y cronograma realizado / 1 Plan estratégico y cronograma programado</t>
  </si>
  <si>
    <t>3003.1.2</t>
  </si>
  <si>
    <t># de Plan Estratégico y Cronograma de las actividades misionales de la RNPC, aprobado. / 1 Plan Estratégico y Cronograma de las actividades misionales de la RNPC, programado.</t>
  </si>
  <si>
    <t>3000-DESPACHO DEL SUPERINTENDENTE DELEGADO PARA LA PROTECCIÓN DEL CONSUMIDOR</t>
  </si>
  <si>
    <t>3003.1.3</t>
  </si>
  <si>
    <t>% de avance en las actividades programadas / 1% de plan a ejecutar</t>
  </si>
  <si>
    <t>3003.2</t>
  </si>
  <si>
    <t>% de encuentros realizados / 40% de invitaciones enviadas</t>
  </si>
  <si>
    <t>3003.2.1</t>
  </si>
  <si>
    <t># de invitaciones realizadas / 4000 invitaciones programadas</t>
  </si>
  <si>
    <t>3003.2.2</t>
  </si>
  <si>
    <t># de jornadas realizadas / 4 jornadas programadas</t>
  </si>
  <si>
    <t>3003.2.3</t>
  </si>
  <si>
    <t>% de Arreglos directos agendados / 40% de Invitaciones realizadas</t>
  </si>
  <si>
    <t>3003.3</t>
  </si>
  <si>
    <t># de alcaldías en materia de protección al consumidor capacitadas(fortalecidas) / 440 alcaldías programadas para capacitar en el 2025 (40total de alcaldías)</t>
  </si>
  <si>
    <t>3003.3.1</t>
  </si>
  <si>
    <t># de cronogramas aprobado / 1 cronogramas programado</t>
  </si>
  <si>
    <t>3003.3.2</t>
  </si>
  <si>
    <t># de alcaldías capacitadas / 440 alcaldías programadas</t>
  </si>
  <si>
    <t>3003.4</t>
  </si>
  <si>
    <t># de casas abiertas en departamentos sin presencia de la Red Nacional de Protección del Consumidor / 5 casas programadas</t>
  </si>
  <si>
    <t>142-GRUPO DE TRABAJO DE SERVICIOS ADMINISTRATIVOS Y RECURSOS FÍSICOS;
3003-GRUPO DE TRABAJO DE APOYO A LA RED NACIONAL DE PROTECCIÓN  AL CONSUMIDOR;
73-GRUPO DE TRABAJO DE COMUNICACION</t>
  </si>
  <si>
    <t>3003.4.1</t>
  </si>
  <si>
    <t># de Convenios firmados / 5 convenios programados para firma</t>
  </si>
  <si>
    <t>3003.4.2</t>
  </si>
  <si>
    <t># de casas adecuadas y dotadas / 5 casas programadas</t>
  </si>
  <si>
    <t>142-GRUPO DE TRABAJO DE SERVICIOS ADMINISTRATIVOS Y RECURSOS FÍSICOS;
3003-GRUPO DE TRABAJO DE APOYO A LA RED NACIONAL DE PROTECCIÓN  AL CONSUMIDOR</t>
  </si>
  <si>
    <t>3003.4.3</t>
  </si>
  <si>
    <t>3003-GRUPO DE TRABAJO DE APOYO A LA RED NACIONAL DE PROTECCIÓN  AL CONSUMIDOR;
73-GRUPO DE TRABAJO DE COMUNICACION</t>
  </si>
  <si>
    <t>3003.5</t>
  </si>
  <si>
    <t># de Guía de Aprendizaje en Derecho de Consumo traducida a lenguaje de minorías étnicas, elaborada y socializada / 1 Guía de Aprendizaje en Derecho de Consumo traducida a lenguaje de minorías étnicas. Programada</t>
  </si>
  <si>
    <t>3003-GRUPO DE TRABAJO DE APOYO A LA RED NACIONAL DE PROTECCIÓN  AL CONSUMIDOR;
71-GRUPO DE TRABAJO DE FORMACION;
73-GRUPO DE TRABAJO DE COMUNICACION</t>
  </si>
  <si>
    <t>3003.5.1</t>
  </si>
  <si>
    <t># de Grupo Étnico definido para realizar la traducción de la guía / 1 Grupo Étnico  por definir para realizar la traducción de la guía</t>
  </si>
  <si>
    <t>3003-GRUPO DE TRABAJO DE APOYO A LA RED NACIONAL DE PROTECCIÓN  AL CONSUMIDOR;
71-GRUPO DE TRABAJO DE FORMACION</t>
  </si>
  <si>
    <t>3003.5.2</t>
  </si>
  <si>
    <t># de Guía de Aprendizaje en Derecho de Consumo en lenguaje étnico, traducida / 1 Guía de Aprendizaje en Derecho de Consumo en lenguaje étnico, por traducir</t>
  </si>
  <si>
    <t>3003.5.3</t>
  </si>
  <si>
    <t># de Estrategia definida / 1 Estrategia por definir</t>
  </si>
  <si>
    <t>3003.5.4</t>
  </si>
  <si>
    <t># de informes realizados / 1 informes programados</t>
  </si>
  <si>
    <t>3003.6</t>
  </si>
  <si>
    <t># de Ligas del consumidor fortalecidas / 10 Ligas del consumidor programadas para ser fortalecidas</t>
  </si>
  <si>
    <t>105-GRUPO DE TRABAJO DE CONTRATACIÓN;
3003-GRUPO DE TRABAJO DE APOYO A LA RED NACIONAL DE PROTECCIÓN  AL CONSUMIDOR</t>
  </si>
  <si>
    <t>3003.6.1</t>
  </si>
  <si>
    <t># de estudios previos elaborados / 1 estudios previos a elaborar</t>
  </si>
  <si>
    <t>3003.6.2</t>
  </si>
  <si>
    <t># de Cartilla revisada y/o ajustada / 1 Cartilla programada a revisar y/o ajustar</t>
  </si>
  <si>
    <t>3003.6.3</t>
  </si>
  <si>
    <t># de Informe de socialización de la cartilla a los grupos de valor / 1 Cartilla programada a socializar</t>
  </si>
  <si>
    <t>3003.6.4</t>
  </si>
  <si>
    <t># de solicitudes de contratación realizadas / 1 solicitudes de contratación a realizar.</t>
  </si>
  <si>
    <t>3003.6.5</t>
  </si>
  <si>
    <t># de Solicitudes de contratación revisadas y ajustadas / 1 Solicitudes de contratación a revisar y ajustar</t>
  </si>
  <si>
    <t>3003.6.6</t>
  </si>
  <si>
    <t># de Solicitudes de contratación publicadas / 1 Solicitud Contratación a publicar</t>
  </si>
  <si>
    <t>2025-06-13</t>
  </si>
  <si>
    <t>3003.6.7</t>
  </si>
  <si>
    <t>2025-06-16</t>
  </si>
  <si>
    <t>2025-08-08</t>
  </si>
  <si>
    <t>3003.6.8</t>
  </si>
  <si>
    <t># de informes presentados / 4 informes programados</t>
  </si>
  <si>
    <t>2025-08-11</t>
  </si>
  <si>
    <t>3000.1</t>
  </si>
  <si>
    <t># de documento difundido / 1 documento a difundir</t>
  </si>
  <si>
    <t>3000-DESPACHO DEL SUPERINTENDENTE DELEGADO PARA LA PROTECCIÓN DEL CONSUMIDOR;
73-GRUPO DE TRABAJO DE COMUNICACION</t>
  </si>
  <si>
    <t>3000.1.1</t>
  </si>
  <si>
    <t># de documento aprobados / 1 documentos a aprobar</t>
  </si>
  <si>
    <t>3000.1.2</t>
  </si>
  <si>
    <t># de documento publicado / 1 documento a publicar</t>
  </si>
  <si>
    <t>3000.1.3</t>
  </si>
  <si>
    <t>3000.2</t>
  </si>
  <si>
    <t># de curso publicado / 2 curso a publicar</t>
  </si>
  <si>
    <t>3000-DESPACHO DEL SUPERINTENDENTE DELEGADO PARA LA PROTECCIÓN DEL CONSUMIDOR;
71-GRUPO DE TRABAJO DE FORMACION;
73-GRUPO DE TRABAJO DE COMUNICACION</t>
  </si>
  <si>
    <t>3000.2.1</t>
  </si>
  <si>
    <t># de documentos enviados / 2 documento a enviar</t>
  </si>
  <si>
    <t>3000.2.2</t>
  </si>
  <si>
    <t>Diseñar y presentar propuesta pedagógica de los contenidos presentados por la delegatura para cada uno de los cursos (Responsable OSCAE) (Documento con la propuesta)</t>
  </si>
  <si>
    <t>3000.2.3</t>
  </si>
  <si>
    <t># de documento revisado / 2 documento a revisar</t>
  </si>
  <si>
    <t>3000.2.4</t>
  </si>
  <si>
    <t># de contenido virtualizado / 2 contenido a virtualizar</t>
  </si>
  <si>
    <t>3000.2.5</t>
  </si>
  <si>
    <t># de curso revisado / 2 curso a revisar</t>
  </si>
  <si>
    <t>3000.2.6</t>
  </si>
  <si>
    <t># de actividades difundidas / 2 actividades a difundir</t>
  </si>
  <si>
    <t>71-GRUPO DE TRABAJO DE FORMACION;
73-GRUPO DE TRABAJO DE COMUNICACION</t>
  </si>
  <si>
    <t>3000.3</t>
  </si>
  <si>
    <t># de capacitaciones ejecutadas / 8 capacitaciones a ejecutar</t>
  </si>
  <si>
    <t>3000.3.1</t>
  </si>
  <si>
    <t># de reuniones realizadas / 1 reuniones a realizar</t>
  </si>
  <si>
    <t>3000.3.2</t>
  </si>
  <si>
    <t>3000.4</t>
  </si>
  <si>
    <t># de campañas ejecutas / 4 campañas a ejecutar</t>
  </si>
  <si>
    <t>3000-DESPACHO DEL SUPERINTENDENTE DELEGADO PARA LA PROTECCIÓN DEL CONSUMIDOR;
3100-DIRECCION DE INVESTIGACIONES DE PROTECCION AL CONSUMIDOR;
3200-DIRECCIÓN DE INVESTIGACIONES DE PROTECCIÓN DE USUARIOS DE SERVICIOS DE COMUNICACIONES;
73-GRUPO DE TRABAJO DE COMUNICACION</t>
  </si>
  <si>
    <t>3000.4.1</t>
  </si>
  <si>
    <t># de plan de difusión elaborado / 1 plan de difusión a elaborar</t>
  </si>
  <si>
    <t>3000-DESPACHO DEL SUPERINTENDENTE DELEGADO PARA LA PROTECCIÓN DEL CONSUMIDOR;
3100-DIRECCION DE INVESTIGACIONES DE PROTECCION AL CONSUMIDOR;
3200-DIRECCIÓN DE INVESTIGACIONES DE PROTECCIÓN DE USUARIOS DE SERVICIOS DE COMUNICACIONES</t>
  </si>
  <si>
    <t>3000.4.2</t>
  </si>
  <si>
    <t># de concepto grafico elaborado / 1 concepto grafico a elaborar</t>
  </si>
  <si>
    <t>3000.4.3</t>
  </si>
  <si>
    <t># de propuestas revisadas / 1 propuestas a revisar</t>
  </si>
  <si>
    <t>3000.4.4</t>
  </si>
  <si>
    <t>3000.5</t>
  </si>
  <si>
    <t>3000.5.1</t>
  </si>
  <si>
    <t>3000.5.2</t>
  </si>
  <si>
    <t>100-SECRETARIA GENERAL</t>
  </si>
  <si>
    <t>100.1</t>
  </si>
  <si>
    <t>% de Plan Ejecutado / 100% de Plan a ejecutar</t>
  </si>
  <si>
    <t>100-SECRETARIA GENERAL;
141-GRUPO DE TRABAJO DE GESTIÓN DOCUMENTAL Y ARCHIVO;
20-OFICINA DE TECNOLOGÍA E INFORMÁTICA;
3003-GRUPO DE TRABAJO DE APOYO A LA RED NACIONAL DE PROTECCIÓN  AL CONSUMIDOR;
72-GRUPO DE TRABAJO DE ATENCION AL CIUDADANO;
73-GRUPO DE TRABAJO DE COMUNICACION</t>
  </si>
  <si>
    <t>100.1.1</t>
  </si>
  <si>
    <t># de diagnóstico realizado / 1 Diagnostico a realizar</t>
  </si>
  <si>
    <t>100-SECRETARIA GENERAL;
141-GRUPO DE TRABAJO DE GESTIÓN DOCUMENTAL Y ARCHIVO;
20-OFICINA DE TECNOLOGÍA E INFORMÁTICA;
72-GRUPO DE TRABAJO DE ATENCION AL CIUDADANO</t>
  </si>
  <si>
    <t>100.1.2</t>
  </si>
  <si>
    <t># de planes de trabajo elaborados / 1 planes de trabajo programados</t>
  </si>
  <si>
    <t>100.1.3</t>
  </si>
  <si>
    <t>100.2</t>
  </si>
  <si>
    <t># de informes elaborados / 1 Informes por elaborar</t>
  </si>
  <si>
    <t>100-SECRETARIA GENERAL;
20-OFICINA DE TECNOLOGÍA E INFORMÁTICA;
73-GRUPO DE TRABAJO DE COMUNICACION</t>
  </si>
  <si>
    <t>100.2.1</t>
  </si>
  <si>
    <t># de diagnósticos realizados / 1 Diagnostico a realizar</t>
  </si>
  <si>
    <t>2025-02-21</t>
  </si>
  <si>
    <t>100-SECRETARIA GENERAL;
20-OFICINA DE TECNOLOGÍA E INFORMÁTICA</t>
  </si>
  <si>
    <t>100.2.2</t>
  </si>
  <si>
    <t># de planes de trabajo elaborados / 1 planes de trabajo programado</t>
  </si>
  <si>
    <t>100.2.3</t>
  </si>
  <si>
    <t>100.3</t>
  </si>
  <si>
    <t>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t>
  </si>
  <si>
    <t>100.3.1</t>
  </si>
  <si>
    <t># de políticas actualizadas / 1 políticas programadas a ser actualizadas</t>
  </si>
  <si>
    <t>100.3.2</t>
  </si>
  <si>
    <t>100.3.3</t>
  </si>
  <si>
    <t># de planes de trabajo realizados / 1 planes de trabajo programados</t>
  </si>
  <si>
    <t>2025-07-25</t>
  </si>
  <si>
    <t>100.3.4</t>
  </si>
  <si>
    <t>2025-07-28</t>
  </si>
  <si>
    <t>100-SECRETARIA GENERAL;
111-GRUPO DE TRABAJO DE ADMINISTRACIÓN DE PERSONAL;
117-GRUPO DE TRABAJO DE DESARROLLO DE TALENTO HUMANO;
72-GRUPO DE TRABAJO DE ATENCION AL CIUDADANO;
73-GRUPO DE TRABAJO DE COMUNICACION</t>
  </si>
  <si>
    <t>100.4</t>
  </si>
  <si>
    <t>% de informes elaborados / 100% de Informes por elaborar</t>
  </si>
  <si>
    <t>100.4.1</t>
  </si>
  <si>
    <t># de Documento con la actualización de la materialidad y la identificación de la doble materialidad de la Entidad elaborado / 1 Documento con la actualización de la materialidad y la identificación de la doble materialidad de la Entidad a elaborar</t>
  </si>
  <si>
    <t>100.4.2</t>
  </si>
  <si>
    <t>100.4.3</t>
  </si>
  <si>
    <t>100.4.4</t>
  </si>
  <si>
    <t>100.4.5</t>
  </si>
  <si>
    <t># de guías elaboradas / 1 guías previstas para elaborar</t>
  </si>
  <si>
    <t>141-GRUPO DE TRABAJO DE GESTIÓN DOCUMENTAL Y ARCHIVO</t>
  </si>
  <si>
    <t>141.1</t>
  </si>
  <si>
    <t>Plan Institucional de Archivos de la Entidad –PINAR_Decreto 612 del 2018_ Planes Institucionales y Estratégicos _</t>
  </si>
  <si>
    <t>Estrategia para una eficiente y efectiva gestión archivística que garantice la transición al expediente electrónico, implementada (documento con la estrategia definida, seguimiento al plan de trabajo y evidencias de su cumplimiento)</t>
  </si>
  <si>
    <t>141.1.1</t>
  </si>
  <si>
    <t>Definir la estrategia que garantizará la transición al expediente electrónico. (Incluye metas, plazos, recursos necesarios y etapas de implementación) (documento con la estrategia definida / único entregable)</t>
  </si>
  <si>
    <t># de Documento de Estrategia definido / 1 Documento de Estrategia a elaborar</t>
  </si>
  <si>
    <t>141.1.2</t>
  </si>
  <si>
    <t>Elaborar un plan de trabajo que defina las actividades,  fechas y responsbales, que permitan la implementación de la estrategia definida (plan de trabajo / único entregable)</t>
  </si>
  <si>
    <t># de Plan de trabajo elaborado / 1 Plan de trabajo programado</t>
  </si>
  <si>
    <t>2025-05-16</t>
  </si>
  <si>
    <t>141.1.3</t>
  </si>
  <si>
    <t>Ejecutar las actividades del plan de trabajo planificadas para la vigencia 2025 (Seguimiento al plan de trabajo y evidencias de su cumplimiento)</t>
  </si>
  <si>
    <t>2025-05-19</t>
  </si>
  <si>
    <t>141.2</t>
  </si>
  <si>
    <t>% de Plan Institucional de Archivos publicado y ejecutado / 100% de Plan Institucional de Archivos a publicar y ejecutar</t>
  </si>
  <si>
    <t>141.2.1</t>
  </si>
  <si>
    <t># de Documento del Plan Institucional de Archivos actualizados / 1 Documento del Plan Institucional de Archivos a actualizar</t>
  </si>
  <si>
    <t>141.2.2</t>
  </si>
  <si>
    <t># de Plan Institucional de Archivos formulado / 1 Plan Institucional de Archivos a formular</t>
  </si>
  <si>
    <t>141.2.3</t>
  </si>
  <si>
    <t>% de Plan Institucional de Archivos ejecutado / 100% de Plan Institucional de Archivos a ejecutar</t>
  </si>
  <si>
    <t>141.3</t>
  </si>
  <si>
    <t># de Servicios complementarios de gestión documental realizados / 3357800 Servicios complementarios de gestión documental a realizar</t>
  </si>
  <si>
    <t>141.3.1</t>
  </si>
  <si>
    <t>Política Compras y contratación pública _DIMENSIÓN Direccionamiento Estratégico y Planeación</t>
  </si>
  <si>
    <t>106-Cumplimiento de productos del PAI asociados a Fortacer el Sistema Integral de Gestión Institucional para mejorar la prestación del servicio.</t>
  </si>
  <si>
    <t>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t>
  </si>
  <si>
    <t>102-Cumplimiento de productos del PAI asociados a Fortalecer la gestión de la información, el conocimiento y la innovación para optimizar la capacidad institucional</t>
  </si>
  <si>
    <t>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</si>
  <si>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109-Cumplimiento de productos del PAI asociados a Fortalecer la infraestructura, uso y aprovechamiento de las tecnologías de la información, para optimizar la capacidad institucional</t>
  </si>
  <si>
    <t>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t>
  </si>
  <si>
    <t>103-Cumplimiento de productos del PAI asociados a Promover el enfoque preventivo, diferencial y territorial en el que hacer misional de la entidad</t>
  </si>
  <si>
    <t>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t>
  </si>
  <si>
    <t>138-Avance promedio de cumplimiento de productos asociados a mejorar la oportunidad en la atención de trámites y servicios.</t>
  </si>
  <si>
    <t>42-Reconocimiento nacional e internacional de la SIC</t>
  </si>
  <si>
    <t>105-Cumplimiento de productos del PAI asociados a Generar sinergias con agentes nacionales e internacionales que permitan potenciar las capacidades de la SIC.</t>
  </si>
  <si>
    <t>DIMENSIÓN Talento humano</t>
  </si>
  <si>
    <t>Etiquetas de fila</t>
  </si>
  <si>
    <t>Total general</t>
  </si>
  <si>
    <t>Cuenta de Área</t>
  </si>
  <si>
    <t>areas</t>
  </si>
  <si>
    <t xml:space="preserve">No. Contratistas funcionarios con rol en el sistema  </t>
  </si>
  <si>
    <t>Despacho del Superintendente Delegado para la Propiedad Industrial</t>
  </si>
  <si>
    <t>Despacho del Superintendente Delegado para la Protección de Datos</t>
  </si>
  <si>
    <t>Despacho del Superintendente Delegado para la Protección del Consumidor</t>
  </si>
  <si>
    <t>Dirección de Habeas Data</t>
  </si>
  <si>
    <t>Dirección de Investigación de Protección de Datos Personales</t>
  </si>
  <si>
    <t xml:space="preserve">Dirección de Investigaciones de Protección al Consumidor      </t>
  </si>
  <si>
    <t>Dirección de Nuevas Creaciones</t>
  </si>
  <si>
    <t>Dirección de Signos Distintivos</t>
  </si>
  <si>
    <t>Gestión de Trabajo Gestión Judicial</t>
  </si>
  <si>
    <t>Grupo de Atención al Ciudadano</t>
  </si>
  <si>
    <t>Grupo de Comunicación</t>
  </si>
  <si>
    <t>Grupo de Formación</t>
  </si>
  <si>
    <t>Grupo de Trabajo Cobro Coactivo</t>
  </si>
  <si>
    <t>Grupo de Trabajo de Centro de Información Tecnológica y Apoyo a la Gestión de Propiedad Industrial - CIGEPI</t>
  </si>
  <si>
    <t>Grupo de Trabajo de Conceptos y Apoyo Legal</t>
  </si>
  <si>
    <t>Grupo de Trabajo de Control Disciplinario Interno</t>
  </si>
  <si>
    <t>Grupo de Trabajo de Regulación</t>
  </si>
  <si>
    <t>Grupo de Trabajo de Servicios Administrativos y Recursos Físicos</t>
  </si>
  <si>
    <t>Oficina Asesora Jurídica</t>
  </si>
  <si>
    <t>Oficina de Control Interno</t>
  </si>
  <si>
    <t>Secretaría General</t>
  </si>
  <si>
    <t>Despacho del Superintendente Delegado para Asuntos Jurisdiccionales</t>
  </si>
  <si>
    <t>Despacho del Superintendente Delegado para la Protección de la Competencia.</t>
  </si>
  <si>
    <t xml:space="preserve">Dirección de Investigaciones de Protección de Usuarios de Servicios de Comunicaciones </t>
  </si>
  <si>
    <t>Grupo de Trabajo de Desarrollo del Talento Humano</t>
  </si>
  <si>
    <t>Grupo de Trabajo de Administración de Personal</t>
  </si>
  <si>
    <t>Oficina de Tecnología e Informática</t>
  </si>
  <si>
    <t>Grupo de Trabajo de Apoyo a la Red Nacional de Protección al Consumidor</t>
  </si>
  <si>
    <t>Grupo de Trabajo de Gestión Documental y Archivo</t>
  </si>
  <si>
    <t xml:space="preserve">producto </t>
  </si>
  <si>
    <t>Indicador</t>
  </si>
  <si>
    <t xml:space="preserve">Estrategia </t>
  </si>
  <si>
    <t>Política Seguridad Digital _DIMENSIÓN Gestión con Valores para Resultados</t>
  </si>
  <si>
    <t>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</si>
  <si>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Política Defensa Jurídica _DIMENSIÓN Gestión con Valores para Resultados</t>
  </si>
  <si>
    <t>63 - 1-Generación de oportunidades de cooperación y fortalecimiento de existentes con grupos de interés y de valor.-5-Direccionamiento de la oferta institucional con productos y/o servicios con enfoque preventivo, diferencial y territorial.</t>
  </si>
  <si>
    <t>Política Mejora Normativa _DIMENSIÓN Gestión con Valores para Resultados</t>
  </si>
  <si>
    <t xml:space="preserve">Política de Gestión Estratégica del Talento Humano </t>
  </si>
  <si>
    <t xml:space="preserve">Política Control Interno </t>
  </si>
  <si>
    <t>DIMENSIÓN Control Interno</t>
  </si>
  <si>
    <t xml:space="preserve">Política Gobierno Digital </t>
  </si>
  <si>
    <t>DIMENSIÓN Gestión con Valores para Resultados</t>
  </si>
  <si>
    <t xml:space="preserve">Política Seguridad Digital </t>
  </si>
  <si>
    <t xml:space="preserve">Política Fortalecimiento Organizacional y Simplificación de Procesos </t>
  </si>
  <si>
    <t xml:space="preserve">Política Transparencia, acceso a la información pública y lucha contra la corrupción </t>
  </si>
  <si>
    <t>Política Servicio al Ciudadano</t>
  </si>
  <si>
    <t xml:space="preserve">Política Defensa Jurídica </t>
  </si>
  <si>
    <t xml:space="preserve">Política Compras y contratación pública </t>
  </si>
  <si>
    <t>DIMENSIÓN Direccionamiento Estratégico y Planeación</t>
  </si>
  <si>
    <t xml:space="preserve">Política Participación Ciudadana en la Gestión Pública </t>
  </si>
  <si>
    <t xml:space="preserve">Política Gestión del Conocimiento y la Innovación </t>
  </si>
  <si>
    <t>DIMENSIÓN Gestión del conocimiento y la innovación</t>
  </si>
  <si>
    <t xml:space="preserve">Política Mejora Normativa </t>
  </si>
  <si>
    <t xml:space="preserve">Política Gestión Documental </t>
  </si>
  <si>
    <t>DIMENSIÓN Información y Comunicación</t>
  </si>
  <si>
    <t xml:space="preserve">Política Seguimiento y evaluación de la gestión institucional </t>
  </si>
  <si>
    <t>DIMENSIÓN Evaluación de Resultados</t>
  </si>
  <si>
    <t xml:space="preserve">Política Gestión Presupuestal y Eficiencia del Gasto Público </t>
  </si>
  <si>
    <t xml:space="preserve">Política Simplificación, Racionalización y Estandarización de trámites </t>
  </si>
  <si>
    <t xml:space="preserve">Política Planeación Institucional </t>
  </si>
  <si>
    <t>DIMENSIÓN 1 - TALENTO HUMANO</t>
  </si>
  <si>
    <t xml:space="preserve">El talento humano es el corazón del modelo, es concebido como un factor determinante en la consecución de los resultados de la Entidad, en este sentido, esta dimensión dispone de herramientas e instrumentos para gestionar adecuadamente el talento humano, a través del ciclo de vida del servidor público (ingreso, desarrollo y retiro) y promoviendo la integridad de todos los servidores públicos. En este sentido, esta dimensión cuenta con productos propuestos por las siguientes áreas: </t>
  </si>
  <si>
    <t xml:space="preserve"> DIMENSIÓN 2 -  DIRECCIONAMIENTO ESTRATÉGICO Y PLANEACIÓN</t>
  </si>
  <si>
    <t xml:space="preserve">Esta dimensión tiene como propósito que la Entidad defina la ruta estratégica que orientará su gestión en el corto y mediano plazo, con el objetivo de satisfacer las necesidades y expectativas de los ciudadanos, partes interesadas y grupos de valor. En este sentido, esta dimensión cuenta con productos propuestos por las siguientes áreas: </t>
  </si>
  <si>
    <t xml:space="preserve"> DIMENSIÓN 3 - GESTIÓN CON VALOR PARA RESULTADOS</t>
  </si>
  <si>
    <t>El hacer del MIPG se encuentra en esta dimensión, permite a la entidad ejecutar todas las actividades definidas en la ruta estratégica y dar cumplimiento a las funciones asignadas y al marco estratégico de la Entidad, además dispone de diferentes lineamientos para generar espacios de participación ciudadana, en el marco de la transparencia y garantizando los derechos de la ciudadanía, a través de la entrega efectiva de los trámites, productos servicios e información. En este sentido, esta dimensión cuenta con productos propuestos por las siguientes áreas:</t>
  </si>
  <si>
    <t>DIMENSIÓN 4 - EVALUACIÓN DE RESULTADOS</t>
  </si>
  <si>
    <t xml:space="preserve">Esta dimensión tiene busca promover actividades de seguimiento con el fin de conocer permanentemente el grado de avance de la gestión y desempeño institucional. 
En este sentido, esta dimensión cuenta con productos propuestos por las siguientes </t>
  </si>
  <si>
    <t>DIMENSIÓN 5 - INFORMACIÓN Y COMUNICACIÓN</t>
  </si>
  <si>
    <t xml:space="preserve">Esta dimensión está concebida como articuladora del Modelo, permitiendo la relación de la entidad con su entorno y facilitando sus operaciones 
al ampliar el aprovechamiento de la información generada en los procesos y la documentación que la soporta, garantizando la transparencia y el flujo adecuado de información interna y externa. En este sentido, esta dimensión cuenta con productos propuestos por las siguientes áreas: </t>
  </si>
  <si>
    <t>DIMENSIÓN 6 - GESTIÓN DEL CONOCIMIENTO Y LA INNOVACIÓN</t>
  </si>
  <si>
    <t xml:space="preserve">Esta dimensión impulsa la transformación de la información y datos en capital intelectual para la Entidad, con lo cual se desarrollan actividades y estrategias para capturar, conservar, compartir y difundir el conocimiento, con el objetivo de aprender de sí misma y de su entorno para mejorar la gestión institucional. En este sentido, esta dimensión cuenta con productos propuestos por las siguientes áreas: </t>
  </si>
  <si>
    <t xml:space="preserve"> DIMENSIÓN 7 - CONTROL INTERNO</t>
  </si>
  <si>
    <t xml:space="preserve">Esta dimensión se implementa a través del MECI, promoviendo la gestión del riesgo y el mejoramiento continuo, mediante estrategias, acciones y procedimientos que permitan controlar y evaluar la planeación y gestión de la Entidad. En este sentido, esta dimensión cuenta con productos propuestos por las siguientes áreas: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</si>
</sst>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3"/>
      <color theme="3"/>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0"/>
      <name val="Calibri"/>
      <family val="2"/>
      <scheme val="minor"/>
    </font>
    <font>
      <sz val="10"/>
      <color indexed="8"/>
      <name val="Calibri"/>
      <family val="2"/>
      <scheme val="minor"/>
    </font>
    <font>
      <b/>
      <sz val="18"/>
      <color rgb="FF962D46"/>
      <name val="Calibri"/>
      <family val="2"/>
      <scheme val="minor"/>
    </font>
    <font>
      <b/>
      <sz val="12"/>
      <color rgb="FF962D46"/>
      <name val="Calibri"/>
      <family val="2"/>
      <scheme val="minor"/>
    </font>
    <font>
      <b/>
      <sz val="24"/>
      <color rgb="FF962D46"/>
      <name val="Calibri"/>
      <family val="2"/>
      <scheme val="minor"/>
    </font>
    <font>
      <b/>
      <sz val="12"/>
      <color theme="9" tint="-0.499984740745262"/>
      <name val="Calibri"/>
      <family val="2"/>
      <scheme val="minor"/>
    </font>
    <font>
      <b/>
      <sz val="12"/>
      <name val="Calibri"/>
      <family val="2"/>
      <scheme val="minor"/>
    </font>
    <font>
      <b/>
      <sz val="11"/>
      <color rgb="FFFFC000"/>
      <name val="Calibri"/>
      <family val="2"/>
      <scheme val="minor"/>
    </font>
    <font>
      <b/>
      <sz val="11"/>
      <color theme="8" tint="-0.499984740745262"/>
      <name val="Calibri"/>
      <family val="2"/>
      <scheme val="minor"/>
    </font>
    <font>
      <b/>
      <sz val="11"/>
      <color rgb="FF275317"/>
      <name val="Calibri"/>
      <family val="2"/>
      <scheme val="minor"/>
    </font>
    <font>
      <b/>
      <sz val="11"/>
      <color theme="3" tint="9.9978637043366805E-2"/>
      <name val="Calibri"/>
      <family val="2"/>
      <scheme val="minor"/>
    </font>
    <font>
      <b/>
      <sz val="11"/>
      <color theme="5" tint="-0.249977111117893"/>
      <name val="Calibri"/>
      <family val="2"/>
      <scheme val="minor"/>
    </font>
    <font>
      <b/>
      <sz val="11"/>
      <color rgb="FFC00000"/>
      <name val="Calibri"/>
      <family val="2"/>
      <scheme val="minor"/>
    </font>
    <font>
      <b/>
      <sz val="11"/>
      <color theme="2" tint="-0.749992370372631"/>
      <name val="Calibri"/>
      <family val="2"/>
      <scheme val="minor"/>
    </font>
    <font>
      <b/>
      <sz val="12"/>
      <color rgb="FFFFC000"/>
      <name val="Calibri"/>
      <family val="2"/>
      <scheme val="minor"/>
    </font>
    <font>
      <sz val="10"/>
      <color theme="1"/>
      <name val="Calibri"/>
      <family val="2"/>
      <scheme val="minor"/>
    </font>
    <font>
      <sz val="11"/>
      <name val="Calibri"/>
      <family val="2"/>
      <scheme val="minor"/>
    </font>
    <font>
      <b/>
      <sz val="10"/>
      <color rgb="FF962D46"/>
      <name val="Calibri"/>
      <family val="2"/>
      <scheme val="minor"/>
    </font>
    <font>
      <sz val="11"/>
      <color indexed="8"/>
      <name val="Calibri"/>
      <family val="2"/>
      <scheme val="minor"/>
    </font>
    <font>
      <b/>
      <sz val="16"/>
      <color indexed="48"/>
      <name val="Calibri"/>
      <family val="2"/>
    </font>
    <font>
      <b/>
      <sz val="11"/>
      <name val="Calibri"/>
      <family val="2"/>
    </font>
    <font>
      <b/>
      <sz val="11"/>
      <color rgb="FF000000"/>
      <name val="Calibri"/>
      <family val="2"/>
    </font>
    <font>
      <sz val="11"/>
      <color rgb="FF000000"/>
      <name val="Calibri"/>
      <family val="2"/>
    </font>
    <font>
      <b/>
      <sz val="12"/>
      <color theme="2" tint="-0.499984740745262"/>
      <name val="Calibri"/>
      <family val="2"/>
      <scheme val="minor"/>
    </font>
    <font>
      <sz val="11"/>
      <color rgb="FF3B3838"/>
      <name val="Calibri"/>
      <family val="2"/>
      <scheme val="minor"/>
    </font>
  </fonts>
  <fills count="17">
    <fill>
      <patternFill patternType="none"/>
    </fill>
    <fill>
      <patternFill patternType="gray125"/>
    </fill>
    <fill>
      <patternFill patternType="solid">
        <fgColor rgb="FF962D46"/>
        <bgColor indexed="64"/>
      </patternFill>
    </fill>
    <fill>
      <patternFill patternType="solid">
        <fgColor theme="0"/>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3" tint="9.9978637043366805E-2"/>
        <bgColor indexed="64"/>
      </patternFill>
    </fill>
    <fill>
      <patternFill patternType="solid">
        <fgColor theme="5" tint="-0.249977111117893"/>
        <bgColor indexed="64"/>
      </patternFill>
    </fill>
    <fill>
      <patternFill patternType="solid">
        <fgColor rgb="FFA50021"/>
        <bgColor indexed="64"/>
      </patternFill>
    </fill>
    <fill>
      <patternFill patternType="solid">
        <fgColor theme="2" tint="-0.749992370372631"/>
        <bgColor indexed="64"/>
      </patternFill>
    </fill>
    <fill>
      <patternFill patternType="solid">
        <fgColor rgb="FFFFC000"/>
        <bgColor indexed="64"/>
      </patternFill>
    </fill>
    <fill>
      <patternFill patternType="solid">
        <fgColor indexed="22"/>
      </patternFill>
    </fill>
    <fill>
      <patternFill patternType="solid">
        <fgColor theme="5" tint="0.39997558519241921"/>
        <bgColor indexed="64"/>
      </patternFill>
    </fill>
    <fill>
      <patternFill patternType="solid">
        <fgColor rgb="FFD9E1F2"/>
        <bgColor rgb="FFD9E1F2"/>
      </patternFill>
    </fill>
    <fill>
      <patternFill patternType="solid">
        <fgColor rgb="FF92D050"/>
        <bgColor indexed="64"/>
      </patternFill>
    </fill>
  </fills>
  <borders count="88">
    <border>
      <left/>
      <right/>
      <top/>
      <bottom/>
      <diagonal/>
    </border>
    <border>
      <left/>
      <right/>
      <top/>
      <bottom style="thick">
        <color theme="4" tint="0.499984740745262"/>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medium">
        <color rgb="FF0070C0"/>
      </left>
      <right style="hair">
        <color indexed="64"/>
      </right>
      <top style="hair">
        <color indexed="64"/>
      </top>
      <bottom style="hair">
        <color indexed="64"/>
      </bottom>
      <diagonal/>
    </border>
    <border>
      <left style="medium">
        <color rgb="FF0070C0"/>
      </left>
      <right style="hair">
        <color indexed="64"/>
      </right>
      <top/>
      <bottom style="hair">
        <color indexed="64"/>
      </bottom>
      <diagonal/>
    </border>
    <border>
      <left/>
      <right/>
      <top/>
      <bottom style="medium">
        <color theme="9" tint="-0.499984740745262"/>
      </bottom>
      <diagonal/>
    </border>
    <border>
      <left/>
      <right style="hair">
        <color indexed="64"/>
      </right>
      <top style="hair">
        <color indexed="64"/>
      </top>
      <bottom/>
      <diagonal/>
    </border>
    <border>
      <left style="hair">
        <color auto="1"/>
      </left>
      <right style="hair">
        <color auto="1"/>
      </right>
      <top/>
      <bottom style="hair">
        <color auto="1"/>
      </bottom>
      <diagonal/>
    </border>
    <border>
      <left style="hair">
        <color indexed="64"/>
      </left>
      <right style="medium">
        <color theme="8" tint="-0.499984740745262"/>
      </right>
      <top style="hair">
        <color indexed="64"/>
      </top>
      <bottom style="hair">
        <color indexed="64"/>
      </bottom>
      <diagonal/>
    </border>
    <border>
      <left style="hair">
        <color indexed="64"/>
      </left>
      <right style="hair">
        <color indexed="64"/>
      </right>
      <top style="hair">
        <color indexed="64"/>
      </top>
      <bottom style="medium">
        <color theme="8" tint="-0.499984740745262"/>
      </bottom>
      <diagonal/>
    </border>
    <border>
      <left style="hair">
        <color indexed="64"/>
      </left>
      <right style="hair">
        <color indexed="64"/>
      </right>
      <top style="medium">
        <color theme="3" tint="9.9948118533890809E-2"/>
      </top>
      <bottom style="hair">
        <color indexed="64"/>
      </bottom>
      <diagonal/>
    </border>
    <border>
      <left style="hair">
        <color indexed="64"/>
      </left>
      <right style="hair">
        <color indexed="64"/>
      </right>
      <top style="hair">
        <color indexed="64"/>
      </top>
      <bottom style="medium">
        <color theme="3" tint="9.9948118533890809E-2"/>
      </bottom>
      <diagonal/>
    </border>
    <border>
      <left style="medium">
        <color theme="5" tint="-0.249977111117893"/>
      </left>
      <right/>
      <top style="thin">
        <color indexed="64"/>
      </top>
      <bottom/>
      <diagonal/>
    </border>
    <border>
      <left style="medium">
        <color theme="5" tint="-0.249977111117893"/>
      </left>
      <right/>
      <top/>
      <bottom/>
      <diagonal/>
    </border>
    <border>
      <left style="medium">
        <color theme="5" tint="-0.249977111117893"/>
      </left>
      <right/>
      <top/>
      <bottom style="thin">
        <color indexed="64"/>
      </bottom>
      <diagonal/>
    </border>
    <border>
      <left style="thin">
        <color indexed="64"/>
      </left>
      <right/>
      <top/>
      <bottom style="medium">
        <color theme="5" tint="-0.249977111117893"/>
      </bottom>
      <diagonal/>
    </border>
    <border>
      <left/>
      <right/>
      <top/>
      <bottom style="medium">
        <color theme="5" tint="-0.249977111117893"/>
      </bottom>
      <diagonal/>
    </border>
    <border>
      <left/>
      <right style="thin">
        <color indexed="64"/>
      </right>
      <top/>
      <bottom style="medium">
        <color theme="5" tint="-0.249977111117893"/>
      </bottom>
      <diagonal/>
    </border>
    <border>
      <left style="medium">
        <color theme="5"/>
      </left>
      <right style="hair">
        <color indexed="64"/>
      </right>
      <top style="medium">
        <color theme="5"/>
      </top>
      <bottom style="medium">
        <color theme="5" tint="-0.249977111117893"/>
      </bottom>
      <diagonal/>
    </border>
    <border>
      <left style="hair">
        <color indexed="64"/>
      </left>
      <right style="hair">
        <color indexed="64"/>
      </right>
      <top style="medium">
        <color theme="5"/>
      </top>
      <bottom style="medium">
        <color theme="5" tint="-0.249977111117893"/>
      </bottom>
      <diagonal/>
    </border>
    <border>
      <left style="hair">
        <color indexed="64"/>
      </left>
      <right style="medium">
        <color theme="5"/>
      </right>
      <top style="medium">
        <color theme="5"/>
      </top>
      <bottom style="medium">
        <color theme="5" tint="-0.249977111117893"/>
      </bottom>
      <diagonal/>
    </border>
    <border>
      <left style="hair">
        <color indexed="64"/>
      </left>
      <right style="hair">
        <color indexed="64"/>
      </right>
      <top style="hair">
        <color indexed="64"/>
      </top>
      <bottom style="medium">
        <color theme="5" tint="-0.249977111117893"/>
      </bottom>
      <diagonal/>
    </border>
    <border>
      <left/>
      <right style="medium">
        <color rgb="FFA50021"/>
      </right>
      <top/>
      <bottom/>
      <diagonal/>
    </border>
    <border>
      <left/>
      <right style="medium">
        <color rgb="FFA50021"/>
      </right>
      <top/>
      <bottom style="thin">
        <color indexed="64"/>
      </bottom>
      <diagonal/>
    </border>
    <border>
      <left style="thin">
        <color indexed="64"/>
      </left>
      <right/>
      <top/>
      <bottom style="medium">
        <color rgb="FFA50021"/>
      </bottom>
      <diagonal/>
    </border>
    <border>
      <left/>
      <right/>
      <top/>
      <bottom style="medium">
        <color rgb="FFA50021"/>
      </bottom>
      <diagonal/>
    </border>
    <border>
      <left/>
      <right style="thin">
        <color indexed="64"/>
      </right>
      <top/>
      <bottom style="medium">
        <color rgb="FFA50021"/>
      </bottom>
      <diagonal/>
    </border>
    <border>
      <left style="hair">
        <color indexed="64"/>
      </left>
      <right style="hair">
        <color indexed="64"/>
      </right>
      <top style="hair">
        <color indexed="64"/>
      </top>
      <bottom style="medium">
        <color rgb="FFA50021"/>
      </bottom>
      <diagonal/>
    </border>
    <border>
      <left style="medium">
        <color theme="2" tint="-0.499984740745262"/>
      </left>
      <right/>
      <top style="thin">
        <color indexed="64"/>
      </top>
      <bottom/>
      <diagonal/>
    </border>
    <border>
      <left style="medium">
        <color theme="2" tint="-0.499984740745262"/>
      </left>
      <right/>
      <top/>
      <bottom/>
      <diagonal/>
    </border>
    <border>
      <left style="medium">
        <color theme="2" tint="-0.499984740745262"/>
      </left>
      <right/>
      <top/>
      <bottom style="thin">
        <color indexed="64"/>
      </bottom>
      <diagonal/>
    </border>
    <border>
      <left style="hair">
        <color indexed="64"/>
      </left>
      <right style="hair">
        <color indexed="64"/>
      </right>
      <top style="hair">
        <color indexed="64"/>
      </top>
      <bottom style="medium">
        <color theme="2" tint="-0.499984740745262"/>
      </bottom>
      <diagonal/>
    </border>
    <border>
      <left style="medium">
        <color rgb="FFFFC000"/>
      </left>
      <right/>
      <top style="thin">
        <color indexed="64"/>
      </top>
      <bottom/>
      <diagonal/>
    </border>
    <border>
      <left style="medium">
        <color rgb="FFFFC000"/>
      </left>
      <right/>
      <top/>
      <bottom/>
      <diagonal/>
    </border>
    <border>
      <left style="medium">
        <color rgb="FFFFC000"/>
      </left>
      <right/>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C000"/>
      </left>
      <right/>
      <top/>
      <bottom style="medium">
        <color rgb="FFFFC000"/>
      </bottom>
      <diagonal/>
    </border>
    <border>
      <left/>
      <right style="thin">
        <color indexed="64"/>
      </right>
      <top/>
      <bottom style="medium">
        <color rgb="FFFFC000"/>
      </bottom>
      <diagonal/>
    </border>
    <border>
      <left style="thin">
        <color indexed="64"/>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hair">
        <color indexed="64"/>
      </left>
      <right style="hair">
        <color indexed="64"/>
      </right>
      <top/>
      <bottom style="medium">
        <color rgb="FFFFC000"/>
      </bottom>
      <diagonal/>
    </border>
    <border>
      <left style="thin">
        <color indexed="64"/>
      </left>
      <right/>
      <top/>
      <bottom style="medium">
        <color theme="9" tint="-0.499984740745262"/>
      </bottom>
      <diagonal/>
    </border>
    <border>
      <left/>
      <right style="thin">
        <color indexed="64"/>
      </right>
      <top/>
      <bottom style="medium">
        <color theme="9" tint="-0.499984740745262"/>
      </bottom>
      <diagonal/>
    </border>
    <border>
      <left style="medium">
        <color rgb="FF336600"/>
      </left>
      <right style="hair">
        <color indexed="64"/>
      </right>
      <top style="medium">
        <color rgb="FF336600"/>
      </top>
      <bottom style="medium">
        <color theme="9" tint="-0.499984740745262"/>
      </bottom>
      <diagonal/>
    </border>
    <border>
      <left style="hair">
        <color indexed="64"/>
      </left>
      <right style="hair">
        <color indexed="64"/>
      </right>
      <top style="medium">
        <color rgb="FF336600"/>
      </top>
      <bottom style="medium">
        <color theme="9" tint="-0.499984740745262"/>
      </bottom>
      <diagonal/>
    </border>
    <border>
      <left style="hair">
        <color indexed="64"/>
      </left>
      <right style="medium">
        <color rgb="FF336600"/>
      </right>
      <top style="medium">
        <color rgb="FF336600"/>
      </top>
      <bottom style="medium">
        <color theme="9" tint="-0.499984740745262"/>
      </bottom>
      <diagonal/>
    </border>
    <border>
      <left style="medium">
        <color theme="8" tint="-0.499984740745262"/>
      </left>
      <right style="hair">
        <color indexed="64"/>
      </right>
      <top style="medium">
        <color theme="8" tint="-0.499984740745262"/>
      </top>
      <bottom style="medium">
        <color theme="8" tint="-0.499984740745262"/>
      </bottom>
      <diagonal/>
    </border>
    <border>
      <left style="hair">
        <color indexed="64"/>
      </left>
      <right style="hair">
        <color indexed="64"/>
      </right>
      <top style="medium">
        <color theme="8" tint="-0.499984740745262"/>
      </top>
      <bottom style="medium">
        <color theme="8" tint="-0.499984740745262"/>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hair">
        <color indexed="64"/>
      </left>
      <right style="hair">
        <color indexed="64"/>
      </right>
      <top/>
      <bottom/>
      <diagonal/>
    </border>
    <border>
      <left style="hair">
        <color indexed="64"/>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hair">
        <color indexed="64"/>
      </right>
      <top style="medium">
        <color theme="8" tint="-0.499984740745262"/>
      </top>
      <bottom style="medium">
        <color theme="8" tint="-0.499984740745262"/>
      </bottom>
      <diagonal/>
    </border>
    <border>
      <left style="hair">
        <color indexed="64"/>
      </left>
      <right style="hair">
        <color indexed="64"/>
      </right>
      <top style="medium">
        <color theme="3" tint="9.9978637043366805E-2"/>
      </top>
      <bottom style="hair">
        <color indexed="64"/>
      </bottom>
      <diagonal/>
    </border>
    <border>
      <left style="hair">
        <color indexed="64"/>
      </left>
      <right style="hair">
        <color indexed="64"/>
      </right>
      <top style="hair">
        <color indexed="64"/>
      </top>
      <bottom style="medium">
        <color theme="3" tint="9.9978637043366805E-2"/>
      </bottom>
      <diagonal/>
    </border>
    <border>
      <left style="hair">
        <color indexed="64"/>
      </left>
      <right style="hair">
        <color indexed="64"/>
      </right>
      <top style="hair">
        <color indexed="64"/>
      </top>
      <bottom style="medium">
        <color theme="3" tint="9.9917600024414813E-2"/>
      </bottom>
      <diagonal/>
    </border>
    <border>
      <left style="hair">
        <color indexed="64"/>
      </left>
      <right style="hair">
        <color indexed="64"/>
      </right>
      <top style="medium">
        <color theme="3" tint="9.9917600024414813E-2"/>
      </top>
      <bottom style="hair">
        <color indexed="64"/>
      </bottom>
      <diagonal/>
    </border>
    <border>
      <left style="hair">
        <color indexed="64"/>
      </left>
      <right style="hair">
        <color indexed="64"/>
      </right>
      <top style="hair">
        <color indexed="64"/>
      </top>
      <bottom style="medium">
        <color theme="3" tint="9.9887081514938816E-2"/>
      </bottom>
      <diagonal/>
    </border>
    <border>
      <left style="hair">
        <color auto="1"/>
      </left>
      <right style="hair">
        <color auto="1"/>
      </right>
      <top style="medium">
        <color theme="3" tint="9.9887081514938816E-2"/>
      </top>
      <bottom style="hair">
        <color auto="1"/>
      </bottom>
      <diagonal/>
    </border>
    <border>
      <left style="thin">
        <color indexed="64"/>
      </left>
      <right/>
      <top style="medium">
        <color theme="3" tint="9.9948118533890809E-2"/>
      </top>
      <bottom style="hair">
        <color indexed="64"/>
      </bottom>
      <diagonal/>
    </border>
    <border>
      <left/>
      <right/>
      <top style="medium">
        <color theme="3" tint="9.9948118533890809E-2"/>
      </top>
      <bottom style="hair">
        <color indexed="64"/>
      </bottom>
      <diagonal/>
    </border>
    <border>
      <left/>
      <right style="thin">
        <color indexed="64"/>
      </right>
      <top style="medium">
        <color theme="3" tint="9.9948118533890809E-2"/>
      </top>
      <bottom style="hair">
        <color indexed="64"/>
      </bottom>
      <diagonal/>
    </border>
    <border>
      <left/>
      <right style="hair">
        <color indexed="64"/>
      </right>
      <top style="medium">
        <color rgb="FF336600"/>
      </top>
      <bottom style="medium">
        <color theme="9" tint="-0.499984740745262"/>
      </bottom>
      <diagonal/>
    </border>
    <border>
      <left style="thin">
        <color indexed="64"/>
      </left>
      <right/>
      <top style="thin">
        <color indexed="64"/>
      </top>
      <bottom style="medium">
        <color rgb="FF336600"/>
      </bottom>
      <diagonal/>
    </border>
    <border>
      <left/>
      <right/>
      <top style="thin">
        <color indexed="64"/>
      </top>
      <bottom style="medium">
        <color rgb="FF336600"/>
      </bottom>
      <diagonal/>
    </border>
    <border>
      <left/>
      <right style="thin">
        <color indexed="64"/>
      </right>
      <top style="thin">
        <color indexed="64"/>
      </top>
      <bottom style="medium">
        <color rgb="FF3366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rgb="FF8EA9DB"/>
      </bottom>
      <diagonal/>
    </border>
    <border>
      <left style="hair">
        <color indexed="64"/>
      </left>
      <right/>
      <top style="hair">
        <color indexed="64"/>
      </top>
      <bottom style="hair">
        <color indexed="64"/>
      </bottom>
      <diagonal/>
    </border>
    <border>
      <left style="hair">
        <color indexed="64"/>
      </left>
      <right/>
      <top style="hair">
        <color indexed="64"/>
      </top>
      <bottom/>
      <diagonal/>
    </border>
  </borders>
  <cellStyleXfs count="5">
    <xf numFmtId="0" fontId="0" fillId="0" borderId="0"/>
    <xf numFmtId="0" fontId="1" fillId="0" borderId="1" applyNumberFormat="0" applyFill="0" applyAlignment="0" applyProtection="0"/>
    <xf numFmtId="0" fontId="23" fillId="0" borderId="0"/>
    <xf numFmtId="0" fontId="23" fillId="0" borderId="0"/>
    <xf numFmtId="0" fontId="23" fillId="0" borderId="0"/>
  </cellStyleXfs>
  <cellXfs count="187">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vertical="center"/>
    </xf>
    <xf numFmtId="0" fontId="5" fillId="3" borderId="5" xfId="0"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49" fontId="8" fillId="3" borderId="13" xfId="1" applyNumberFormat="1" applyFont="1" applyFill="1" applyBorder="1" applyAlignment="1" applyProtection="1">
      <alignment horizontal="center" vertical="center" wrapText="1"/>
      <protection locked="0"/>
    </xf>
    <xf numFmtId="14" fontId="8" fillId="3" borderId="13" xfId="1" applyNumberFormat="1" applyFont="1" applyFill="1" applyBorder="1" applyAlignment="1" applyProtection="1">
      <alignment horizontal="center" vertical="center" wrapText="1"/>
      <protection locked="0"/>
    </xf>
    <xf numFmtId="0" fontId="0" fillId="0" borderId="14" xfId="0" applyBorder="1" applyAlignment="1">
      <alignment horizontal="center" vertical="center"/>
    </xf>
    <xf numFmtId="49" fontId="3" fillId="0" borderId="8" xfId="1" applyNumberFormat="1" applyFont="1" applyFill="1" applyBorder="1" applyAlignment="1" applyProtection="1">
      <alignment horizontal="center" vertical="center" wrapText="1"/>
      <protection locked="0"/>
    </xf>
    <xf numFmtId="49" fontId="3" fillId="0" borderId="7" xfId="1" applyNumberFormat="1" applyFont="1" applyFill="1" applyBorder="1" applyAlignment="1" applyProtection="1">
      <alignment horizontal="center" vertical="center" wrapText="1"/>
      <protection locked="0"/>
    </xf>
    <xf numFmtId="0" fontId="5" fillId="3" borderId="13" xfId="0" applyFont="1" applyFill="1" applyBorder="1" applyAlignment="1">
      <alignment horizontal="center" vertical="center" wrapText="1"/>
    </xf>
    <xf numFmtId="0" fontId="0" fillId="5" borderId="0" xfId="0" applyFill="1" applyAlignment="1">
      <alignment vertical="center"/>
    </xf>
    <xf numFmtId="0" fontId="20" fillId="5" borderId="0" xfId="0" applyFont="1" applyFill="1" applyAlignment="1">
      <alignment vertical="center"/>
    </xf>
    <xf numFmtId="0" fontId="20" fillId="0" borderId="0" xfId="0" applyFont="1" applyAlignment="1">
      <alignment vertical="center"/>
    </xf>
    <xf numFmtId="0" fontId="5" fillId="5"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6" fillId="0" borderId="5" xfId="0" applyFont="1" applyBorder="1" applyAlignment="1">
      <alignment horizontal="center" vertical="center" wrapText="1"/>
    </xf>
    <xf numFmtId="0" fontId="5" fillId="5"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49" fontId="8" fillId="3" borderId="17" xfId="1" applyNumberFormat="1" applyFont="1" applyFill="1" applyBorder="1" applyAlignment="1" applyProtection="1">
      <alignment horizontal="center" vertical="center" wrapText="1"/>
      <protection locked="0"/>
    </xf>
    <xf numFmtId="49" fontId="8" fillId="3" borderId="29" xfId="1" applyNumberFormat="1" applyFont="1" applyFill="1" applyBorder="1" applyAlignment="1" applyProtection="1">
      <alignment horizontal="center" vertical="center" wrapText="1"/>
      <protection locked="0"/>
    </xf>
    <xf numFmtId="49" fontId="8" fillId="3" borderId="30" xfId="1" applyNumberFormat="1" applyFont="1" applyFill="1" applyBorder="1" applyAlignment="1" applyProtection="1">
      <alignment horizontal="center" vertical="center" wrapText="1"/>
      <protection locked="0"/>
    </xf>
    <xf numFmtId="14" fontId="8" fillId="3" borderId="30" xfId="1" applyNumberFormat="1" applyFont="1" applyFill="1" applyBorder="1" applyAlignment="1" applyProtection="1">
      <alignment horizontal="center" vertical="center" wrapText="1"/>
      <protection locked="0"/>
    </xf>
    <xf numFmtId="49" fontId="8" fillId="3" borderId="31" xfId="1" applyNumberFormat="1" applyFont="1" applyFill="1" applyBorder="1" applyAlignment="1" applyProtection="1">
      <alignment horizontal="center" vertical="center" wrapText="1"/>
      <protection locked="0"/>
    </xf>
    <xf numFmtId="0" fontId="21" fillId="3" borderId="5" xfId="0" applyFont="1" applyFill="1" applyBorder="1" applyAlignment="1">
      <alignment horizontal="center" vertical="center" wrapText="1"/>
    </xf>
    <xf numFmtId="14" fontId="21" fillId="3" borderId="5"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49" fontId="11" fillId="3" borderId="38" xfId="1" applyNumberFormat="1" applyFont="1" applyFill="1" applyBorder="1" applyAlignment="1" applyProtection="1">
      <alignment horizontal="center" vertical="center" wrapText="1"/>
      <protection locked="0"/>
    </xf>
    <xf numFmtId="14" fontId="11" fillId="3" borderId="38" xfId="1" applyNumberFormat="1" applyFont="1" applyFill="1" applyBorder="1" applyAlignment="1" applyProtection="1">
      <alignment horizontal="center" vertical="center" wrapText="1"/>
      <protection locked="0"/>
    </xf>
    <xf numFmtId="0" fontId="5" fillId="3" borderId="38" xfId="0" applyFont="1" applyFill="1" applyBorder="1" applyAlignment="1">
      <alignment horizontal="center" vertical="center" wrapText="1"/>
    </xf>
    <xf numFmtId="49" fontId="8" fillId="3" borderId="42" xfId="1" applyNumberFormat="1" applyFont="1" applyFill="1" applyBorder="1" applyAlignment="1" applyProtection="1">
      <alignment horizontal="center" vertical="center" wrapText="1"/>
      <protection locked="0"/>
    </xf>
    <xf numFmtId="14" fontId="8" fillId="3" borderId="42" xfId="1" applyNumberFormat="1" applyFont="1" applyFill="1" applyBorder="1" applyAlignment="1" applyProtection="1">
      <alignment horizontal="center" vertical="center" wrapText="1"/>
      <protection locked="0"/>
    </xf>
    <xf numFmtId="0" fontId="5" fillId="3" borderId="42" xfId="0" applyFont="1" applyFill="1" applyBorder="1" applyAlignment="1">
      <alignment horizontal="center" vertical="center" wrapText="1"/>
    </xf>
    <xf numFmtId="49" fontId="8" fillId="3" borderId="54" xfId="1" applyNumberFormat="1" applyFont="1" applyFill="1" applyBorder="1" applyAlignment="1" applyProtection="1">
      <alignment horizontal="center" vertical="center" wrapText="1"/>
      <protection locked="0"/>
    </xf>
    <xf numFmtId="14" fontId="8" fillId="3" borderId="54" xfId="1" applyNumberFormat="1" applyFont="1" applyFill="1" applyBorder="1" applyAlignment="1" applyProtection="1">
      <alignment horizontal="center" vertical="center" wrapText="1"/>
      <protection locked="0"/>
    </xf>
    <xf numFmtId="49" fontId="8" fillId="3" borderId="57" xfId="1" applyNumberFormat="1" applyFont="1" applyFill="1" applyBorder="1" applyAlignment="1" applyProtection="1">
      <alignment horizontal="center" vertical="center" wrapText="1"/>
      <protection locked="0"/>
    </xf>
    <xf numFmtId="49" fontId="8" fillId="3" borderId="58" xfId="1" applyNumberFormat="1" applyFont="1" applyFill="1" applyBorder="1" applyAlignment="1" applyProtection="1">
      <alignment horizontal="center" vertical="center" wrapText="1"/>
      <protection locked="0"/>
    </xf>
    <xf numFmtId="14" fontId="8" fillId="3" borderId="58" xfId="1" applyNumberFormat="1" applyFont="1" applyFill="1" applyBorder="1" applyAlignment="1" applyProtection="1">
      <alignment horizontal="center" vertical="center" wrapText="1"/>
      <protection locked="0"/>
    </xf>
    <xf numFmtId="49" fontId="8" fillId="3" borderId="59" xfId="1" applyNumberFormat="1" applyFont="1" applyFill="1" applyBorder="1" applyAlignment="1" applyProtection="1">
      <alignment horizontal="center" vertical="center" wrapText="1"/>
      <protection locked="0"/>
    </xf>
    <xf numFmtId="0" fontId="0" fillId="0" borderId="15" xfId="0" applyBorder="1" applyAlignment="1">
      <alignment horizontal="center" vertical="center"/>
    </xf>
    <xf numFmtId="0" fontId="21" fillId="3" borderId="18" xfId="0" applyFont="1" applyFill="1" applyBorder="1" applyAlignment="1">
      <alignment horizontal="center" vertical="center" wrapText="1"/>
    </xf>
    <xf numFmtId="14" fontId="21" fillId="3" borderId="18" xfId="0" applyNumberFormat="1" applyFont="1" applyFill="1" applyBorder="1" applyAlignment="1">
      <alignment horizontal="center" vertical="center" wrapText="1"/>
    </xf>
    <xf numFmtId="49" fontId="22" fillId="3" borderId="13" xfId="1" applyNumberFormat="1" applyFont="1" applyFill="1" applyBorder="1" applyAlignment="1" applyProtection="1">
      <alignment horizontal="center" vertical="center" wrapText="1"/>
      <protection locked="0"/>
    </xf>
    <xf numFmtId="14" fontId="22" fillId="3" borderId="13" xfId="1" applyNumberFormat="1" applyFont="1" applyFill="1" applyBorder="1" applyAlignment="1" applyProtection="1">
      <alignment horizontal="center" vertical="center" wrapText="1"/>
      <protection locked="0"/>
    </xf>
    <xf numFmtId="49" fontId="8" fillId="3" borderId="60" xfId="1" applyNumberFormat="1" applyFont="1" applyFill="1" applyBorder="1" applyAlignment="1" applyProtection="1">
      <alignment horizontal="center" vertical="center" wrapText="1"/>
      <protection locked="0"/>
    </xf>
    <xf numFmtId="49" fontId="8" fillId="3" borderId="61" xfId="1" applyNumberFormat="1" applyFont="1" applyFill="1" applyBorder="1" applyAlignment="1" applyProtection="1">
      <alignment horizontal="center" vertical="center" wrapText="1"/>
      <protection locked="0"/>
    </xf>
    <xf numFmtId="14" fontId="8" fillId="3" borderId="61" xfId="1" applyNumberFormat="1" applyFont="1" applyFill="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6" fillId="0" borderId="65" xfId="0" applyFont="1" applyBorder="1" applyAlignment="1">
      <alignment horizontal="center" vertical="center" wrapText="1"/>
    </xf>
    <xf numFmtId="0" fontId="5" fillId="5"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5" borderId="74"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3" fillId="0" borderId="0" xfId="2"/>
    <xf numFmtId="0" fontId="25" fillId="13" borderId="0" xfId="2" applyFont="1" applyFill="1" applyAlignment="1">
      <alignment horizontal="center"/>
    </xf>
    <xf numFmtId="49" fontId="8" fillId="3" borderId="78" xfId="1" applyNumberFormat="1" applyFont="1" applyFill="1" applyBorder="1" applyAlignment="1" applyProtection="1">
      <alignment horizontal="center" vertical="center" wrapText="1"/>
      <protection locked="0"/>
    </xf>
    <xf numFmtId="0" fontId="26" fillId="15" borderId="85" xfId="0" applyFont="1" applyFill="1" applyBorder="1" applyAlignment="1">
      <alignment horizontal="center" vertical="center" wrapText="1"/>
    </xf>
    <xf numFmtId="0" fontId="27" fillId="0" borderId="0" xfId="0" applyFont="1" applyAlignment="1">
      <alignment wrapText="1"/>
    </xf>
    <xf numFmtId="0" fontId="27" fillId="0" borderId="0" xfId="0" applyFont="1"/>
    <xf numFmtId="0" fontId="27" fillId="14" borderId="0" xfId="0" applyFont="1" applyFill="1"/>
    <xf numFmtId="0" fontId="25" fillId="13" borderId="0" xfId="2" applyFont="1" applyFill="1" applyAlignment="1">
      <alignment horizontal="center" vertical="center"/>
    </xf>
    <xf numFmtId="0" fontId="25" fillId="13" borderId="0" xfId="2" applyFont="1" applyFill="1" applyAlignment="1">
      <alignment horizontal="center" vertical="center" wrapText="1"/>
    </xf>
    <xf numFmtId="0" fontId="25" fillId="13" borderId="0" xfId="2" applyFont="1" applyFill="1" applyAlignment="1">
      <alignment horizontal="center" wrapText="1"/>
    </xf>
    <xf numFmtId="0" fontId="25" fillId="13" borderId="0" xfId="2" applyFont="1" applyFill="1" applyAlignment="1">
      <alignment horizontal="center" vertical="top" wrapText="1"/>
    </xf>
    <xf numFmtId="0" fontId="25" fillId="0" borderId="0" xfId="2" applyFont="1" applyAlignment="1">
      <alignment horizontal="center" vertical="center" wrapText="1"/>
    </xf>
    <xf numFmtId="0" fontId="23" fillId="0" borderId="0" xfId="2" applyAlignment="1">
      <alignment vertical="center"/>
    </xf>
    <xf numFmtId="0" fontId="23" fillId="0" borderId="0" xfId="2" applyAlignment="1">
      <alignment vertical="center" wrapText="1"/>
    </xf>
    <xf numFmtId="0" fontId="23" fillId="0" borderId="0" xfId="2" applyAlignment="1">
      <alignment horizontal="center" vertical="top" wrapText="1"/>
    </xf>
    <xf numFmtId="0" fontId="2" fillId="0" borderId="0" xfId="2" applyFont="1" applyAlignment="1">
      <alignment vertical="top" wrapText="1"/>
    </xf>
    <xf numFmtId="0" fontId="23" fillId="0" borderId="0" xfId="2" applyAlignment="1">
      <alignment vertical="top" wrapText="1"/>
    </xf>
    <xf numFmtId="0" fontId="23" fillId="14" borderId="0" xfId="2" applyFill="1" applyAlignment="1">
      <alignment vertical="center" wrapText="1"/>
    </xf>
    <xf numFmtId="0" fontId="23" fillId="16" borderId="0" xfId="2" applyFill="1"/>
    <xf numFmtId="0" fontId="5" fillId="3" borderId="0" xfId="0" applyFont="1" applyFill="1" applyAlignment="1">
      <alignment horizontal="center" vertical="center" wrapText="1"/>
    </xf>
    <xf numFmtId="0" fontId="0" fillId="0" borderId="0" xfId="0" applyAlignment="1">
      <alignment vertical="top"/>
    </xf>
    <xf numFmtId="49" fontId="28" fillId="0" borderId="7" xfId="1" applyNumberFormat="1" applyFont="1" applyFill="1" applyBorder="1" applyAlignment="1" applyProtection="1">
      <alignment vertical="center" wrapText="1"/>
      <protection locked="0"/>
    </xf>
    <xf numFmtId="0" fontId="0" fillId="0" borderId="9" xfId="0" applyBorder="1" applyAlignment="1">
      <alignment vertical="center"/>
    </xf>
    <xf numFmtId="49" fontId="8" fillId="3" borderId="66" xfId="1" applyNumberFormat="1" applyFont="1" applyFill="1" applyBorder="1" applyAlignment="1" applyProtection="1">
      <alignment horizontal="center" vertical="center" wrapText="1"/>
      <protection locked="0"/>
    </xf>
    <xf numFmtId="0" fontId="5" fillId="3" borderId="86" xfId="0" applyFont="1" applyFill="1" applyBorder="1" applyAlignment="1">
      <alignment horizontal="center" vertical="center" wrapText="1"/>
    </xf>
    <xf numFmtId="49" fontId="8" fillId="3" borderId="87" xfId="1" applyNumberFormat="1" applyFont="1" applyFill="1" applyBorder="1" applyAlignment="1" applyProtection="1">
      <alignment horizontal="center" vertical="center" wrapText="1"/>
      <protection locked="0"/>
    </xf>
    <xf numFmtId="0" fontId="24" fillId="0" borderId="0" xfId="2" applyFont="1" applyAlignment="1">
      <alignment horizontal="left"/>
    </xf>
    <xf numFmtId="0" fontId="23" fillId="0" borderId="0" xfId="2"/>
    <xf numFmtId="0" fontId="12" fillId="0" borderId="0" xfId="0" applyFont="1" applyAlignment="1">
      <alignment horizontal="center"/>
    </xf>
    <xf numFmtId="0" fontId="18" fillId="0" borderId="0" xfId="0" applyFont="1" applyAlignment="1">
      <alignment horizontal="center"/>
    </xf>
    <xf numFmtId="0" fontId="17" fillId="0" borderId="0" xfId="0" applyFont="1" applyAlignment="1">
      <alignment horizontal="center"/>
    </xf>
    <xf numFmtId="0" fontId="0" fillId="0" borderId="0" xfId="0" applyAlignment="1">
      <alignment horizontal="center" vertical="center"/>
    </xf>
    <xf numFmtId="49" fontId="9" fillId="0" borderId="0" xfId="1"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49" fontId="7" fillId="0" borderId="0" xfId="1"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center" vertical="center" wrapText="1"/>
      <protection locked="0"/>
    </xf>
    <xf numFmtId="49" fontId="3" fillId="6" borderId="82" xfId="1" applyNumberFormat="1" applyFont="1" applyFill="1" applyBorder="1" applyAlignment="1" applyProtection="1">
      <alignment horizontal="center" vertical="center" wrapText="1"/>
      <protection locked="0"/>
    </xf>
    <xf numFmtId="49" fontId="3" fillId="6" borderId="83" xfId="1" applyNumberFormat="1" applyFont="1" applyFill="1" applyBorder="1" applyAlignment="1" applyProtection="1">
      <alignment horizontal="center" vertical="center" wrapText="1"/>
      <protection locked="0"/>
    </xf>
    <xf numFmtId="49" fontId="3" fillId="6" borderId="84" xfId="1" applyNumberFormat="1" applyFont="1" applyFill="1" applyBorder="1" applyAlignment="1" applyProtection="1">
      <alignment horizontal="center" vertical="center" wrapText="1"/>
      <protection locked="0"/>
    </xf>
    <xf numFmtId="49" fontId="3" fillId="2" borderId="79" xfId="1" applyNumberFormat="1" applyFont="1" applyFill="1" applyBorder="1" applyAlignment="1" applyProtection="1">
      <alignment horizontal="center" vertical="center" wrapText="1"/>
      <protection locked="0"/>
    </xf>
    <xf numFmtId="49" fontId="3" fillId="2" borderId="81" xfId="1" applyNumberFormat="1" applyFont="1" applyFill="1" applyBorder="1" applyAlignment="1" applyProtection="1">
      <alignment horizontal="center" vertical="center" wrapText="1"/>
      <protection locked="0"/>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49" fontId="3" fillId="4" borderId="3" xfId="1" applyNumberFormat="1" applyFont="1" applyFill="1" applyBorder="1" applyAlignment="1" applyProtection="1">
      <alignment horizontal="center" vertical="center" wrapText="1"/>
      <protection locked="0"/>
    </xf>
    <xf numFmtId="49" fontId="3" fillId="4" borderId="4" xfId="1" applyNumberFormat="1" applyFont="1" applyFill="1" applyBorder="1" applyAlignment="1" applyProtection="1">
      <alignment horizontal="center" vertical="center" wrapText="1"/>
      <protection locked="0"/>
    </xf>
    <xf numFmtId="0" fontId="10" fillId="0" borderId="0" xfId="1" applyNumberFormat="1" applyFont="1" applyFill="1" applyBorder="1" applyAlignment="1" applyProtection="1">
      <alignment horizontal="center" vertical="top" wrapText="1"/>
      <protection locked="0"/>
    </xf>
    <xf numFmtId="49" fontId="3" fillId="6" borderId="55" xfId="1" applyNumberFormat="1" applyFont="1" applyFill="1" applyBorder="1" applyAlignment="1" applyProtection="1">
      <alignment horizontal="center" vertical="center" wrapText="1"/>
      <protection locked="0"/>
    </xf>
    <xf numFmtId="49" fontId="3" fillId="6" borderId="16" xfId="1" applyNumberFormat="1" applyFont="1" applyFill="1" applyBorder="1" applyAlignment="1" applyProtection="1">
      <alignment horizontal="center" vertical="center" wrapText="1"/>
      <protection locked="0"/>
    </xf>
    <xf numFmtId="49" fontId="3" fillId="6" borderId="56"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11" xfId="1"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49" fontId="28" fillId="0" borderId="8" xfId="1" applyNumberFormat="1" applyFont="1" applyFill="1" applyBorder="1" applyAlignment="1" applyProtection="1">
      <alignment horizontal="center" vertical="center" wrapText="1"/>
      <protection locked="0"/>
    </xf>
    <xf numFmtId="49" fontId="3" fillId="7" borderId="18" xfId="1" applyNumberFormat="1" applyFont="1" applyFill="1" applyBorder="1" applyAlignment="1" applyProtection="1">
      <alignment horizontal="center" vertical="center" wrapText="1"/>
      <protection locked="0"/>
    </xf>
    <xf numFmtId="49" fontId="3" fillId="7" borderId="62" xfId="1" applyNumberFormat="1" applyFont="1" applyFill="1" applyBorder="1" applyAlignment="1" applyProtection="1">
      <alignment horizontal="center" vertical="center" wrapText="1"/>
      <protection locked="0"/>
    </xf>
    <xf numFmtId="49" fontId="3" fillId="7" borderId="63" xfId="1" applyNumberFormat="1" applyFont="1" applyFill="1" applyBorder="1" applyAlignment="1" applyProtection="1">
      <alignment horizontal="center" vertical="center" wrapText="1"/>
      <protection locked="0"/>
    </xf>
    <xf numFmtId="49" fontId="3" fillId="7" borderId="64" xfId="1" applyNumberFormat="1" applyFont="1"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49" fontId="7" fillId="0" borderId="6"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horizontal="center" vertical="center" wrapText="1"/>
      <protection locked="0"/>
    </xf>
    <xf numFmtId="49" fontId="7" fillId="0" borderId="2" xfId="1" applyNumberFormat="1" applyFont="1" applyFill="1" applyBorder="1" applyAlignment="1" applyProtection="1">
      <alignment horizontal="center" vertical="center" wrapText="1"/>
      <protection locked="0"/>
    </xf>
    <xf numFmtId="49" fontId="7" fillId="0" borderId="12" xfId="1" applyNumberFormat="1" applyFont="1" applyFill="1" applyBorder="1" applyAlignment="1" applyProtection="1">
      <alignment horizontal="center" vertical="center" wrapText="1"/>
      <protection locked="0"/>
    </xf>
    <xf numFmtId="49" fontId="3" fillId="7" borderId="66" xfId="1" applyNumberFormat="1" applyFont="1" applyFill="1" applyBorder="1" applyAlignment="1" applyProtection="1">
      <alignment horizontal="center" vertical="center" wrapText="1"/>
      <protection locked="0"/>
    </xf>
    <xf numFmtId="49" fontId="3" fillId="7" borderId="67" xfId="1" applyNumberFormat="1" applyFont="1" applyFill="1" applyBorder="1" applyAlignment="1" applyProtection="1">
      <alignment horizontal="center" vertical="center" wrapText="1"/>
      <protection locked="0"/>
    </xf>
    <xf numFmtId="49" fontId="3" fillId="7" borderId="68" xfId="1" applyNumberFormat="1" applyFont="1" applyFill="1" applyBorder="1" applyAlignment="1" applyProtection="1">
      <alignment horizontal="center" vertical="center" wrapText="1"/>
      <protection locked="0"/>
    </xf>
    <xf numFmtId="49" fontId="3" fillId="2" borderId="65" xfId="1" applyNumberFormat="1" applyFont="1" applyFill="1" applyBorder="1" applyAlignment="1" applyProtection="1">
      <alignment horizontal="center" vertical="center" wrapText="1"/>
      <protection locked="0"/>
    </xf>
    <xf numFmtId="0" fontId="4" fillId="0" borderId="65" xfId="0" applyFont="1" applyBorder="1" applyAlignment="1">
      <alignment horizontal="center" vertical="center" wrapText="1"/>
    </xf>
    <xf numFmtId="49" fontId="3" fillId="2" borderId="6" xfId="1" applyNumberFormat="1" applyFont="1" applyFill="1" applyBorder="1" applyAlignment="1" applyProtection="1">
      <alignment horizontal="center" vertical="center" wrapText="1"/>
      <protection locked="0"/>
    </xf>
    <xf numFmtId="49" fontId="3" fillId="2" borderId="7" xfId="1"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49" fontId="3" fillId="8" borderId="12" xfId="1" applyNumberFormat="1" applyFont="1" applyFill="1" applyBorder="1" applyAlignment="1" applyProtection="1">
      <alignment horizontal="center" vertical="center" wrapText="1"/>
      <protection locked="0"/>
    </xf>
    <xf numFmtId="49" fontId="3" fillId="8" borderId="9" xfId="1" applyNumberFormat="1" applyFont="1" applyFill="1" applyBorder="1" applyAlignment="1" applyProtection="1">
      <alignment horizontal="center" vertical="center" wrapText="1"/>
      <protection locked="0"/>
    </xf>
    <xf numFmtId="49" fontId="3" fillId="8" borderId="10" xfId="1" applyNumberFormat="1" applyFont="1" applyFill="1" applyBorder="1" applyAlignment="1" applyProtection="1">
      <alignment horizontal="center" vertical="center" wrapText="1"/>
      <protection locked="0"/>
    </xf>
    <xf numFmtId="49" fontId="3" fillId="8" borderId="2" xfId="1" applyNumberFormat="1" applyFont="1" applyFill="1" applyBorder="1" applyAlignment="1" applyProtection="1">
      <alignment horizontal="center" vertical="center" wrapText="1"/>
      <protection locked="0"/>
    </xf>
    <xf numFmtId="49" fontId="3" fillId="8" borderId="0" xfId="1" applyNumberFormat="1" applyFont="1" applyFill="1" applyBorder="1" applyAlignment="1" applyProtection="1">
      <alignment horizontal="center" vertical="center" wrapText="1"/>
      <protection locked="0"/>
    </xf>
    <xf numFmtId="49" fontId="3" fillId="8" borderId="11" xfId="1" applyNumberFormat="1" applyFont="1" applyFill="1" applyBorder="1" applyAlignment="1" applyProtection="1">
      <alignment horizontal="center" vertical="center" wrapText="1"/>
      <protection locked="0"/>
    </xf>
    <xf numFmtId="49" fontId="3" fillId="8" borderId="75" xfId="1" applyNumberFormat="1" applyFont="1" applyFill="1" applyBorder="1" applyAlignment="1" applyProtection="1">
      <alignment horizontal="center" vertical="center" wrapText="1"/>
      <protection locked="0"/>
    </xf>
    <xf numFmtId="49" fontId="3" fillId="8" borderId="76" xfId="1" applyNumberFormat="1" applyFont="1" applyFill="1" applyBorder="1" applyAlignment="1" applyProtection="1">
      <alignment horizontal="center" vertical="center" wrapText="1"/>
      <protection locked="0"/>
    </xf>
    <xf numFmtId="49" fontId="3" fillId="8" borderId="77" xfId="1" applyNumberFormat="1" applyFont="1" applyFill="1" applyBorder="1" applyAlignment="1" applyProtection="1">
      <alignment horizontal="center" vertical="center" wrapText="1"/>
      <protection locked="0"/>
    </xf>
    <xf numFmtId="49" fontId="7" fillId="0" borderId="23" xfId="1" applyNumberFormat="1" applyFont="1" applyFill="1" applyBorder="1" applyAlignment="1" applyProtection="1">
      <alignment horizontal="center" vertical="center" wrapText="1"/>
      <protection locked="0"/>
    </xf>
    <xf numFmtId="49" fontId="7" fillId="0" borderId="24" xfId="1" applyNumberFormat="1" applyFont="1" applyFill="1" applyBorder="1" applyAlignment="1" applyProtection="1">
      <alignment horizontal="center" vertical="center" wrapText="1"/>
      <protection locked="0"/>
    </xf>
    <xf numFmtId="49" fontId="7" fillId="0" borderId="25" xfId="1" applyNumberFormat="1" applyFont="1" applyFill="1" applyBorder="1" applyAlignment="1" applyProtection="1">
      <alignment horizontal="center" vertical="center" wrapText="1"/>
      <protection locked="0"/>
    </xf>
    <xf numFmtId="49" fontId="3" fillId="9" borderId="26" xfId="1" applyNumberFormat="1" applyFont="1" applyFill="1" applyBorder="1" applyAlignment="1" applyProtection="1">
      <alignment horizontal="center" vertical="center" wrapText="1"/>
      <protection locked="0"/>
    </xf>
    <xf numFmtId="49" fontId="3" fillId="9" borderId="27" xfId="1" applyNumberFormat="1" applyFont="1" applyFill="1" applyBorder="1" applyAlignment="1" applyProtection="1">
      <alignment horizontal="center" vertical="center" wrapText="1"/>
      <protection locked="0"/>
    </xf>
    <xf numFmtId="49" fontId="3" fillId="9" borderId="28" xfId="1" applyNumberFormat="1" applyFont="1" applyFill="1" applyBorder="1" applyAlignment="1" applyProtection="1">
      <alignment horizontal="center" vertical="center" wrapText="1"/>
      <protection locked="0"/>
    </xf>
    <xf numFmtId="49" fontId="3" fillId="10" borderId="12" xfId="1" applyNumberFormat="1" applyFont="1" applyFill="1" applyBorder="1" applyAlignment="1" applyProtection="1">
      <alignment horizontal="center" vertical="center" wrapText="1"/>
      <protection locked="0"/>
    </xf>
    <xf numFmtId="49" fontId="3" fillId="10" borderId="9" xfId="1" applyNumberFormat="1" applyFont="1" applyFill="1" applyBorder="1" applyAlignment="1" applyProtection="1">
      <alignment horizontal="center" vertical="center" wrapText="1"/>
      <protection locked="0"/>
    </xf>
    <xf numFmtId="49" fontId="3" fillId="10" borderId="10" xfId="1" applyNumberFormat="1" applyFont="1" applyFill="1" applyBorder="1" applyAlignment="1" applyProtection="1">
      <alignment horizontal="center" vertical="center" wrapText="1"/>
      <protection locked="0"/>
    </xf>
    <xf numFmtId="0" fontId="0" fillId="0" borderId="33" xfId="0" applyBorder="1" applyAlignment="1">
      <alignment horizontal="center" vertical="center"/>
    </xf>
    <xf numFmtId="0" fontId="0" fillId="0" borderId="34" xfId="0" applyBorder="1" applyAlignment="1">
      <alignment horizontal="center" vertical="center"/>
    </xf>
    <xf numFmtId="49" fontId="3" fillId="10" borderId="35" xfId="1" applyNumberFormat="1" applyFont="1" applyFill="1" applyBorder="1" applyAlignment="1" applyProtection="1">
      <alignment horizontal="center" vertical="center" wrapText="1"/>
      <protection locked="0"/>
    </xf>
    <xf numFmtId="49" fontId="3" fillId="10" borderId="36" xfId="1" applyNumberFormat="1" applyFont="1" applyFill="1" applyBorder="1" applyAlignment="1" applyProtection="1">
      <alignment horizontal="center" vertical="center" wrapText="1"/>
      <protection locked="0"/>
    </xf>
    <xf numFmtId="49" fontId="3" fillId="10" borderId="37" xfId="1" applyNumberFormat="1" applyFont="1" applyFill="1" applyBorder="1" applyAlignment="1" applyProtection="1">
      <alignment horizontal="center" vertical="center" wrapText="1"/>
      <protection locked="0"/>
    </xf>
    <xf numFmtId="49" fontId="7" fillId="0" borderId="39" xfId="1" applyNumberFormat="1" applyFont="1" applyFill="1" applyBorder="1" applyAlignment="1" applyProtection="1">
      <alignment horizontal="center" vertical="center" wrapText="1"/>
      <protection locked="0"/>
    </xf>
    <xf numFmtId="49" fontId="7" fillId="0" borderId="40" xfId="1" applyNumberFormat="1" applyFont="1" applyFill="1" applyBorder="1" applyAlignment="1" applyProtection="1">
      <alignment horizontal="center" vertical="center" wrapText="1"/>
      <protection locked="0"/>
    </xf>
    <xf numFmtId="49" fontId="7" fillId="0" borderId="41" xfId="1" applyNumberFormat="1" applyFont="1" applyFill="1" applyBorder="1" applyAlignment="1" applyProtection="1">
      <alignment horizontal="center" vertical="center" wrapText="1"/>
      <protection locked="0"/>
    </xf>
    <xf numFmtId="49" fontId="3" fillId="11" borderId="12" xfId="1" applyNumberFormat="1" applyFont="1" applyFill="1" applyBorder="1" applyAlignment="1" applyProtection="1">
      <alignment horizontal="center" vertical="center" wrapText="1"/>
      <protection locked="0"/>
    </xf>
    <xf numFmtId="49" fontId="3" fillId="11" borderId="9" xfId="1" applyNumberFormat="1" applyFont="1" applyFill="1" applyBorder="1" applyAlignment="1" applyProtection="1">
      <alignment horizontal="center" vertical="center" wrapText="1"/>
      <protection locked="0"/>
    </xf>
    <xf numFmtId="49" fontId="3" fillId="11" borderId="10" xfId="1" applyNumberFormat="1" applyFont="1" applyFill="1" applyBorder="1" applyAlignment="1" applyProtection="1">
      <alignment horizontal="center" vertical="center" wrapText="1"/>
      <protection locked="0"/>
    </xf>
    <xf numFmtId="0" fontId="29" fillId="0" borderId="8" xfId="0" applyFont="1" applyBorder="1" applyAlignment="1">
      <alignment horizontal="center" vertical="center" wrapText="1"/>
    </xf>
    <xf numFmtId="49" fontId="3" fillId="2" borderId="49" xfId="1" applyNumberFormat="1" applyFont="1" applyFill="1" applyBorder="1" applyAlignment="1" applyProtection="1">
      <alignment horizontal="center" vertical="center" wrapText="1"/>
      <protection locked="0"/>
    </xf>
    <xf numFmtId="49" fontId="3" fillId="2" borderId="50" xfId="1" applyNumberFormat="1" applyFont="1" applyFill="1" applyBorder="1" applyAlignment="1" applyProtection="1">
      <alignment horizontal="center" vertical="center" wrapText="1"/>
      <protection locked="0"/>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49" fontId="7" fillId="0" borderId="43" xfId="1" applyNumberFormat="1" applyFont="1" applyFill="1" applyBorder="1" applyAlignment="1" applyProtection="1">
      <alignment horizontal="center" vertical="center" wrapText="1"/>
      <protection locked="0"/>
    </xf>
    <xf numFmtId="49" fontId="7" fillId="0" borderId="44" xfId="1" applyNumberFormat="1" applyFont="1" applyFill="1" applyBorder="1" applyAlignment="1" applyProtection="1">
      <alignment horizontal="center" vertical="center" wrapText="1"/>
      <protection locked="0"/>
    </xf>
    <xf numFmtId="49" fontId="7" fillId="0" borderId="45" xfId="1" applyNumberFormat="1" applyFont="1" applyFill="1" applyBorder="1" applyAlignment="1" applyProtection="1">
      <alignment horizontal="center" vertical="center" wrapText="1"/>
      <protection locked="0"/>
    </xf>
    <xf numFmtId="49" fontId="3" fillId="12" borderId="46" xfId="1" applyNumberFormat="1" applyFont="1" applyFill="1" applyBorder="1" applyAlignment="1" applyProtection="1">
      <alignment horizontal="center" vertical="center" wrapText="1"/>
      <protection locked="0"/>
    </xf>
    <xf numFmtId="49" fontId="3" fillId="12" borderId="47" xfId="1" applyNumberFormat="1" applyFont="1" applyFill="1" applyBorder="1" applyAlignment="1" applyProtection="1">
      <alignment horizontal="center" vertical="center" wrapText="1"/>
      <protection locked="0"/>
    </xf>
    <xf numFmtId="49" fontId="3" fillId="12" borderId="48" xfId="1" applyNumberFormat="1" applyFont="1" applyFill="1" applyBorder="1" applyAlignment="1" applyProtection="1">
      <alignment horizontal="center" vertical="center" wrapText="1"/>
      <protection locked="0"/>
    </xf>
    <xf numFmtId="49" fontId="19" fillId="0" borderId="8" xfId="1" applyNumberFormat="1" applyFont="1" applyFill="1" applyBorder="1" applyAlignment="1" applyProtection="1">
      <alignment horizontal="center" vertical="center" wrapText="1"/>
      <protection locked="0"/>
    </xf>
  </cellXfs>
  <cellStyles count="5">
    <cellStyle name="Normal" xfId="0" builtinId="0"/>
    <cellStyle name="Normal 2" xfId="2" xr:uid="{307A5F4E-D984-4ADC-B557-4DEBDA57A915}"/>
    <cellStyle name="Normal 3" xfId="3" xr:uid="{E1308B40-E49B-474D-B8CF-6E0F4307A634}"/>
    <cellStyle name="Normal 7" xfId="4" xr:uid="{6CE52B24-A28A-483B-ADC2-856D5D361353}"/>
    <cellStyle name="Título 2" xfId="1" builtinId="17"/>
  </cellStyles>
  <dxfs count="130">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962D46"/>
      <color rgb="FFA50021"/>
      <color rgb="FFCC0000"/>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microsoft.com/office/2022/10/relationships/richValueRel" Target="richData/richValueRel.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Dimensi&#243;n 7 - Control Interno'!&#193;rea_de_impresi&#243;n"/><Relationship Id="rId18" Type="http://schemas.openxmlformats.org/officeDocument/2006/relationships/hyperlink" Target="https://sedeelectronica.sic.gov.co/transparencia/planeacion/planes-de-accion/plan-previsi%C3%B3n-de-recursos-humanos" TargetMode="External"/><Relationship Id="rId26" Type="http://schemas.openxmlformats.org/officeDocument/2006/relationships/hyperlink" Target="https://sedeelectronica.sic.gov.co/transparencia/planeacion/proyectos-de-inversion" TargetMode="External"/><Relationship Id="rId3" Type="http://schemas.openxmlformats.org/officeDocument/2006/relationships/hyperlink" Target="#'Dimensi&#243;n 2 - Direccionamiento'!&#193;rea_de_impresi&#243;n"/><Relationship Id="rId21" Type="http://schemas.openxmlformats.org/officeDocument/2006/relationships/hyperlink" Target="https://sedeelectronica.sic.gov.co/transparencia/planeacion/planes-de-accion/plan-de-seguridad-y-salud-en-el-trabajo" TargetMode="External"/><Relationship Id="rId7" Type="http://schemas.openxmlformats.org/officeDocument/2006/relationships/hyperlink" Target="#'Dimensi&#243;n 4 - Evaluaci&#243;n de res'!&#193;rea_de_impresi&#243;n"/><Relationship Id="rId12" Type="http://schemas.openxmlformats.org/officeDocument/2006/relationships/image" Target="../media/image6.png"/><Relationship Id="rId17" Type="http://schemas.openxmlformats.org/officeDocument/2006/relationships/hyperlink" Target="https://sedeelectronica.sic.gov.co/transparencia/planeacion/planes-de-accion/plan-anual-de-vacantes" TargetMode="External"/><Relationship Id="rId25" Type="http://schemas.openxmlformats.org/officeDocument/2006/relationships/hyperlink" Target="https://sedeelectronica.sic.gov.co/transparencia/planeacion/planes-de-accion/plan-de-seguridad-y-privacidad-de-la-informaci%C3%B3n" TargetMode="External"/><Relationship Id="rId2" Type="http://schemas.openxmlformats.org/officeDocument/2006/relationships/image" Target="../media/image1.png"/><Relationship Id="rId16" Type="http://schemas.openxmlformats.org/officeDocument/2006/relationships/hyperlink" Target="https://sedeelectronica.sic.gov.co/transparencia/contratacion/plan-anual-de-adquisiciones/plan-anual-de-adquisiciones-version-2" TargetMode="External"/><Relationship Id="rId20" Type="http://schemas.openxmlformats.org/officeDocument/2006/relationships/hyperlink" Target="https://sedeelectronica.sic.gov.co/transparencia/planeacion/planes-de-accion/plan-de-capacitaci%C3%B3n" TargetMode="External"/><Relationship Id="rId1" Type="http://schemas.openxmlformats.org/officeDocument/2006/relationships/hyperlink" Target="#'CONTENIDO '!&#193;rea_de_impresi&#243;n"/><Relationship Id="rId6" Type="http://schemas.openxmlformats.org/officeDocument/2006/relationships/image" Target="../media/image3.png"/><Relationship Id="rId11" Type="http://schemas.openxmlformats.org/officeDocument/2006/relationships/hyperlink" Target="#'Dimensi&#243;n 6 - GESCO+I'!&#193;rea_de_impresi&#243;n"/><Relationship Id="rId24" Type="http://schemas.openxmlformats.org/officeDocument/2006/relationships/hyperlink" Target="https://sedeelectronica.sic.gov.co/transparencia/planeacion/planes-de-accion/plan-de-tratamiento-de-riesgos%20de-seguridad-y-privacidad-de-la-informaci%C3%B3n" TargetMode="External"/><Relationship Id="rId5" Type="http://schemas.openxmlformats.org/officeDocument/2006/relationships/hyperlink" Target="#'Dimensi&#243;n 3-Gesti&#243;n con Valor'!&#193;rea_de_impresi&#243;n"/><Relationship Id="rId15" Type="http://schemas.openxmlformats.org/officeDocument/2006/relationships/hyperlink" Target="https://sedeelectronica.sic.gov.co/transparencia/planeacion/plan-institucional-de-archivos/plan-institucional-de-archivos-pinar-sic-0" TargetMode="External"/><Relationship Id="rId23" Type="http://schemas.openxmlformats.org/officeDocument/2006/relationships/hyperlink" Target="https://sedeelectronica.sic.gov.co/transparencia/planeacion/planes-de-accion/plan-estrat%C3%A9gico-de-las%20Tecnolog%C3%ADas-de-la-informaci%C3%B3n-y-las-comunicaciones-peti" TargetMode="External"/><Relationship Id="rId10" Type="http://schemas.openxmlformats.org/officeDocument/2006/relationships/image" Target="../media/image5.png"/><Relationship Id="rId19" Type="http://schemas.openxmlformats.org/officeDocument/2006/relationships/hyperlink" Target="https://sedeelectronica.sic.gov.co/transparencia/planeacion/plan-estrategico-de-talento-humano/plan-estrategico-de-recursos-humanos" TargetMode="External"/><Relationship Id="rId4" Type="http://schemas.openxmlformats.org/officeDocument/2006/relationships/image" Target="../media/image2.png"/><Relationship Id="rId9" Type="http://schemas.openxmlformats.org/officeDocument/2006/relationships/hyperlink" Target="#'Dimensi&#243;n 5 - Informaci&#243;n y com'!&#193;rea_de_impresi&#243;n"/><Relationship Id="rId14" Type="http://schemas.openxmlformats.org/officeDocument/2006/relationships/image" Target="../media/image7.png"/><Relationship Id="rId22" Type="http://schemas.openxmlformats.org/officeDocument/2006/relationships/hyperlink" Target="https://sedeelectronica.sic.gov.co/transparencia/planeacion/plan-anticorrupcion-y-de-atencion-al-ciudadano/abc-programa-de-transparencia-y-etica-publica"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1.png"/><Relationship Id="rId4" Type="http://schemas.openxmlformats.org/officeDocument/2006/relationships/image" Target="../media/image9.jpeg"/></Relationships>
</file>

<file path=xl/drawings/_rels/drawing3.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3.pn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4.png"/><Relationship Id="rId4"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5.pn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6.png"/><Relationship Id="rId4" Type="http://schemas.openxmlformats.org/officeDocument/2006/relationships/image" Target="../media/image9.jpeg"/></Relationships>
</file>

<file path=xl/drawings/_rels/drawing8.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66675</xdr:colOff>
      <xdr:row>10</xdr:row>
      <xdr:rowOff>67234</xdr:rowOff>
    </xdr:from>
    <xdr:to>
      <xdr:col>3</xdr:col>
      <xdr:colOff>200025</xdr:colOff>
      <xdr:row>13</xdr:row>
      <xdr:rowOff>78440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1ACF692F-390E-DE4D-85D8-B6EDFD8A7E23}"/>
            </a:ext>
          </a:extLst>
        </xdr:cNvPr>
        <xdr:cNvSpPr/>
      </xdr:nvSpPr>
      <xdr:spPr>
        <a:xfrm>
          <a:off x="828675" y="1882587"/>
          <a:ext cx="3517526" cy="1658471"/>
        </a:xfrm>
        <a:prstGeom prst="roundRect">
          <a:avLst/>
        </a:prstGeom>
        <a:no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kern="1200"/>
            <a:t> </a:t>
          </a:r>
          <a:r>
            <a:rPr lang="es-CO" sz="1100" b="1" kern="1200">
              <a:solidFill>
                <a:schemeClr val="accent6">
                  <a:lumMod val="50000"/>
                </a:schemeClr>
              </a:solidFill>
            </a:rPr>
            <a:t>DIMENSIÓN 1 - TALENTO HUMANO</a:t>
          </a: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editAs="oneCell">
    <xdr:from>
      <xdr:col>1</xdr:col>
      <xdr:colOff>1015253</xdr:colOff>
      <xdr:row>11</xdr:row>
      <xdr:rowOff>211231</xdr:rowOff>
    </xdr:from>
    <xdr:to>
      <xdr:col>2</xdr:col>
      <xdr:colOff>1044025</xdr:colOff>
      <xdr:row>11</xdr:row>
      <xdr:rowOff>1125759</xdr:rowOff>
    </xdr:to>
    <xdr:pic>
      <xdr:nvPicPr>
        <xdr:cNvPr id="2" name="Imagen 1">
          <a:extLst>
            <a:ext uri="{FF2B5EF4-FFF2-40B4-BE49-F238E27FC236}">
              <a16:creationId xmlns:a16="http://schemas.microsoft.com/office/drawing/2014/main" id="{CE430311-F8FB-D06A-1EF8-2C87DC777DF6}"/>
            </a:ext>
          </a:extLst>
        </xdr:cNvPr>
        <xdr:cNvPicPr>
          <a:picLocks noChangeAspect="1"/>
        </xdr:cNvPicPr>
      </xdr:nvPicPr>
      <xdr:blipFill>
        <a:blip xmlns:r="http://schemas.openxmlformats.org/officeDocument/2006/relationships" r:embed="rId2"/>
        <a:stretch>
          <a:fillRect/>
        </a:stretch>
      </xdr:blipFill>
      <xdr:spPr>
        <a:xfrm>
          <a:off x="1777253" y="2217084"/>
          <a:ext cx="1418302" cy="914528"/>
        </a:xfrm>
        <a:prstGeom prst="rect">
          <a:avLst/>
        </a:prstGeom>
      </xdr:spPr>
    </xdr:pic>
    <xdr:clientData/>
  </xdr:twoCellAnchor>
  <xdr:twoCellAnchor>
    <xdr:from>
      <xdr:col>3</xdr:col>
      <xdr:colOff>503704</xdr:colOff>
      <xdr:row>10</xdr:row>
      <xdr:rowOff>78440</xdr:rowOff>
    </xdr:from>
    <xdr:to>
      <xdr:col>4</xdr:col>
      <xdr:colOff>1916206</xdr:colOff>
      <xdr:row>13</xdr:row>
      <xdr:rowOff>78440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2E090280-3EA3-4D9D-8A4A-73D08BEE77D8}"/>
            </a:ext>
          </a:extLst>
        </xdr:cNvPr>
        <xdr:cNvSpPr/>
      </xdr:nvSpPr>
      <xdr:spPr>
        <a:xfrm>
          <a:off x="4526616" y="1893793"/>
          <a:ext cx="3407149" cy="1647265"/>
        </a:xfrm>
        <a:prstGeom prst="roundRect">
          <a:avLst/>
        </a:prstGeom>
        <a:noFill/>
        <a:ln>
          <a:solidFill>
            <a:schemeClr val="accent5">
              <a:lumMod val="5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t> </a:t>
          </a:r>
          <a:r>
            <a:rPr lang="es-CO" sz="1100" b="1" kern="1200">
              <a:solidFill>
                <a:schemeClr val="accent5">
                  <a:lumMod val="50000"/>
                </a:schemeClr>
              </a:solidFill>
            </a:rPr>
            <a:t>DIMENSIÓN 2 - DIRECCIONAMIENTO ESTRATÉGICO</a:t>
          </a: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editAs="oneCell">
    <xdr:from>
      <xdr:col>3</xdr:col>
      <xdr:colOff>1759323</xdr:colOff>
      <xdr:row>11</xdr:row>
      <xdr:rowOff>268940</xdr:rowOff>
    </xdr:from>
    <xdr:to>
      <xdr:col>4</xdr:col>
      <xdr:colOff>764363</xdr:colOff>
      <xdr:row>11</xdr:row>
      <xdr:rowOff>1257761</xdr:rowOff>
    </xdr:to>
    <xdr:pic>
      <xdr:nvPicPr>
        <xdr:cNvPr id="6" name="Imagen 5">
          <a:extLst>
            <a:ext uri="{FF2B5EF4-FFF2-40B4-BE49-F238E27FC236}">
              <a16:creationId xmlns:a16="http://schemas.microsoft.com/office/drawing/2014/main" id="{696D80D7-F4EC-4EAF-ED56-1F9D8BC8F231}"/>
            </a:ext>
          </a:extLst>
        </xdr:cNvPr>
        <xdr:cNvPicPr>
          <a:picLocks noChangeAspect="1"/>
        </xdr:cNvPicPr>
      </xdr:nvPicPr>
      <xdr:blipFill>
        <a:blip xmlns:r="http://schemas.openxmlformats.org/officeDocument/2006/relationships" r:embed="rId4"/>
        <a:stretch>
          <a:fillRect/>
        </a:stretch>
      </xdr:blipFill>
      <xdr:spPr>
        <a:xfrm>
          <a:off x="5782235" y="2274793"/>
          <a:ext cx="999687" cy="988821"/>
        </a:xfrm>
        <a:prstGeom prst="rect">
          <a:avLst/>
        </a:prstGeom>
      </xdr:spPr>
    </xdr:pic>
    <xdr:clientData/>
  </xdr:twoCellAnchor>
  <xdr:twoCellAnchor>
    <xdr:from>
      <xdr:col>5</xdr:col>
      <xdr:colOff>263898</xdr:colOff>
      <xdr:row>10</xdr:row>
      <xdr:rowOff>96370</xdr:rowOff>
    </xdr:from>
    <xdr:to>
      <xdr:col>6</xdr:col>
      <xdr:colOff>1676400</xdr:colOff>
      <xdr:row>13</xdr:row>
      <xdr:rowOff>96370</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1C344AFD-FE7F-4875-9B97-A4337C43D85D}"/>
            </a:ext>
          </a:extLst>
        </xdr:cNvPr>
        <xdr:cNvSpPr/>
      </xdr:nvSpPr>
      <xdr:spPr>
        <a:xfrm>
          <a:off x="8276104" y="1911723"/>
          <a:ext cx="3407149" cy="1647265"/>
        </a:xfrm>
        <a:prstGeom prst="roundRect">
          <a:avLst/>
        </a:prstGeom>
        <a:noFill/>
        <a:ln>
          <a:solidFill>
            <a:schemeClr val="tx2">
              <a:lumMod val="90000"/>
              <a:lumOff val="1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chemeClr val="tx2">
                  <a:lumMod val="90000"/>
                  <a:lumOff val="10000"/>
                </a:schemeClr>
              </a:solidFill>
            </a:rPr>
            <a:t>DIMENSIÓN 3 - GESTIÓN CON VALOR PARA RESULTADOS</a:t>
          </a: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5</xdr:col>
      <xdr:colOff>1367117</xdr:colOff>
      <xdr:row>11</xdr:row>
      <xdr:rowOff>358587</xdr:rowOff>
    </xdr:from>
    <xdr:to>
      <xdr:col>6</xdr:col>
      <xdr:colOff>487051</xdr:colOff>
      <xdr:row>11</xdr:row>
      <xdr:rowOff>1236138</xdr:rowOff>
    </xdr:to>
    <xdr:pic>
      <xdr:nvPicPr>
        <xdr:cNvPr id="9" name="Imagen 8">
          <a:extLst>
            <a:ext uri="{FF2B5EF4-FFF2-40B4-BE49-F238E27FC236}">
              <a16:creationId xmlns:a16="http://schemas.microsoft.com/office/drawing/2014/main" id="{13371F84-B82B-EBFF-A620-C5C66375FDB1}"/>
            </a:ext>
          </a:extLst>
        </xdr:cNvPr>
        <xdr:cNvPicPr>
          <a:picLocks noChangeAspect="1"/>
        </xdr:cNvPicPr>
      </xdr:nvPicPr>
      <xdr:blipFill rotWithShape="1">
        <a:blip xmlns:r="http://schemas.openxmlformats.org/officeDocument/2006/relationships" r:embed="rId6"/>
        <a:srcRect t="6001" b="1"/>
        <a:stretch/>
      </xdr:blipFill>
      <xdr:spPr>
        <a:xfrm>
          <a:off x="9379323" y="2364440"/>
          <a:ext cx="1114581" cy="877551"/>
        </a:xfrm>
        <a:prstGeom prst="rect">
          <a:avLst/>
        </a:prstGeom>
      </xdr:spPr>
    </xdr:pic>
    <xdr:clientData/>
  </xdr:twoCellAnchor>
  <xdr:twoCellAnchor>
    <xdr:from>
      <xdr:col>7</xdr:col>
      <xdr:colOff>214594</xdr:colOff>
      <xdr:row>10</xdr:row>
      <xdr:rowOff>125506</xdr:rowOff>
    </xdr:from>
    <xdr:to>
      <xdr:col>8</xdr:col>
      <xdr:colOff>1862420</xdr:colOff>
      <xdr:row>13</xdr:row>
      <xdr:rowOff>125506</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A84235DD-8102-4A6E-8D65-A428D723E421}"/>
            </a:ext>
          </a:extLst>
        </xdr:cNvPr>
        <xdr:cNvSpPr/>
      </xdr:nvSpPr>
      <xdr:spPr>
        <a:xfrm>
          <a:off x="12048006" y="1940859"/>
          <a:ext cx="3407149" cy="1647265"/>
        </a:xfrm>
        <a:prstGeom prst="roundRect">
          <a:avLst/>
        </a:prstGeom>
        <a:no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chemeClr val="accent2">
                  <a:lumMod val="75000"/>
                </a:schemeClr>
              </a:solidFill>
            </a:rPr>
            <a:t>DIMENSIÓN 4 -</a:t>
          </a:r>
          <a:r>
            <a:rPr lang="es-CO" sz="1100" b="1" kern="1200" baseline="0">
              <a:solidFill>
                <a:schemeClr val="accent2">
                  <a:lumMod val="75000"/>
                </a:schemeClr>
              </a:solidFill>
            </a:rPr>
            <a:t> EVALUACIÓN DE RESULTADOS</a:t>
          </a:r>
          <a:endParaRPr lang="es-CO" sz="1100" b="1" kern="1200">
            <a:solidFill>
              <a:schemeClr val="accent2">
                <a:lumMod val="75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7</xdr:col>
      <xdr:colOff>1501588</xdr:colOff>
      <xdr:row>11</xdr:row>
      <xdr:rowOff>257736</xdr:rowOff>
    </xdr:from>
    <xdr:to>
      <xdr:col>8</xdr:col>
      <xdr:colOff>542477</xdr:colOff>
      <xdr:row>11</xdr:row>
      <xdr:rowOff>1172264</xdr:rowOff>
    </xdr:to>
    <xdr:pic>
      <xdr:nvPicPr>
        <xdr:cNvPr id="11" name="Imagen 10">
          <a:extLst>
            <a:ext uri="{FF2B5EF4-FFF2-40B4-BE49-F238E27FC236}">
              <a16:creationId xmlns:a16="http://schemas.microsoft.com/office/drawing/2014/main" id="{49FFA691-2438-6CD3-CC0C-20E5E4BCF352}"/>
            </a:ext>
          </a:extLst>
        </xdr:cNvPr>
        <xdr:cNvPicPr>
          <a:picLocks noChangeAspect="1"/>
        </xdr:cNvPicPr>
      </xdr:nvPicPr>
      <xdr:blipFill>
        <a:blip xmlns:r="http://schemas.openxmlformats.org/officeDocument/2006/relationships" r:embed="rId8"/>
        <a:stretch>
          <a:fillRect/>
        </a:stretch>
      </xdr:blipFill>
      <xdr:spPr>
        <a:xfrm>
          <a:off x="13335000" y="2263589"/>
          <a:ext cx="800212" cy="914528"/>
        </a:xfrm>
        <a:prstGeom prst="rect">
          <a:avLst/>
        </a:prstGeom>
      </xdr:spPr>
    </xdr:pic>
    <xdr:clientData/>
  </xdr:twoCellAnchor>
  <xdr:twoCellAnchor>
    <xdr:from>
      <xdr:col>2</xdr:col>
      <xdr:colOff>490259</xdr:colOff>
      <xdr:row>14</xdr:row>
      <xdr:rowOff>0</xdr:rowOff>
    </xdr:from>
    <xdr:to>
      <xdr:col>4</xdr:col>
      <xdr:colOff>31379</xdr:colOff>
      <xdr:row>22</xdr:row>
      <xdr:rowOff>121024</xdr:rowOff>
    </xdr:to>
    <xdr:sp macro="" textlink="">
      <xdr:nvSpPr>
        <xdr:cNvPr id="5" name="Rectángulo: esquinas redondeadas 4">
          <a:hlinkClick xmlns:r="http://schemas.openxmlformats.org/officeDocument/2006/relationships" r:id="rId9"/>
          <a:extLst>
            <a:ext uri="{FF2B5EF4-FFF2-40B4-BE49-F238E27FC236}">
              <a16:creationId xmlns:a16="http://schemas.microsoft.com/office/drawing/2014/main" id="{5B20002E-824A-4BFA-BF19-64E859222845}"/>
            </a:ext>
          </a:extLst>
        </xdr:cNvPr>
        <xdr:cNvSpPr/>
      </xdr:nvSpPr>
      <xdr:spPr>
        <a:xfrm>
          <a:off x="2059083" y="3516406"/>
          <a:ext cx="3407149" cy="1647265"/>
        </a:xfrm>
        <a:prstGeom prst="roundRect">
          <a:avLst/>
        </a:prstGeom>
        <a:noFill/>
        <a:ln>
          <a:solidFill>
            <a:srgbClr val="A5002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b="1" kern="1200">
              <a:solidFill>
                <a:srgbClr val="C00000"/>
              </a:solidFill>
            </a:rPr>
            <a:t> </a:t>
          </a:r>
          <a:r>
            <a:rPr lang="es-CO" sz="1100" b="1" kern="1200">
              <a:solidFill>
                <a:srgbClr val="A50021"/>
              </a:solidFill>
            </a:rPr>
            <a:t>DIMENSIÓN 5 -</a:t>
          </a:r>
          <a:r>
            <a:rPr lang="es-CO" sz="1100" b="1" kern="1200" baseline="0">
              <a:solidFill>
                <a:srgbClr val="A50021"/>
              </a:solidFill>
            </a:rPr>
            <a:t> INFORMACIÓN Y COMUNICACIÓN</a:t>
          </a:r>
          <a:endParaRPr lang="es-CO" sz="1100" b="1" kern="1200">
            <a:solidFill>
              <a:srgbClr val="A50021"/>
            </a:solidFill>
          </a:endParaRPr>
        </a:p>
        <a:p>
          <a:pPr algn="ctr"/>
          <a:endParaRPr lang="es-CO" sz="1100" b="1"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2</xdr:col>
      <xdr:colOff>1860176</xdr:colOff>
      <xdr:row>16</xdr:row>
      <xdr:rowOff>22411</xdr:rowOff>
    </xdr:from>
    <xdr:to>
      <xdr:col>3</xdr:col>
      <xdr:colOff>664984</xdr:colOff>
      <xdr:row>20</xdr:row>
      <xdr:rowOff>88982</xdr:rowOff>
    </xdr:to>
    <xdr:pic>
      <xdr:nvPicPr>
        <xdr:cNvPr id="8" name="Imagen 7">
          <a:extLst>
            <a:ext uri="{FF2B5EF4-FFF2-40B4-BE49-F238E27FC236}">
              <a16:creationId xmlns:a16="http://schemas.microsoft.com/office/drawing/2014/main" id="{08FA2A9D-D751-8127-CDD5-8E77EF8938CC}"/>
            </a:ext>
          </a:extLst>
        </xdr:cNvPr>
        <xdr:cNvPicPr>
          <a:picLocks noChangeAspect="1"/>
        </xdr:cNvPicPr>
      </xdr:nvPicPr>
      <xdr:blipFill>
        <a:blip xmlns:r="http://schemas.openxmlformats.org/officeDocument/2006/relationships" r:embed="rId10"/>
        <a:stretch>
          <a:fillRect/>
        </a:stretch>
      </xdr:blipFill>
      <xdr:spPr>
        <a:xfrm>
          <a:off x="3429000" y="3922058"/>
          <a:ext cx="676190" cy="828571"/>
        </a:xfrm>
        <a:prstGeom prst="rect">
          <a:avLst/>
        </a:prstGeom>
      </xdr:spPr>
    </xdr:pic>
    <xdr:clientData/>
  </xdr:twoCellAnchor>
  <xdr:twoCellAnchor>
    <xdr:from>
      <xdr:col>4</xdr:col>
      <xdr:colOff>375957</xdr:colOff>
      <xdr:row>14</xdr:row>
      <xdr:rowOff>0</xdr:rowOff>
    </xdr:from>
    <xdr:to>
      <xdr:col>5</xdr:col>
      <xdr:colOff>1788459</xdr:colOff>
      <xdr:row>22</xdr:row>
      <xdr:rowOff>107576</xdr:rowOff>
    </xdr:to>
    <xdr:sp macro="" textlink="">
      <xdr:nvSpPr>
        <xdr:cNvPr id="12" name="Rectángulo: esquinas redondeadas 11">
          <a:hlinkClick xmlns:r="http://schemas.openxmlformats.org/officeDocument/2006/relationships" r:id="rId11"/>
          <a:extLst>
            <a:ext uri="{FF2B5EF4-FFF2-40B4-BE49-F238E27FC236}">
              <a16:creationId xmlns:a16="http://schemas.microsoft.com/office/drawing/2014/main" id="{52CB86D0-EE8F-4600-8BA2-1CA431E770B9}"/>
            </a:ext>
          </a:extLst>
        </xdr:cNvPr>
        <xdr:cNvSpPr/>
      </xdr:nvSpPr>
      <xdr:spPr>
        <a:xfrm>
          <a:off x="5810810" y="3502958"/>
          <a:ext cx="3407149" cy="1647265"/>
        </a:xfrm>
        <a:prstGeom prst="roundRect">
          <a:avLst/>
        </a:prstGeom>
        <a:noFill/>
        <a:ln>
          <a:solidFill>
            <a:schemeClr val="bg2">
              <a:lumMod val="2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bg2">
                  <a:lumMod val="25000"/>
                </a:schemeClr>
              </a:solidFill>
            </a:rPr>
            <a:t> </a:t>
          </a:r>
          <a:r>
            <a:rPr lang="es-CO" sz="1100" b="1" kern="1200">
              <a:solidFill>
                <a:schemeClr val="bg2">
                  <a:lumMod val="25000"/>
                </a:schemeClr>
              </a:solidFill>
            </a:rPr>
            <a:t>DIMENSIÓN 6 - GESTIÓN DEL CONOCIMIENTO Y LA INNOVACIÓN</a:t>
          </a: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xdr:txBody>
    </xdr:sp>
    <xdr:clientData/>
  </xdr:twoCellAnchor>
  <xdr:twoCellAnchor editAs="oneCell">
    <xdr:from>
      <xdr:col>4</xdr:col>
      <xdr:colOff>1748117</xdr:colOff>
      <xdr:row>16</xdr:row>
      <xdr:rowOff>145676</xdr:rowOff>
    </xdr:from>
    <xdr:to>
      <xdr:col>5</xdr:col>
      <xdr:colOff>420502</xdr:colOff>
      <xdr:row>20</xdr:row>
      <xdr:rowOff>112059</xdr:rowOff>
    </xdr:to>
    <xdr:pic>
      <xdr:nvPicPr>
        <xdr:cNvPr id="13" name="Imagen 12">
          <a:extLst>
            <a:ext uri="{FF2B5EF4-FFF2-40B4-BE49-F238E27FC236}">
              <a16:creationId xmlns:a16="http://schemas.microsoft.com/office/drawing/2014/main" id="{09F8CA84-AE41-FDCB-5D28-DDE3061A5EC7}"/>
            </a:ext>
          </a:extLst>
        </xdr:cNvPr>
        <xdr:cNvPicPr>
          <a:picLocks noChangeAspect="1"/>
        </xdr:cNvPicPr>
      </xdr:nvPicPr>
      <xdr:blipFill rotWithShape="1">
        <a:blip xmlns:r="http://schemas.openxmlformats.org/officeDocument/2006/relationships" r:embed="rId12"/>
        <a:srcRect t="8450"/>
        <a:stretch/>
      </xdr:blipFill>
      <xdr:spPr>
        <a:xfrm>
          <a:off x="7182970" y="4045323"/>
          <a:ext cx="667032" cy="728383"/>
        </a:xfrm>
        <a:prstGeom prst="rect">
          <a:avLst/>
        </a:prstGeom>
      </xdr:spPr>
    </xdr:pic>
    <xdr:clientData/>
  </xdr:twoCellAnchor>
  <xdr:twoCellAnchor>
    <xdr:from>
      <xdr:col>6</xdr:col>
      <xdr:colOff>136161</xdr:colOff>
      <xdr:row>14</xdr:row>
      <xdr:rowOff>13445</xdr:rowOff>
    </xdr:from>
    <xdr:to>
      <xdr:col>7</xdr:col>
      <xdr:colOff>1716751</xdr:colOff>
      <xdr:row>22</xdr:row>
      <xdr:rowOff>136710</xdr:rowOff>
    </xdr:to>
    <xdr:sp macro="" textlink="">
      <xdr:nvSpPr>
        <xdr:cNvPr id="14" name="Rectángulo: esquinas redondeadas 13">
          <a:hlinkClick xmlns:r="http://schemas.openxmlformats.org/officeDocument/2006/relationships" r:id="rId13"/>
          <a:extLst>
            <a:ext uri="{FF2B5EF4-FFF2-40B4-BE49-F238E27FC236}">
              <a16:creationId xmlns:a16="http://schemas.microsoft.com/office/drawing/2014/main" id="{1747045A-5C75-4432-A1CB-CB5C59AD3D70}"/>
            </a:ext>
          </a:extLst>
        </xdr:cNvPr>
        <xdr:cNvSpPr/>
      </xdr:nvSpPr>
      <xdr:spPr>
        <a:xfrm>
          <a:off x="9560308" y="3532092"/>
          <a:ext cx="3407149" cy="1647265"/>
        </a:xfrm>
        <a:prstGeom prst="roundRect">
          <a:avLst/>
        </a:prstGeom>
        <a:noFill/>
        <a:ln>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rgbClr val="FFC000"/>
              </a:solidFill>
            </a:rPr>
            <a:t>DIMENSIÓN 7 - CONTROL INTERNO</a:t>
          </a: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6</xdr:col>
      <xdr:colOff>1479187</xdr:colOff>
      <xdr:row>16</xdr:row>
      <xdr:rowOff>22411</xdr:rowOff>
    </xdr:from>
    <xdr:to>
      <xdr:col>7</xdr:col>
      <xdr:colOff>319295</xdr:colOff>
      <xdr:row>20</xdr:row>
      <xdr:rowOff>146125</xdr:rowOff>
    </xdr:to>
    <xdr:pic>
      <xdr:nvPicPr>
        <xdr:cNvPr id="15" name="Imagen 14">
          <a:extLst>
            <a:ext uri="{FF2B5EF4-FFF2-40B4-BE49-F238E27FC236}">
              <a16:creationId xmlns:a16="http://schemas.microsoft.com/office/drawing/2014/main" id="{C9709C3D-C065-9C27-37FD-17B78474075B}"/>
            </a:ext>
          </a:extLst>
        </xdr:cNvPr>
        <xdr:cNvPicPr>
          <a:picLocks noChangeAspect="1"/>
        </xdr:cNvPicPr>
      </xdr:nvPicPr>
      <xdr:blipFill>
        <a:blip xmlns:r="http://schemas.openxmlformats.org/officeDocument/2006/relationships" r:embed="rId14"/>
        <a:stretch>
          <a:fillRect/>
        </a:stretch>
      </xdr:blipFill>
      <xdr:spPr>
        <a:xfrm>
          <a:off x="10903334" y="3922058"/>
          <a:ext cx="666667" cy="885714"/>
        </a:xfrm>
        <a:prstGeom prst="rect">
          <a:avLst/>
        </a:prstGeom>
      </xdr:spPr>
    </xdr:pic>
    <xdr:clientData/>
  </xdr:twoCellAnchor>
  <xdr:twoCellAnchor>
    <xdr:from>
      <xdr:col>0</xdr:col>
      <xdr:colOff>33618</xdr:colOff>
      <xdr:row>0</xdr:row>
      <xdr:rowOff>91327</xdr:rowOff>
    </xdr:from>
    <xdr:to>
      <xdr:col>9</xdr:col>
      <xdr:colOff>190500</xdr:colOff>
      <xdr:row>9</xdr:row>
      <xdr:rowOff>190499</xdr:rowOff>
    </xdr:to>
    <xdr:sp macro="" textlink="">
      <xdr:nvSpPr>
        <xdr:cNvPr id="16" name="Rectángulo: esquinas redondeadas 15">
          <a:extLst>
            <a:ext uri="{FF2B5EF4-FFF2-40B4-BE49-F238E27FC236}">
              <a16:creationId xmlns:a16="http://schemas.microsoft.com/office/drawing/2014/main" id="{D401E5FC-F470-435C-A803-9D867D246D68}"/>
            </a:ext>
          </a:extLst>
        </xdr:cNvPr>
        <xdr:cNvSpPr/>
      </xdr:nvSpPr>
      <xdr:spPr>
        <a:xfrm>
          <a:off x="33618" y="91327"/>
          <a:ext cx="15161558" cy="1724025"/>
        </a:xfrm>
        <a:prstGeom prst="roundRect">
          <a:avLst/>
        </a:prstGeom>
        <a:noFill/>
        <a:ln>
          <a:solidFill>
            <a:srgbClr val="962D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2400" kern="1200"/>
            <a:t> </a:t>
          </a:r>
          <a:r>
            <a:rPr lang="es-CO" sz="2400" b="1" kern="1200">
              <a:solidFill>
                <a:srgbClr val="962D46"/>
              </a:solidFill>
            </a:rPr>
            <a:t>PLAN DE ACCIÓN INSTITUCIONAL SIC</a:t>
          </a:r>
          <a:r>
            <a:rPr lang="es-CO" sz="2400" b="1" kern="1200" baseline="0">
              <a:solidFill>
                <a:srgbClr val="962D46"/>
              </a:solidFill>
            </a:rPr>
            <a:t> </a:t>
          </a:r>
          <a:r>
            <a:rPr lang="es-CO" sz="2400" b="1" kern="1200">
              <a:solidFill>
                <a:srgbClr val="962D46"/>
              </a:solidFill>
            </a:rPr>
            <a:t>2025</a:t>
          </a:r>
        </a:p>
        <a:p>
          <a:pPr algn="ctr"/>
          <a:endParaRPr lang="es-CO" sz="2400" b="1" kern="1200">
            <a:solidFill>
              <a:srgbClr val="962D46"/>
            </a:solidFill>
          </a:endParaRPr>
        </a:p>
        <a:p>
          <a:pPr algn="ctr"/>
          <a:r>
            <a:rPr lang="es-CO" sz="1400">
              <a:solidFill>
                <a:schemeClr val="bg2">
                  <a:lumMod val="25000"/>
                </a:schemeClr>
              </a:solidFill>
            </a:rPr>
            <a:t>Es la hoja de ruta anual que compila los acuerdos y compromisos de la Superintendencia de Industria y Comercio para cumplir con las funciones de Ley, el Plan Nacional de Desarrollo,</a:t>
          </a:r>
          <a:r>
            <a:rPr lang="es-CO" sz="1400" baseline="0">
              <a:solidFill>
                <a:schemeClr val="bg2">
                  <a:lumMod val="25000"/>
                </a:schemeClr>
              </a:solidFill>
            </a:rPr>
            <a:t> el Marco Estratégico Institucional, el Plan Estratégico Institucional y el Plan Estratégico Sectorial. </a:t>
          </a:r>
        </a:p>
        <a:p>
          <a:pPr algn="ctr"/>
          <a:r>
            <a:rPr lang="es-CO" sz="1400" baseline="0">
              <a:solidFill>
                <a:schemeClr val="bg2">
                  <a:lumMod val="25000"/>
                </a:schemeClr>
              </a:solidFill>
            </a:rPr>
            <a:t>Este documento se estructura por las Dimensiones del Modelo Integrado de Planeación y Gestión, en este sentido, cuando haga clic en cualquier ícono correspondiente a la dimensión que desea consultar, encontrará los productos asociados a la Dimensión, así mismo, encontrará los objetivos estratégicos, las estrategias, metas, fuentes de financiación y responsables.</a:t>
          </a: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xdr:from>
      <xdr:col>0</xdr:col>
      <xdr:colOff>33618</xdr:colOff>
      <xdr:row>23</xdr:row>
      <xdr:rowOff>179293</xdr:rowOff>
    </xdr:from>
    <xdr:to>
      <xdr:col>3</xdr:col>
      <xdr:colOff>717176</xdr:colOff>
      <xdr:row>35</xdr:row>
      <xdr:rowOff>0</xdr:rowOff>
    </xdr:to>
    <xdr:sp macro="" textlink="">
      <xdr:nvSpPr>
        <xdr:cNvPr id="17" name="Rectángulo: esquinas redondeadas 16">
          <a:extLst>
            <a:ext uri="{FF2B5EF4-FFF2-40B4-BE49-F238E27FC236}">
              <a16:creationId xmlns:a16="http://schemas.microsoft.com/office/drawing/2014/main" id="{DA5B208D-9993-4FDD-AFF7-447B7EA04249}"/>
            </a:ext>
          </a:extLst>
        </xdr:cNvPr>
        <xdr:cNvSpPr/>
      </xdr:nvSpPr>
      <xdr:spPr>
        <a:xfrm>
          <a:off x="33618" y="5546911"/>
          <a:ext cx="4123764" cy="2106707"/>
        </a:xfrm>
        <a:prstGeom prst="roundRect">
          <a:avLst/>
        </a:prstGeom>
        <a:no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800" kern="1200">
              <a:solidFill>
                <a:schemeClr val="accent3">
                  <a:lumMod val="75000"/>
                </a:schemeClr>
              </a:solidFill>
            </a:rPr>
            <a:t> </a:t>
          </a:r>
          <a:r>
            <a:rPr lang="es-CO" sz="1800" b="1" kern="1200">
              <a:solidFill>
                <a:srgbClr val="962D46"/>
              </a:solidFill>
            </a:rPr>
            <a:t>PLANES</a:t>
          </a:r>
          <a:r>
            <a:rPr lang="es-CO" sz="1800" b="1" kern="1200" baseline="0">
              <a:solidFill>
                <a:srgbClr val="962D46"/>
              </a:solidFill>
            </a:rPr>
            <a:t> - DECRETO 612 DE 2018</a:t>
          </a:r>
          <a:endParaRPr lang="es-CO" sz="1800" b="1" kern="1200">
            <a:solidFill>
              <a:srgbClr val="962D46"/>
            </a:solidFill>
          </a:endParaRPr>
        </a:p>
        <a:p>
          <a:pPr algn="ctr"/>
          <a:endParaRPr lang="es-CO" sz="1800" b="1" kern="1200">
            <a:solidFill>
              <a:srgbClr val="962D46"/>
            </a:solidFill>
          </a:endParaRPr>
        </a:p>
        <a:p>
          <a:pPr algn="ctr"/>
          <a:r>
            <a:rPr lang="es-CO" sz="1400">
              <a:solidFill>
                <a:schemeClr val="bg1">
                  <a:lumMod val="50000"/>
                </a:schemeClr>
              </a:solidFill>
            </a:rPr>
            <a:t>El Plan</a:t>
          </a:r>
          <a:r>
            <a:rPr lang="es-CO" sz="1400" baseline="0">
              <a:solidFill>
                <a:schemeClr val="bg1">
                  <a:lumMod val="50000"/>
                </a:schemeClr>
              </a:solidFill>
            </a:rPr>
            <a:t> de Acción Institucional de la </a:t>
          </a:r>
          <a:r>
            <a:rPr lang="es-CO" sz="1400">
              <a:solidFill>
                <a:schemeClr val="bg1">
                  <a:lumMod val="50000"/>
                </a:schemeClr>
              </a:solidFill>
            </a:rPr>
            <a:t>SIC integra los planes requeridos en el Decreto 612 de 2018. </a:t>
          </a:r>
        </a:p>
        <a:p>
          <a:pPr algn="ctr"/>
          <a:r>
            <a:rPr lang="es-CO" sz="1400">
              <a:solidFill>
                <a:schemeClr val="bg1">
                  <a:lumMod val="50000"/>
                </a:schemeClr>
              </a:solidFill>
            </a:rPr>
            <a:t>En este sentido, podrá consultar los productos asociados</a:t>
          </a:r>
          <a:r>
            <a:rPr lang="es-CO" sz="1400" baseline="0">
              <a:solidFill>
                <a:schemeClr val="bg1">
                  <a:lumMod val="50000"/>
                </a:schemeClr>
              </a:solidFill>
            </a:rPr>
            <a:t> cuando haga sobre el plan que desea consultar. </a:t>
          </a:r>
          <a:endParaRPr lang="es-CO" sz="1400">
            <a:solidFill>
              <a:schemeClr val="bg1">
                <a:lumMod val="50000"/>
              </a:schemeClr>
            </a:solidFill>
          </a:endParaRPr>
        </a:p>
      </xdr:txBody>
    </xdr:sp>
    <xdr:clientData/>
  </xdr:twoCellAnchor>
  <xdr:twoCellAnchor>
    <xdr:from>
      <xdr:col>3</xdr:col>
      <xdr:colOff>885264</xdr:colOff>
      <xdr:row>24</xdr:row>
      <xdr:rowOff>67233</xdr:rowOff>
    </xdr:from>
    <xdr:to>
      <xdr:col>4</xdr:col>
      <xdr:colOff>1086970</xdr:colOff>
      <xdr:row>26</xdr:row>
      <xdr:rowOff>168088</xdr:rowOff>
    </xdr:to>
    <xdr:sp macro="" textlink="">
      <xdr:nvSpPr>
        <xdr:cNvPr id="18" name="Rectángulo: esquinas redondeadas 17">
          <a:hlinkClick xmlns:r="http://schemas.openxmlformats.org/officeDocument/2006/relationships" r:id="rId15"/>
          <a:extLst>
            <a:ext uri="{FF2B5EF4-FFF2-40B4-BE49-F238E27FC236}">
              <a16:creationId xmlns:a16="http://schemas.microsoft.com/office/drawing/2014/main" id="{D8CDD668-9B0A-7F81-EE84-E600DE48540C}"/>
            </a:ext>
          </a:extLst>
        </xdr:cNvPr>
        <xdr:cNvSpPr/>
      </xdr:nvSpPr>
      <xdr:spPr>
        <a:xfrm>
          <a:off x="4325470" y="5625351"/>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Institucional de Archivos de la Entidad –PINAR</a:t>
          </a:r>
        </a:p>
      </xdr:txBody>
    </xdr:sp>
    <xdr:clientData/>
  </xdr:twoCellAnchor>
  <xdr:twoCellAnchor>
    <xdr:from>
      <xdr:col>4</xdr:col>
      <xdr:colOff>1295400</xdr:colOff>
      <xdr:row>24</xdr:row>
      <xdr:rowOff>62751</xdr:rowOff>
    </xdr:from>
    <xdr:to>
      <xdr:col>5</xdr:col>
      <xdr:colOff>1497106</xdr:colOff>
      <xdr:row>26</xdr:row>
      <xdr:rowOff>163606</xdr:rowOff>
    </xdr:to>
    <xdr:sp macro="" textlink="">
      <xdr:nvSpPr>
        <xdr:cNvPr id="19" name="Rectángulo: esquinas redondeadas 18">
          <a:hlinkClick xmlns:r="http://schemas.openxmlformats.org/officeDocument/2006/relationships" r:id="rId16"/>
          <a:extLst>
            <a:ext uri="{FF2B5EF4-FFF2-40B4-BE49-F238E27FC236}">
              <a16:creationId xmlns:a16="http://schemas.microsoft.com/office/drawing/2014/main" id="{2DEC3D0E-A300-4C1C-BACF-2076E254586E}"/>
            </a:ext>
          </a:extLst>
        </xdr:cNvPr>
        <xdr:cNvSpPr/>
      </xdr:nvSpPr>
      <xdr:spPr>
        <a:xfrm>
          <a:off x="6730253" y="5620869"/>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Anual de Adquisiciones</a:t>
          </a:r>
        </a:p>
      </xdr:txBody>
    </xdr:sp>
    <xdr:clientData/>
  </xdr:twoCellAnchor>
  <xdr:twoCellAnchor>
    <xdr:from>
      <xdr:col>5</xdr:col>
      <xdr:colOff>1683124</xdr:colOff>
      <xdr:row>24</xdr:row>
      <xdr:rowOff>69474</xdr:rowOff>
    </xdr:from>
    <xdr:to>
      <xdr:col>7</xdr:col>
      <xdr:colOff>58271</xdr:colOff>
      <xdr:row>26</xdr:row>
      <xdr:rowOff>170329</xdr:rowOff>
    </xdr:to>
    <xdr:sp macro="" textlink="">
      <xdr:nvSpPr>
        <xdr:cNvPr id="20" name="Rectángulo: esquinas redondeadas 19">
          <a:hlinkClick xmlns:r="http://schemas.openxmlformats.org/officeDocument/2006/relationships" r:id="rId17"/>
          <a:extLst>
            <a:ext uri="{FF2B5EF4-FFF2-40B4-BE49-F238E27FC236}">
              <a16:creationId xmlns:a16="http://schemas.microsoft.com/office/drawing/2014/main" id="{5A24F0F3-3122-489A-A232-4DC222C320D2}"/>
            </a:ext>
          </a:extLst>
        </xdr:cNvPr>
        <xdr:cNvSpPr/>
      </xdr:nvSpPr>
      <xdr:spPr>
        <a:xfrm>
          <a:off x="9112624" y="5627592"/>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Anual de Vacantes</a:t>
          </a:r>
        </a:p>
      </xdr:txBody>
    </xdr:sp>
    <xdr:clientData/>
  </xdr:twoCellAnchor>
  <xdr:twoCellAnchor>
    <xdr:from>
      <xdr:col>7</xdr:col>
      <xdr:colOff>210671</xdr:colOff>
      <xdr:row>24</xdr:row>
      <xdr:rowOff>53785</xdr:rowOff>
    </xdr:from>
    <xdr:to>
      <xdr:col>8</xdr:col>
      <xdr:colOff>647701</xdr:colOff>
      <xdr:row>26</xdr:row>
      <xdr:rowOff>154640</xdr:rowOff>
    </xdr:to>
    <xdr:sp macro="" textlink="">
      <xdr:nvSpPr>
        <xdr:cNvPr id="21" name="Rectángulo: esquinas redondeadas 20">
          <a:hlinkClick xmlns:r="http://schemas.openxmlformats.org/officeDocument/2006/relationships" r:id="rId18"/>
          <a:extLst>
            <a:ext uri="{FF2B5EF4-FFF2-40B4-BE49-F238E27FC236}">
              <a16:creationId xmlns:a16="http://schemas.microsoft.com/office/drawing/2014/main" id="{4DCD0F3B-FCD2-4F6A-A2E0-CEFA4A66D63F}"/>
            </a:ext>
          </a:extLst>
        </xdr:cNvPr>
        <xdr:cNvSpPr/>
      </xdr:nvSpPr>
      <xdr:spPr>
        <a:xfrm>
          <a:off x="11461377" y="5611903"/>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de Previsión de Recursos Humanos</a:t>
          </a:r>
        </a:p>
      </xdr:txBody>
    </xdr:sp>
    <xdr:clientData/>
  </xdr:twoCellAnchor>
  <xdr:twoCellAnchor>
    <xdr:from>
      <xdr:col>3</xdr:col>
      <xdr:colOff>885265</xdr:colOff>
      <xdr:row>27</xdr:row>
      <xdr:rowOff>35858</xdr:rowOff>
    </xdr:from>
    <xdr:to>
      <xdr:col>4</xdr:col>
      <xdr:colOff>1086971</xdr:colOff>
      <xdr:row>29</xdr:row>
      <xdr:rowOff>136713</xdr:rowOff>
    </xdr:to>
    <xdr:sp macro="" textlink="">
      <xdr:nvSpPr>
        <xdr:cNvPr id="22" name="Rectángulo: esquinas redondeadas 21">
          <a:hlinkClick xmlns:r="http://schemas.openxmlformats.org/officeDocument/2006/relationships" r:id="rId19"/>
          <a:extLst>
            <a:ext uri="{FF2B5EF4-FFF2-40B4-BE49-F238E27FC236}">
              <a16:creationId xmlns:a16="http://schemas.microsoft.com/office/drawing/2014/main" id="{19B2CFD0-DA0C-4AB2-8752-BC8954894B20}"/>
            </a:ext>
          </a:extLst>
        </xdr:cNvPr>
        <xdr:cNvSpPr/>
      </xdr:nvSpPr>
      <xdr:spPr>
        <a:xfrm>
          <a:off x="4325471" y="6165476"/>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Estratégico de Talento Humano</a:t>
          </a:r>
        </a:p>
      </xdr:txBody>
    </xdr:sp>
    <xdr:clientData/>
  </xdr:twoCellAnchor>
  <xdr:twoCellAnchor>
    <xdr:from>
      <xdr:col>4</xdr:col>
      <xdr:colOff>1295401</xdr:colOff>
      <xdr:row>27</xdr:row>
      <xdr:rowOff>31376</xdr:rowOff>
    </xdr:from>
    <xdr:to>
      <xdr:col>5</xdr:col>
      <xdr:colOff>1497107</xdr:colOff>
      <xdr:row>29</xdr:row>
      <xdr:rowOff>132231</xdr:rowOff>
    </xdr:to>
    <xdr:sp macro="" textlink="">
      <xdr:nvSpPr>
        <xdr:cNvPr id="23" name="Rectángulo: esquinas redondeadas 22">
          <a:hlinkClick xmlns:r="http://schemas.openxmlformats.org/officeDocument/2006/relationships" r:id="rId20"/>
          <a:extLst>
            <a:ext uri="{FF2B5EF4-FFF2-40B4-BE49-F238E27FC236}">
              <a16:creationId xmlns:a16="http://schemas.microsoft.com/office/drawing/2014/main" id="{AA11A6EA-D221-49AA-95CE-79767AA6DB5B}"/>
            </a:ext>
          </a:extLst>
        </xdr:cNvPr>
        <xdr:cNvSpPr/>
      </xdr:nvSpPr>
      <xdr:spPr>
        <a:xfrm>
          <a:off x="6730254" y="6160994"/>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Institucional de Capacitación</a:t>
          </a:r>
        </a:p>
      </xdr:txBody>
    </xdr:sp>
    <xdr:clientData/>
  </xdr:twoCellAnchor>
  <xdr:twoCellAnchor>
    <xdr:from>
      <xdr:col>5</xdr:col>
      <xdr:colOff>1683125</xdr:colOff>
      <xdr:row>27</xdr:row>
      <xdr:rowOff>38099</xdr:rowOff>
    </xdr:from>
    <xdr:to>
      <xdr:col>7</xdr:col>
      <xdr:colOff>58272</xdr:colOff>
      <xdr:row>30</xdr:row>
      <xdr:rowOff>46844</xdr:rowOff>
    </xdr:to>
    <xdr:sp macro="" textlink="">
      <xdr:nvSpPr>
        <xdr:cNvPr id="24" name="Rectángulo: esquinas redondeadas 23">
          <a:extLst>
            <a:ext uri="{FF2B5EF4-FFF2-40B4-BE49-F238E27FC236}">
              <a16:creationId xmlns:a16="http://schemas.microsoft.com/office/drawing/2014/main" id="{18723C64-86BF-45FD-9B52-FF8195AE6356}"/>
            </a:ext>
          </a:extLst>
        </xdr:cNvPr>
        <xdr:cNvSpPr/>
      </xdr:nvSpPr>
      <xdr:spPr>
        <a:xfrm>
          <a:off x="9100133" y="6455763"/>
          <a:ext cx="2185147" cy="570876"/>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solidFill>
                <a:srgbClr val="962D46"/>
              </a:solidFill>
              <a:effectLst/>
              <a:latin typeface="+mn-lt"/>
              <a:ea typeface="+mn-ea"/>
              <a:cs typeface="+mn-cs"/>
            </a:rPr>
            <a:t>Plan de Bienestar e Incentivos Institucionales</a:t>
          </a:r>
          <a:endParaRPr lang="es-CO">
            <a:solidFill>
              <a:srgbClr val="962D46"/>
            </a:solidFill>
            <a:effectLst/>
          </a:endParaRPr>
        </a:p>
      </xdr:txBody>
    </xdr:sp>
    <xdr:clientData/>
  </xdr:twoCellAnchor>
  <xdr:twoCellAnchor>
    <xdr:from>
      <xdr:col>7</xdr:col>
      <xdr:colOff>210672</xdr:colOff>
      <xdr:row>27</xdr:row>
      <xdr:rowOff>22410</xdr:rowOff>
    </xdr:from>
    <xdr:to>
      <xdr:col>8</xdr:col>
      <xdr:colOff>647702</xdr:colOff>
      <xdr:row>29</xdr:row>
      <xdr:rowOff>123265</xdr:rowOff>
    </xdr:to>
    <xdr:sp macro="" textlink="">
      <xdr:nvSpPr>
        <xdr:cNvPr id="25" name="Rectángulo: esquinas redondeadas 24">
          <a:hlinkClick xmlns:r="http://schemas.openxmlformats.org/officeDocument/2006/relationships" r:id="rId21"/>
          <a:extLst>
            <a:ext uri="{FF2B5EF4-FFF2-40B4-BE49-F238E27FC236}">
              <a16:creationId xmlns:a16="http://schemas.microsoft.com/office/drawing/2014/main" id="{BC07D5DB-5571-4A22-A81F-0B3FD4E396C4}"/>
            </a:ext>
          </a:extLst>
        </xdr:cNvPr>
        <xdr:cNvSpPr/>
      </xdr:nvSpPr>
      <xdr:spPr>
        <a:xfrm>
          <a:off x="11461378" y="6152028"/>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de Trabajo Anual en Seguridad y Salud en el Trabajo</a:t>
          </a:r>
        </a:p>
      </xdr:txBody>
    </xdr:sp>
    <xdr:clientData/>
  </xdr:twoCellAnchor>
  <xdr:twoCellAnchor>
    <xdr:from>
      <xdr:col>3</xdr:col>
      <xdr:colOff>891989</xdr:colOff>
      <xdr:row>29</xdr:row>
      <xdr:rowOff>188257</xdr:rowOff>
    </xdr:from>
    <xdr:to>
      <xdr:col>4</xdr:col>
      <xdr:colOff>1093695</xdr:colOff>
      <xdr:row>32</xdr:row>
      <xdr:rowOff>98612</xdr:rowOff>
    </xdr:to>
    <xdr:sp macro="" textlink="">
      <xdr:nvSpPr>
        <xdr:cNvPr id="26" name="Rectángulo: esquinas redondeadas 25">
          <a:hlinkClick xmlns:r="http://schemas.openxmlformats.org/officeDocument/2006/relationships" r:id="rId22"/>
          <a:extLst>
            <a:ext uri="{FF2B5EF4-FFF2-40B4-BE49-F238E27FC236}">
              <a16:creationId xmlns:a16="http://schemas.microsoft.com/office/drawing/2014/main" id="{A870AB5B-BB7F-4EAD-95BF-761782E780FC}"/>
            </a:ext>
          </a:extLst>
        </xdr:cNvPr>
        <xdr:cNvSpPr/>
      </xdr:nvSpPr>
      <xdr:spPr>
        <a:xfrm>
          <a:off x="4332195" y="6698875"/>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Programa de Transparencia</a:t>
          </a:r>
          <a:r>
            <a:rPr lang="es-CO" sz="1100" b="1" kern="1200" baseline="0">
              <a:solidFill>
                <a:srgbClr val="962D46"/>
              </a:solidFill>
            </a:rPr>
            <a:t> y Ética Pública</a:t>
          </a:r>
          <a:endParaRPr lang="es-CO" sz="1100" b="1" kern="1200">
            <a:solidFill>
              <a:srgbClr val="962D46"/>
            </a:solidFill>
          </a:endParaRPr>
        </a:p>
      </xdr:txBody>
    </xdr:sp>
    <xdr:clientData/>
  </xdr:twoCellAnchor>
  <xdr:twoCellAnchor>
    <xdr:from>
      <xdr:col>4</xdr:col>
      <xdr:colOff>1302125</xdr:colOff>
      <xdr:row>29</xdr:row>
      <xdr:rowOff>183774</xdr:rowOff>
    </xdr:from>
    <xdr:to>
      <xdr:col>5</xdr:col>
      <xdr:colOff>1503831</xdr:colOff>
      <xdr:row>33</xdr:row>
      <xdr:rowOff>134469</xdr:rowOff>
    </xdr:to>
    <xdr:sp macro="" textlink="">
      <xdr:nvSpPr>
        <xdr:cNvPr id="27" name="Rectángulo: esquinas redondeadas 26">
          <a:hlinkClick xmlns:r="http://schemas.openxmlformats.org/officeDocument/2006/relationships" r:id="rId23"/>
          <a:extLst>
            <a:ext uri="{FF2B5EF4-FFF2-40B4-BE49-F238E27FC236}">
              <a16:creationId xmlns:a16="http://schemas.microsoft.com/office/drawing/2014/main" id="{67D1291A-F625-47AD-8FAD-DCF3BE87847B}"/>
            </a:ext>
          </a:extLst>
        </xdr:cNvPr>
        <xdr:cNvSpPr/>
      </xdr:nvSpPr>
      <xdr:spPr>
        <a:xfrm>
          <a:off x="6736978" y="6694392"/>
          <a:ext cx="2196353" cy="71269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Estratégico de Tecnologías de la Información y las Comunicaciones –PETI</a:t>
          </a:r>
        </a:p>
      </xdr:txBody>
    </xdr:sp>
    <xdr:clientData/>
  </xdr:twoCellAnchor>
  <xdr:twoCellAnchor>
    <xdr:from>
      <xdr:col>5</xdr:col>
      <xdr:colOff>1689849</xdr:colOff>
      <xdr:row>30</xdr:row>
      <xdr:rowOff>112426</xdr:rowOff>
    </xdr:from>
    <xdr:to>
      <xdr:col>7</xdr:col>
      <xdr:colOff>64996</xdr:colOff>
      <xdr:row>34</xdr:row>
      <xdr:rowOff>45192</xdr:rowOff>
    </xdr:to>
    <xdr:sp macro="" textlink="">
      <xdr:nvSpPr>
        <xdr:cNvPr id="28" name="Rectángulo: esquinas redondeadas 27">
          <a:hlinkClick xmlns:r="http://schemas.openxmlformats.org/officeDocument/2006/relationships" r:id="rId24"/>
          <a:extLst>
            <a:ext uri="{FF2B5EF4-FFF2-40B4-BE49-F238E27FC236}">
              <a16:creationId xmlns:a16="http://schemas.microsoft.com/office/drawing/2014/main" id="{A0704840-50CC-4825-88F7-EA2A7822AA30}"/>
            </a:ext>
          </a:extLst>
        </xdr:cNvPr>
        <xdr:cNvSpPr/>
      </xdr:nvSpPr>
      <xdr:spPr>
        <a:xfrm>
          <a:off x="9106857" y="7092221"/>
          <a:ext cx="2185147" cy="682274"/>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de Tratamiento de Riesgos de Seguridad y Privacidad de la Información</a:t>
          </a:r>
        </a:p>
      </xdr:txBody>
    </xdr:sp>
    <xdr:clientData/>
  </xdr:twoCellAnchor>
  <xdr:twoCellAnchor>
    <xdr:from>
      <xdr:col>7</xdr:col>
      <xdr:colOff>217396</xdr:colOff>
      <xdr:row>29</xdr:row>
      <xdr:rowOff>174809</xdr:rowOff>
    </xdr:from>
    <xdr:to>
      <xdr:col>8</xdr:col>
      <xdr:colOff>654426</xdr:colOff>
      <xdr:row>32</xdr:row>
      <xdr:rowOff>85164</xdr:rowOff>
    </xdr:to>
    <xdr:sp macro="" textlink="">
      <xdr:nvSpPr>
        <xdr:cNvPr id="29" name="Rectángulo: esquinas redondeadas 28">
          <a:hlinkClick xmlns:r="http://schemas.openxmlformats.org/officeDocument/2006/relationships" r:id="rId25"/>
          <a:extLst>
            <a:ext uri="{FF2B5EF4-FFF2-40B4-BE49-F238E27FC236}">
              <a16:creationId xmlns:a16="http://schemas.microsoft.com/office/drawing/2014/main" id="{3440FD90-55B7-4A93-B09F-1DD62F969951}"/>
            </a:ext>
          </a:extLst>
        </xdr:cNvPr>
        <xdr:cNvSpPr/>
      </xdr:nvSpPr>
      <xdr:spPr>
        <a:xfrm>
          <a:off x="11468102" y="6685427"/>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Plan de Seguridad y Privacidad de la Información</a:t>
          </a:r>
        </a:p>
      </xdr:txBody>
    </xdr:sp>
    <xdr:clientData/>
  </xdr:twoCellAnchor>
  <xdr:twoCellAnchor>
    <xdr:from>
      <xdr:col>3</xdr:col>
      <xdr:colOff>898712</xdr:colOff>
      <xdr:row>32</xdr:row>
      <xdr:rowOff>150157</xdr:rowOff>
    </xdr:from>
    <xdr:to>
      <xdr:col>4</xdr:col>
      <xdr:colOff>1100418</xdr:colOff>
      <xdr:row>35</xdr:row>
      <xdr:rowOff>60512</xdr:rowOff>
    </xdr:to>
    <xdr:sp macro="" textlink="">
      <xdr:nvSpPr>
        <xdr:cNvPr id="30" name="Rectángulo: esquinas redondeadas 29">
          <a:hlinkClick xmlns:r="http://schemas.openxmlformats.org/officeDocument/2006/relationships" r:id="rId26"/>
          <a:extLst>
            <a:ext uri="{FF2B5EF4-FFF2-40B4-BE49-F238E27FC236}">
              <a16:creationId xmlns:a16="http://schemas.microsoft.com/office/drawing/2014/main" id="{E54170A2-20F0-4C40-B15C-7A74F27C7FD0}"/>
            </a:ext>
          </a:extLst>
        </xdr:cNvPr>
        <xdr:cNvSpPr/>
      </xdr:nvSpPr>
      <xdr:spPr>
        <a:xfrm>
          <a:off x="4338918" y="7232275"/>
          <a:ext cx="2196353" cy="48185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kern="1200">
              <a:solidFill>
                <a:srgbClr val="962D46"/>
              </a:solidFill>
            </a:rPr>
            <a:t>Proyectos de Inversión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147801</xdr:colOff>
      <xdr:row>4</xdr:row>
      <xdr:rowOff>83971</xdr:rowOff>
    </xdr:from>
    <xdr:to>
      <xdr:col>9</xdr:col>
      <xdr:colOff>2437278</xdr:colOff>
      <xdr:row>5</xdr:row>
      <xdr:rowOff>238125</xdr:rowOff>
    </xdr:to>
    <xdr:sp macro="" textlink="">
      <xdr:nvSpPr>
        <xdr:cNvPr id="2" name="Rectángulo: esquinas redondeadas 1">
          <a:extLst>
            <a:ext uri="{FF2B5EF4-FFF2-40B4-BE49-F238E27FC236}">
              <a16:creationId xmlns:a16="http://schemas.microsoft.com/office/drawing/2014/main" id="{7519933F-0FB9-423E-AF26-70B0E23F4819}"/>
            </a:ext>
          </a:extLst>
        </xdr:cNvPr>
        <xdr:cNvSpPr/>
      </xdr:nvSpPr>
      <xdr:spPr>
        <a:xfrm>
          <a:off x="147801" y="1162537"/>
          <a:ext cx="14812051" cy="1064632"/>
        </a:xfrm>
        <a:prstGeom prst="roundRect">
          <a:avLst/>
        </a:prstGeom>
        <a:no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a:solidFill>
                <a:schemeClr val="accent6">
                  <a:lumMod val="50000"/>
                </a:schemeClr>
              </a:solidFill>
            </a:rPr>
            <a:t> </a:t>
          </a:r>
          <a:endParaRPr lang="es-CO" sz="1100" kern="1200">
            <a:solidFill>
              <a:schemeClr val="tx2">
                <a:lumMod val="90000"/>
                <a:lumOff val="10000"/>
              </a:schemeClr>
            </a:solidFill>
          </a:endParaRPr>
        </a:p>
      </xdr:txBody>
    </xdr:sp>
    <xdr:clientData/>
  </xdr:twoCellAnchor>
  <xdr:twoCellAnchor editAs="oneCell">
    <xdr:from>
      <xdr:col>9</xdr:col>
      <xdr:colOff>447681</xdr:colOff>
      <xdr:row>4</xdr:row>
      <xdr:rowOff>182368</xdr:rowOff>
    </xdr:from>
    <xdr:to>
      <xdr:col>9</xdr:col>
      <xdr:colOff>1848448</xdr:colOff>
      <xdr:row>5</xdr:row>
      <xdr:rowOff>164225</xdr:rowOff>
    </xdr:to>
    <xdr:pic>
      <xdr:nvPicPr>
        <xdr:cNvPr id="3" name="Imagen 2">
          <a:extLst>
            <a:ext uri="{FF2B5EF4-FFF2-40B4-BE49-F238E27FC236}">
              <a16:creationId xmlns:a16="http://schemas.microsoft.com/office/drawing/2014/main" id="{BBEB4E9A-CD62-43A4-8075-071F8C2F370C}"/>
            </a:ext>
          </a:extLst>
        </xdr:cNvPr>
        <xdr:cNvPicPr>
          <a:picLocks noChangeAspect="1"/>
        </xdr:cNvPicPr>
      </xdr:nvPicPr>
      <xdr:blipFill>
        <a:blip xmlns:r="http://schemas.openxmlformats.org/officeDocument/2006/relationships" r:embed="rId1"/>
        <a:stretch>
          <a:fillRect/>
        </a:stretch>
      </xdr:blipFill>
      <xdr:spPr>
        <a:xfrm>
          <a:off x="15359233" y="1249825"/>
          <a:ext cx="1400767" cy="901512"/>
        </a:xfrm>
        <a:prstGeom prst="rect">
          <a:avLst/>
        </a:prstGeom>
      </xdr:spPr>
    </xdr:pic>
    <xdr:clientData/>
  </xdr:twoCellAnchor>
  <xdr:twoCellAnchor editAs="oneCell">
    <xdr:from>
      <xdr:col>2</xdr:col>
      <xdr:colOff>661521</xdr:colOff>
      <xdr:row>0</xdr:row>
      <xdr:rowOff>59268</xdr:rowOff>
    </xdr:from>
    <xdr:to>
      <xdr:col>2</xdr:col>
      <xdr:colOff>1801346</xdr:colOff>
      <xdr:row>2</xdr:row>
      <xdr:rowOff>230281</xdr:rowOff>
    </xdr:to>
    <xdr:pic>
      <xdr:nvPicPr>
        <xdr:cNvPr id="4" name="Imagen 3">
          <a:extLst>
            <a:ext uri="{FF2B5EF4-FFF2-40B4-BE49-F238E27FC236}">
              <a16:creationId xmlns:a16="http://schemas.microsoft.com/office/drawing/2014/main" id="{EA588884-8078-4170-9CEA-7E862275BB1C}"/>
            </a:ext>
          </a:extLst>
        </xdr:cNvPr>
        <xdr:cNvPicPr>
          <a:picLocks noChangeAspect="1"/>
        </xdr:cNvPicPr>
      </xdr:nvPicPr>
      <xdr:blipFill>
        <a:blip xmlns:r="http://schemas.openxmlformats.org/officeDocument/2006/relationships" r:embed="rId2"/>
        <a:stretch>
          <a:fillRect/>
        </a:stretch>
      </xdr:blipFill>
      <xdr:spPr>
        <a:xfrm>
          <a:off x="1417918" y="59268"/>
          <a:ext cx="1139825" cy="703292"/>
        </a:xfrm>
        <a:prstGeom prst="rect">
          <a:avLst/>
        </a:prstGeom>
      </xdr:spPr>
    </xdr:pic>
    <xdr:clientData/>
  </xdr:twoCellAnchor>
  <xdr:twoCellAnchor editAs="oneCell">
    <xdr:from>
      <xdr:col>1</xdr:col>
      <xdr:colOff>266139</xdr:colOff>
      <xdr:row>0</xdr:row>
      <xdr:rowOff>14008</xdr:rowOff>
    </xdr:from>
    <xdr:to>
      <xdr:col>2</xdr:col>
      <xdr:colOff>224116</xdr:colOff>
      <xdr:row>2</xdr:row>
      <xdr:rowOff>196103</xdr:rowOff>
    </xdr:to>
    <xdr:pic>
      <xdr:nvPicPr>
        <xdr:cNvPr id="5" name="Imagen 4"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ED203C8B-612D-4680-8E16-8A7A75032B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139" y="14008"/>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126330</xdr:colOff>
      <xdr:row>4</xdr:row>
      <xdr:rowOff>29240</xdr:rowOff>
    </xdr:from>
    <xdr:to>
      <xdr:col>9</xdr:col>
      <xdr:colOff>2924342</xdr:colOff>
      <xdr:row>5</xdr:row>
      <xdr:rowOff>300789</xdr:rowOff>
    </xdr:to>
    <xdr:sp macro="" textlink="">
      <xdr:nvSpPr>
        <xdr:cNvPr id="2" name="Rectángulo: esquinas redondeadas 1">
          <a:extLst>
            <a:ext uri="{FF2B5EF4-FFF2-40B4-BE49-F238E27FC236}">
              <a16:creationId xmlns:a16="http://schemas.microsoft.com/office/drawing/2014/main" id="{496E55E8-ED5E-42C3-B55F-891B7C72109C}"/>
            </a:ext>
          </a:extLst>
        </xdr:cNvPr>
        <xdr:cNvSpPr/>
      </xdr:nvSpPr>
      <xdr:spPr>
        <a:xfrm>
          <a:off x="126330" y="1132135"/>
          <a:ext cx="14846301" cy="1123786"/>
        </a:xfrm>
        <a:prstGeom prst="roundRect">
          <a:avLst/>
        </a:prstGeom>
        <a:noFill/>
        <a:ln>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chemeClr val="accent5">
                <a:lumMod val="50000"/>
              </a:schemeClr>
            </a:solidFill>
          </a:endParaRPr>
        </a:p>
        <a:p>
          <a:pPr algn="ctr"/>
          <a:endParaRPr lang="es-CO" sz="1100" kern="1200">
            <a:solidFill>
              <a:schemeClr val="accent5">
                <a:lumMod val="50000"/>
              </a:schemeClr>
            </a:solidFill>
          </a:endParaRPr>
        </a:p>
        <a:p>
          <a:pPr algn="ctr"/>
          <a:endParaRPr lang="es-CO" sz="1100" kern="1200">
            <a:solidFill>
              <a:schemeClr val="accent5">
                <a:lumMod val="50000"/>
              </a:schemeClr>
            </a:solidFill>
          </a:endParaRPr>
        </a:p>
      </xdr:txBody>
    </xdr:sp>
    <xdr:clientData/>
  </xdr:twoCellAnchor>
  <xdr:twoCellAnchor editAs="oneCell">
    <xdr:from>
      <xdr:col>9</xdr:col>
      <xdr:colOff>1038729</xdr:colOff>
      <xdr:row>4</xdr:row>
      <xdr:rowOff>73864</xdr:rowOff>
    </xdr:from>
    <xdr:to>
      <xdr:col>9</xdr:col>
      <xdr:colOff>1967718</xdr:colOff>
      <xdr:row>5</xdr:row>
      <xdr:rowOff>133685</xdr:rowOff>
    </xdr:to>
    <xdr:pic>
      <xdr:nvPicPr>
        <xdr:cNvPr id="4" name="Imagen 3">
          <a:extLst>
            <a:ext uri="{FF2B5EF4-FFF2-40B4-BE49-F238E27FC236}">
              <a16:creationId xmlns:a16="http://schemas.microsoft.com/office/drawing/2014/main" id="{88ECE6FF-D038-4D27-9318-4692367363E0}"/>
            </a:ext>
          </a:extLst>
        </xdr:cNvPr>
        <xdr:cNvPicPr>
          <a:picLocks noChangeAspect="1"/>
        </xdr:cNvPicPr>
      </xdr:nvPicPr>
      <xdr:blipFill>
        <a:blip xmlns:r="http://schemas.openxmlformats.org/officeDocument/2006/relationships" r:embed="rId1"/>
        <a:stretch>
          <a:fillRect/>
        </a:stretch>
      </xdr:blipFill>
      <xdr:spPr>
        <a:xfrm>
          <a:off x="13087018" y="1176759"/>
          <a:ext cx="928989" cy="912058"/>
        </a:xfrm>
        <a:prstGeom prst="rect">
          <a:avLst/>
        </a:prstGeom>
      </xdr:spPr>
    </xdr:pic>
    <xdr:clientData/>
  </xdr:twoCellAnchor>
  <xdr:twoCellAnchor editAs="oneCell">
    <xdr:from>
      <xdr:col>2</xdr:col>
      <xdr:colOff>815306</xdr:colOff>
      <xdr:row>0</xdr:row>
      <xdr:rowOff>164431</xdr:rowOff>
    </xdr:from>
    <xdr:to>
      <xdr:col>3</xdr:col>
      <xdr:colOff>317499</xdr:colOff>
      <xdr:row>2</xdr:row>
      <xdr:rowOff>285923</xdr:rowOff>
    </xdr:to>
    <xdr:pic>
      <xdr:nvPicPr>
        <xdr:cNvPr id="3" name="Imagen 2">
          <a:extLst>
            <a:ext uri="{FF2B5EF4-FFF2-40B4-BE49-F238E27FC236}">
              <a16:creationId xmlns:a16="http://schemas.microsoft.com/office/drawing/2014/main" id="{EAFAD103-B5BC-44FB-8E60-5142C861FB9E}"/>
            </a:ext>
          </a:extLst>
        </xdr:cNvPr>
        <xdr:cNvPicPr>
          <a:picLocks noChangeAspect="1"/>
        </xdr:cNvPicPr>
      </xdr:nvPicPr>
      <xdr:blipFill>
        <a:blip xmlns:r="http://schemas.openxmlformats.org/officeDocument/2006/relationships" r:embed="rId2"/>
        <a:stretch>
          <a:fillRect/>
        </a:stretch>
      </xdr:blipFill>
      <xdr:spPr>
        <a:xfrm>
          <a:off x="1383464" y="164431"/>
          <a:ext cx="1173246" cy="723071"/>
        </a:xfrm>
        <a:prstGeom prst="rect">
          <a:avLst/>
        </a:prstGeom>
      </xdr:spPr>
    </xdr:pic>
    <xdr:clientData/>
  </xdr:twoCellAnchor>
  <xdr:twoCellAnchor editAs="oneCell">
    <xdr:from>
      <xdr:col>1</xdr:col>
      <xdr:colOff>183816</xdr:colOff>
      <xdr:row>0</xdr:row>
      <xdr:rowOff>33421</xdr:rowOff>
    </xdr:from>
    <xdr:to>
      <xdr:col>2</xdr:col>
      <xdr:colOff>484605</xdr:colOff>
      <xdr:row>3</xdr:row>
      <xdr:rowOff>0</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405E4288-3752-460B-9D60-6F8D9B444F9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816" y="33421"/>
          <a:ext cx="868947" cy="86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61316</xdr:colOff>
      <xdr:row>4</xdr:row>
      <xdr:rowOff>88701</xdr:rowOff>
    </xdr:from>
    <xdr:to>
      <xdr:col>9</xdr:col>
      <xdr:colOff>1861541</xdr:colOff>
      <xdr:row>5</xdr:row>
      <xdr:rowOff>223242</xdr:rowOff>
    </xdr:to>
    <xdr:sp macro="" textlink="">
      <xdr:nvSpPr>
        <xdr:cNvPr id="2" name="Rectángulo: esquinas redondeadas 1">
          <a:extLst>
            <a:ext uri="{FF2B5EF4-FFF2-40B4-BE49-F238E27FC236}">
              <a16:creationId xmlns:a16="http://schemas.microsoft.com/office/drawing/2014/main" id="{9D95C294-DAFD-444A-B4DD-EC47C506F029}"/>
            </a:ext>
          </a:extLst>
        </xdr:cNvPr>
        <xdr:cNvSpPr/>
      </xdr:nvSpPr>
      <xdr:spPr>
        <a:xfrm>
          <a:off x="820339" y="1681162"/>
          <a:ext cx="15150108" cy="1310283"/>
        </a:xfrm>
        <a:prstGeom prst="roundRect">
          <a:avLst/>
        </a:prstGeom>
        <a:noFill/>
        <a:ln>
          <a:solidFill>
            <a:schemeClr val="tx2">
              <a:lumMod val="90000"/>
              <a:lumOff val="1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9</xdr:col>
      <xdr:colOff>166685</xdr:colOff>
      <xdr:row>4</xdr:row>
      <xdr:rowOff>135135</xdr:rowOff>
    </xdr:from>
    <xdr:to>
      <xdr:col>9</xdr:col>
      <xdr:colOff>1577575</xdr:colOff>
      <xdr:row>5</xdr:row>
      <xdr:rowOff>175096</xdr:rowOff>
    </xdr:to>
    <xdr:pic>
      <xdr:nvPicPr>
        <xdr:cNvPr id="3" name="Imagen 2">
          <a:extLst>
            <a:ext uri="{FF2B5EF4-FFF2-40B4-BE49-F238E27FC236}">
              <a16:creationId xmlns:a16="http://schemas.microsoft.com/office/drawing/2014/main" id="{F4550C20-3587-4CB3-A489-1F024FFA7148}"/>
            </a:ext>
          </a:extLst>
        </xdr:cNvPr>
        <xdr:cNvPicPr>
          <a:picLocks noChangeAspect="1"/>
        </xdr:cNvPicPr>
      </xdr:nvPicPr>
      <xdr:blipFill rotWithShape="1">
        <a:blip xmlns:r="http://schemas.openxmlformats.org/officeDocument/2006/relationships" r:embed="rId1"/>
        <a:srcRect t="1" b="6135"/>
        <a:stretch/>
      </xdr:blipFill>
      <xdr:spPr>
        <a:xfrm>
          <a:off x="14275591" y="1727596"/>
          <a:ext cx="1410890" cy="1111523"/>
        </a:xfrm>
        <a:prstGeom prst="rect">
          <a:avLst/>
        </a:prstGeom>
      </xdr:spPr>
    </xdr:pic>
    <xdr:clientData/>
  </xdr:twoCellAnchor>
  <xdr:twoCellAnchor editAs="oneCell">
    <xdr:from>
      <xdr:col>2</xdr:col>
      <xdr:colOff>1220390</xdr:colOff>
      <xdr:row>0</xdr:row>
      <xdr:rowOff>267892</xdr:rowOff>
    </xdr:from>
    <xdr:to>
      <xdr:col>3</xdr:col>
      <xdr:colOff>1122690</xdr:colOff>
      <xdr:row>2</xdr:row>
      <xdr:rowOff>368052</xdr:rowOff>
    </xdr:to>
    <xdr:pic>
      <xdr:nvPicPr>
        <xdr:cNvPr id="4" name="Imagen 3">
          <a:extLst>
            <a:ext uri="{FF2B5EF4-FFF2-40B4-BE49-F238E27FC236}">
              <a16:creationId xmlns:a16="http://schemas.microsoft.com/office/drawing/2014/main" id="{DD76F88D-8463-4050-B726-5A04521DEB7E}"/>
            </a:ext>
          </a:extLst>
        </xdr:cNvPr>
        <xdr:cNvPicPr>
          <a:picLocks noChangeAspect="1"/>
        </xdr:cNvPicPr>
      </xdr:nvPicPr>
      <xdr:blipFill>
        <a:blip xmlns:r="http://schemas.openxmlformats.org/officeDocument/2006/relationships" r:embed="rId2"/>
        <a:stretch>
          <a:fillRect/>
        </a:stretch>
      </xdr:blipFill>
      <xdr:spPr>
        <a:xfrm>
          <a:off x="1815703" y="267892"/>
          <a:ext cx="1569175" cy="978246"/>
        </a:xfrm>
        <a:prstGeom prst="rect">
          <a:avLst/>
        </a:prstGeom>
      </xdr:spPr>
    </xdr:pic>
    <xdr:clientData/>
  </xdr:twoCellAnchor>
  <xdr:twoCellAnchor editAs="oneCell">
    <xdr:from>
      <xdr:col>1</xdr:col>
      <xdr:colOff>372070</xdr:colOff>
      <xdr:row>0</xdr:row>
      <xdr:rowOff>223243</xdr:rowOff>
    </xdr:from>
    <xdr:to>
      <xdr:col>2</xdr:col>
      <xdr:colOff>679125</xdr:colOff>
      <xdr:row>2</xdr:row>
      <xdr:rowOff>247525</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5C0C9A4D-9EAF-47C6-8E65-09811185F07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2070" y="22324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136070</xdr:colOff>
      <xdr:row>4</xdr:row>
      <xdr:rowOff>78920</xdr:rowOff>
    </xdr:from>
    <xdr:to>
      <xdr:col>9</xdr:col>
      <xdr:colOff>1835602</xdr:colOff>
      <xdr:row>5</xdr:row>
      <xdr:rowOff>193221</xdr:rowOff>
    </xdr:to>
    <xdr:sp macro="" textlink="">
      <xdr:nvSpPr>
        <xdr:cNvPr id="2" name="Rectángulo: esquinas redondeadas 1">
          <a:extLst>
            <a:ext uri="{FF2B5EF4-FFF2-40B4-BE49-F238E27FC236}">
              <a16:creationId xmlns:a16="http://schemas.microsoft.com/office/drawing/2014/main" id="{9724AA36-0EE1-4921-9C26-1320E58440D2}"/>
            </a:ext>
          </a:extLst>
        </xdr:cNvPr>
        <xdr:cNvSpPr/>
      </xdr:nvSpPr>
      <xdr:spPr>
        <a:xfrm>
          <a:off x="898070" y="1875063"/>
          <a:ext cx="14884853" cy="930729"/>
        </a:xfrm>
        <a:prstGeom prst="roundRect">
          <a:avLst/>
        </a:prstGeom>
        <a:no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chemeClr val="accent6">
                  <a:lumMod val="50000"/>
                </a:schemeClr>
              </a:solidFill>
            </a:rPr>
            <a:t> </a:t>
          </a:r>
          <a:endParaRPr lang="es-CO" sz="1100" kern="1200">
            <a:solidFill>
              <a:schemeClr val="tx2">
                <a:lumMod val="90000"/>
                <a:lumOff val="10000"/>
              </a:schemeClr>
            </a:solidFill>
          </a:endParaRPr>
        </a:p>
      </xdr:txBody>
    </xdr:sp>
    <xdr:clientData/>
  </xdr:twoCellAnchor>
  <xdr:twoCellAnchor editAs="oneCell">
    <xdr:from>
      <xdr:col>9</xdr:col>
      <xdr:colOff>332015</xdr:colOff>
      <xdr:row>4</xdr:row>
      <xdr:rowOff>93851</xdr:rowOff>
    </xdr:from>
    <xdr:to>
      <xdr:col>9</xdr:col>
      <xdr:colOff>993322</xdr:colOff>
      <xdr:row>5</xdr:row>
      <xdr:rowOff>28704</xdr:rowOff>
    </xdr:to>
    <xdr:pic>
      <xdr:nvPicPr>
        <xdr:cNvPr id="3" name="Imagen 2">
          <a:extLst>
            <a:ext uri="{FF2B5EF4-FFF2-40B4-BE49-F238E27FC236}">
              <a16:creationId xmlns:a16="http://schemas.microsoft.com/office/drawing/2014/main" id="{B3656E92-E14F-4309-87D3-B7E915BB20B8}"/>
            </a:ext>
          </a:extLst>
        </xdr:cNvPr>
        <xdr:cNvPicPr>
          <a:picLocks noChangeAspect="1"/>
        </xdr:cNvPicPr>
      </xdr:nvPicPr>
      <xdr:blipFill>
        <a:blip xmlns:r="http://schemas.openxmlformats.org/officeDocument/2006/relationships" r:embed="rId1"/>
        <a:stretch>
          <a:fillRect/>
        </a:stretch>
      </xdr:blipFill>
      <xdr:spPr>
        <a:xfrm>
          <a:off x="14279336" y="1889994"/>
          <a:ext cx="661307" cy="751281"/>
        </a:xfrm>
        <a:prstGeom prst="rect">
          <a:avLst/>
        </a:prstGeom>
      </xdr:spPr>
    </xdr:pic>
    <xdr:clientData/>
  </xdr:twoCellAnchor>
  <xdr:twoCellAnchor editAs="oneCell">
    <xdr:from>
      <xdr:col>2</xdr:col>
      <xdr:colOff>1500868</xdr:colOff>
      <xdr:row>0</xdr:row>
      <xdr:rowOff>152400</xdr:rowOff>
    </xdr:from>
    <xdr:to>
      <xdr:col>3</xdr:col>
      <xdr:colOff>1403168</xdr:colOff>
      <xdr:row>2</xdr:row>
      <xdr:rowOff>254346</xdr:rowOff>
    </xdr:to>
    <xdr:pic>
      <xdr:nvPicPr>
        <xdr:cNvPr id="4" name="Imagen 3">
          <a:extLst>
            <a:ext uri="{FF2B5EF4-FFF2-40B4-BE49-F238E27FC236}">
              <a16:creationId xmlns:a16="http://schemas.microsoft.com/office/drawing/2014/main" id="{8F1D336B-8A6B-4A7E-BDF3-64BFF6B1C217}"/>
            </a:ext>
          </a:extLst>
        </xdr:cNvPr>
        <xdr:cNvPicPr>
          <a:picLocks noChangeAspect="1"/>
        </xdr:cNvPicPr>
      </xdr:nvPicPr>
      <xdr:blipFill>
        <a:blip xmlns:r="http://schemas.openxmlformats.org/officeDocument/2006/relationships" r:embed="rId2"/>
        <a:stretch>
          <a:fillRect/>
        </a:stretch>
      </xdr:blipFill>
      <xdr:spPr>
        <a:xfrm>
          <a:off x="1922689" y="152400"/>
          <a:ext cx="1575979" cy="986410"/>
        </a:xfrm>
        <a:prstGeom prst="rect">
          <a:avLst/>
        </a:prstGeom>
      </xdr:spPr>
    </xdr:pic>
    <xdr:clientData/>
  </xdr:twoCellAnchor>
  <xdr:twoCellAnchor editAs="oneCell">
    <xdr:from>
      <xdr:col>1</xdr:col>
      <xdr:colOff>176893</xdr:colOff>
      <xdr:row>0</xdr:row>
      <xdr:rowOff>122464</xdr:rowOff>
    </xdr:from>
    <xdr:to>
      <xdr:col>2</xdr:col>
      <xdr:colOff>657440</xdr:colOff>
      <xdr:row>2</xdr:row>
      <xdr:rowOff>140368</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0390A201-DF05-4B7D-BC82-E1DDD8C8973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6893" y="122464"/>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159753</xdr:colOff>
      <xdr:row>4</xdr:row>
      <xdr:rowOff>99927</xdr:rowOff>
    </xdr:from>
    <xdr:to>
      <xdr:col>9</xdr:col>
      <xdr:colOff>1637632</xdr:colOff>
      <xdr:row>5</xdr:row>
      <xdr:rowOff>176128</xdr:rowOff>
    </xdr:to>
    <xdr:sp macro="" textlink="">
      <xdr:nvSpPr>
        <xdr:cNvPr id="2" name="Rectángulo: esquinas redondeadas 1">
          <a:extLst>
            <a:ext uri="{FF2B5EF4-FFF2-40B4-BE49-F238E27FC236}">
              <a16:creationId xmlns:a16="http://schemas.microsoft.com/office/drawing/2014/main" id="{3EE75BE9-7FBD-4C65-AD01-0B94F16171FA}"/>
            </a:ext>
          </a:extLst>
        </xdr:cNvPr>
        <xdr:cNvSpPr/>
      </xdr:nvSpPr>
      <xdr:spPr>
        <a:xfrm>
          <a:off x="928437" y="2088480"/>
          <a:ext cx="14963274" cy="1179095"/>
        </a:xfrm>
        <a:prstGeom prst="roundRect">
          <a:avLst/>
        </a:prstGeom>
        <a:noFill/>
        <a:ln>
          <a:solidFill>
            <a:srgbClr val="A5002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rgbClr val="A50021"/>
              </a:solidFill>
            </a:rPr>
            <a:t> </a:t>
          </a:r>
          <a:endParaRPr lang="es-CO" sz="1100" kern="1200">
            <a:solidFill>
              <a:srgbClr val="A50021"/>
            </a:solidFill>
          </a:endParaRPr>
        </a:p>
        <a:p>
          <a:pPr algn="ctr"/>
          <a:endParaRPr lang="es-CO" sz="1100" kern="1200">
            <a:solidFill>
              <a:srgbClr val="A50021"/>
            </a:solidFill>
          </a:endParaRPr>
        </a:p>
      </xdr:txBody>
    </xdr:sp>
    <xdr:clientData/>
  </xdr:twoCellAnchor>
  <xdr:twoCellAnchor editAs="oneCell">
    <xdr:from>
      <xdr:col>9</xdr:col>
      <xdr:colOff>463049</xdr:colOff>
      <xdr:row>4</xdr:row>
      <xdr:rowOff>259848</xdr:rowOff>
    </xdr:from>
    <xdr:to>
      <xdr:col>9</xdr:col>
      <xdr:colOff>1139239</xdr:colOff>
      <xdr:row>4</xdr:row>
      <xdr:rowOff>1081066</xdr:rowOff>
    </xdr:to>
    <xdr:pic>
      <xdr:nvPicPr>
        <xdr:cNvPr id="3" name="Imagen 2">
          <a:extLst>
            <a:ext uri="{FF2B5EF4-FFF2-40B4-BE49-F238E27FC236}">
              <a16:creationId xmlns:a16="http://schemas.microsoft.com/office/drawing/2014/main" id="{C7482529-B176-466B-9A52-EE7F71D653B8}"/>
            </a:ext>
          </a:extLst>
        </xdr:cNvPr>
        <xdr:cNvPicPr>
          <a:picLocks noChangeAspect="1"/>
        </xdr:cNvPicPr>
      </xdr:nvPicPr>
      <xdr:blipFill>
        <a:blip xmlns:r="http://schemas.openxmlformats.org/officeDocument/2006/relationships" r:embed="rId1"/>
        <a:stretch>
          <a:fillRect/>
        </a:stretch>
      </xdr:blipFill>
      <xdr:spPr>
        <a:xfrm>
          <a:off x="14717128" y="2248401"/>
          <a:ext cx="676190" cy="821218"/>
        </a:xfrm>
        <a:prstGeom prst="rect">
          <a:avLst/>
        </a:prstGeom>
      </xdr:spPr>
    </xdr:pic>
    <xdr:clientData/>
  </xdr:twoCellAnchor>
  <xdr:twoCellAnchor editAs="oneCell">
    <xdr:from>
      <xdr:col>2</xdr:col>
      <xdr:colOff>1036053</xdr:colOff>
      <xdr:row>0</xdr:row>
      <xdr:rowOff>200526</xdr:rowOff>
    </xdr:from>
    <xdr:to>
      <xdr:col>3</xdr:col>
      <xdr:colOff>934175</xdr:colOff>
      <xdr:row>2</xdr:row>
      <xdr:rowOff>309825</xdr:rowOff>
    </xdr:to>
    <xdr:pic>
      <xdr:nvPicPr>
        <xdr:cNvPr id="4" name="Imagen 3">
          <a:extLst>
            <a:ext uri="{FF2B5EF4-FFF2-40B4-BE49-F238E27FC236}">
              <a16:creationId xmlns:a16="http://schemas.microsoft.com/office/drawing/2014/main" id="{79FE2503-701C-40DE-A6C0-297616C14E18}"/>
            </a:ext>
          </a:extLst>
        </xdr:cNvPr>
        <xdr:cNvPicPr>
          <a:picLocks noChangeAspect="1"/>
        </xdr:cNvPicPr>
      </xdr:nvPicPr>
      <xdr:blipFill>
        <a:blip xmlns:r="http://schemas.openxmlformats.org/officeDocument/2006/relationships" r:embed="rId2"/>
        <a:stretch>
          <a:fillRect/>
        </a:stretch>
      </xdr:blipFill>
      <xdr:spPr>
        <a:xfrm>
          <a:off x="1737895" y="200526"/>
          <a:ext cx="1569175" cy="978246"/>
        </a:xfrm>
        <a:prstGeom prst="rect">
          <a:avLst/>
        </a:prstGeom>
      </xdr:spPr>
    </xdr:pic>
    <xdr:clientData/>
  </xdr:twoCellAnchor>
  <xdr:twoCellAnchor editAs="oneCell">
    <xdr:from>
      <xdr:col>1</xdr:col>
      <xdr:colOff>250658</xdr:colOff>
      <xdr:row>0</xdr:row>
      <xdr:rowOff>116973</xdr:rowOff>
    </xdr:from>
    <xdr:to>
      <xdr:col>2</xdr:col>
      <xdr:colOff>451184</xdr:colOff>
      <xdr:row>2</xdr:row>
      <xdr:rowOff>150394</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FFBF28EE-5942-43F6-A0BC-124B349ACC7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658" y="11697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65345</xdr:colOff>
      <xdr:row>4</xdr:row>
      <xdr:rowOff>36688</xdr:rowOff>
    </xdr:from>
    <xdr:to>
      <xdr:col>9</xdr:col>
      <xdr:colOff>2846645</xdr:colOff>
      <xdr:row>5</xdr:row>
      <xdr:rowOff>229306</xdr:rowOff>
    </xdr:to>
    <xdr:sp macro="" textlink="">
      <xdr:nvSpPr>
        <xdr:cNvPr id="2" name="Rectángulo: esquinas redondeadas 1">
          <a:extLst>
            <a:ext uri="{FF2B5EF4-FFF2-40B4-BE49-F238E27FC236}">
              <a16:creationId xmlns:a16="http://schemas.microsoft.com/office/drawing/2014/main" id="{06E97487-1FA3-44A9-89D0-0757A631D15A}"/>
            </a:ext>
          </a:extLst>
        </xdr:cNvPr>
        <xdr:cNvSpPr/>
      </xdr:nvSpPr>
      <xdr:spPr>
        <a:xfrm>
          <a:off x="823817" y="1535994"/>
          <a:ext cx="16222134" cy="845256"/>
        </a:xfrm>
        <a:prstGeom prst="roundRect">
          <a:avLst/>
        </a:prstGeom>
        <a:noFill/>
        <a:ln>
          <a:solidFill>
            <a:schemeClr val="bg2">
              <a:lumMod val="2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chemeClr val="accent6">
                  <a:lumMod val="50000"/>
                </a:schemeClr>
              </a:solidFill>
            </a:rPr>
            <a:t> </a:t>
          </a:r>
          <a:endParaRPr lang="es-CO" sz="1100" b="1"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9</xdr:col>
      <xdr:colOff>739259</xdr:colOff>
      <xdr:row>4</xdr:row>
      <xdr:rowOff>146837</xdr:rowOff>
    </xdr:from>
    <xdr:to>
      <xdr:col>9</xdr:col>
      <xdr:colOff>1356108</xdr:colOff>
      <xdr:row>5</xdr:row>
      <xdr:rowOff>158750</xdr:rowOff>
    </xdr:to>
    <xdr:pic>
      <xdr:nvPicPr>
        <xdr:cNvPr id="3" name="Imagen 2">
          <a:extLst>
            <a:ext uri="{FF2B5EF4-FFF2-40B4-BE49-F238E27FC236}">
              <a16:creationId xmlns:a16="http://schemas.microsoft.com/office/drawing/2014/main" id="{F6BFE7BC-BB31-4C12-BD09-F25644D6EF3F}"/>
            </a:ext>
          </a:extLst>
        </xdr:cNvPr>
        <xdr:cNvPicPr>
          <a:picLocks noChangeAspect="1"/>
        </xdr:cNvPicPr>
      </xdr:nvPicPr>
      <xdr:blipFill rotWithShape="1">
        <a:blip xmlns:r="http://schemas.openxmlformats.org/officeDocument/2006/relationships" r:embed="rId1"/>
        <a:srcRect t="8450"/>
        <a:stretch/>
      </xdr:blipFill>
      <xdr:spPr>
        <a:xfrm>
          <a:off x="14938565" y="1646143"/>
          <a:ext cx="616849" cy="664551"/>
        </a:xfrm>
        <a:prstGeom prst="rect">
          <a:avLst/>
        </a:prstGeom>
      </xdr:spPr>
    </xdr:pic>
    <xdr:clientData/>
  </xdr:twoCellAnchor>
  <xdr:twoCellAnchor editAs="oneCell">
    <xdr:from>
      <xdr:col>2</xdr:col>
      <xdr:colOff>989134</xdr:colOff>
      <xdr:row>0</xdr:row>
      <xdr:rowOff>134320</xdr:rowOff>
    </xdr:from>
    <xdr:to>
      <xdr:col>3</xdr:col>
      <xdr:colOff>885328</xdr:colOff>
      <xdr:row>2</xdr:row>
      <xdr:rowOff>233335</xdr:rowOff>
    </xdr:to>
    <xdr:pic>
      <xdr:nvPicPr>
        <xdr:cNvPr id="4" name="Imagen 3">
          <a:extLst>
            <a:ext uri="{FF2B5EF4-FFF2-40B4-BE49-F238E27FC236}">
              <a16:creationId xmlns:a16="http://schemas.microsoft.com/office/drawing/2014/main" id="{62343078-3BB3-4F78-B2D2-0ED581495F82}"/>
            </a:ext>
          </a:extLst>
        </xdr:cNvPr>
        <xdr:cNvPicPr>
          <a:picLocks noChangeAspect="1"/>
        </xdr:cNvPicPr>
      </xdr:nvPicPr>
      <xdr:blipFill>
        <a:blip xmlns:r="http://schemas.openxmlformats.org/officeDocument/2006/relationships" r:embed="rId2"/>
        <a:stretch>
          <a:fillRect/>
        </a:stretch>
      </xdr:blipFill>
      <xdr:spPr>
        <a:xfrm>
          <a:off x="2417884" y="134320"/>
          <a:ext cx="1569175" cy="978246"/>
        </a:xfrm>
        <a:prstGeom prst="rect">
          <a:avLst/>
        </a:prstGeom>
      </xdr:spPr>
    </xdr:pic>
    <xdr:clientData/>
  </xdr:twoCellAnchor>
  <xdr:twoCellAnchor editAs="oneCell">
    <xdr:from>
      <xdr:col>1</xdr:col>
      <xdr:colOff>352778</xdr:colOff>
      <xdr:row>0</xdr:row>
      <xdr:rowOff>123473</xdr:rowOff>
    </xdr:from>
    <xdr:to>
      <xdr:col>2</xdr:col>
      <xdr:colOff>584868</xdr:colOff>
      <xdr:row>2</xdr:row>
      <xdr:rowOff>161535</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848C435B-3CC6-47F4-BCCD-BC1C025FE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2778" y="12347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598061</xdr:colOff>
      <xdr:row>4</xdr:row>
      <xdr:rowOff>190902</xdr:rowOff>
    </xdr:from>
    <xdr:to>
      <xdr:col>9</xdr:col>
      <xdr:colOff>1143448</xdr:colOff>
      <xdr:row>5</xdr:row>
      <xdr:rowOff>174401</xdr:rowOff>
    </xdr:to>
    <xdr:pic>
      <xdr:nvPicPr>
        <xdr:cNvPr id="2" name="Imagen 1">
          <a:extLst>
            <a:ext uri="{FF2B5EF4-FFF2-40B4-BE49-F238E27FC236}">
              <a16:creationId xmlns:a16="http://schemas.microsoft.com/office/drawing/2014/main" id="{2952EA7D-AC55-4954-9244-9FED06CD57C2}"/>
            </a:ext>
          </a:extLst>
        </xdr:cNvPr>
        <xdr:cNvPicPr>
          <a:picLocks noChangeAspect="1"/>
        </xdr:cNvPicPr>
      </xdr:nvPicPr>
      <xdr:blipFill>
        <a:blip xmlns:r="http://schemas.openxmlformats.org/officeDocument/2006/relationships" r:embed="rId1"/>
        <a:stretch>
          <a:fillRect/>
        </a:stretch>
      </xdr:blipFill>
      <xdr:spPr>
        <a:xfrm>
          <a:off x="13785491" y="1867839"/>
          <a:ext cx="545387" cy="721351"/>
        </a:xfrm>
        <a:prstGeom prst="rect">
          <a:avLst/>
        </a:prstGeom>
      </xdr:spPr>
    </xdr:pic>
    <xdr:clientData/>
  </xdr:twoCellAnchor>
  <xdr:twoCellAnchor>
    <xdr:from>
      <xdr:col>1</xdr:col>
      <xdr:colOff>62785</xdr:colOff>
      <xdr:row>4</xdr:row>
      <xdr:rowOff>106521</xdr:rowOff>
    </xdr:from>
    <xdr:to>
      <xdr:col>9</xdr:col>
      <xdr:colOff>1863010</xdr:colOff>
      <xdr:row>5</xdr:row>
      <xdr:rowOff>241479</xdr:rowOff>
    </xdr:to>
    <xdr:sp macro="" textlink="">
      <xdr:nvSpPr>
        <xdr:cNvPr id="3" name="Rectángulo: esquinas redondeadas 2">
          <a:extLst>
            <a:ext uri="{FF2B5EF4-FFF2-40B4-BE49-F238E27FC236}">
              <a16:creationId xmlns:a16="http://schemas.microsoft.com/office/drawing/2014/main" id="{C079DA8C-4CB6-4EAF-AA43-4BA6BBAE77BF}"/>
            </a:ext>
          </a:extLst>
        </xdr:cNvPr>
        <xdr:cNvSpPr/>
      </xdr:nvSpPr>
      <xdr:spPr>
        <a:xfrm>
          <a:off x="827468" y="1783458"/>
          <a:ext cx="14987655" cy="872810"/>
        </a:xfrm>
        <a:prstGeom prst="roundRect">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rgbClr val="FFC000"/>
            </a:solidFill>
          </a:endParaRPr>
        </a:p>
        <a:p>
          <a:pPr algn="ctr"/>
          <a:endParaRPr lang="es-CO" sz="1100" kern="1200">
            <a:solidFill>
              <a:srgbClr val="FFC000"/>
            </a:solidFill>
          </a:endParaRPr>
        </a:p>
        <a:p>
          <a:pPr algn="ctr"/>
          <a:endParaRPr lang="es-CO" sz="1100" kern="1200">
            <a:solidFill>
              <a:schemeClr val="tx2">
                <a:lumMod val="90000"/>
                <a:lumOff val="10000"/>
              </a:schemeClr>
            </a:solidFill>
          </a:endParaRPr>
        </a:p>
      </xdr:txBody>
    </xdr:sp>
    <xdr:clientData/>
  </xdr:twoCellAnchor>
  <xdr:twoCellAnchor editAs="oneCell">
    <xdr:from>
      <xdr:col>2</xdr:col>
      <xdr:colOff>1100070</xdr:colOff>
      <xdr:row>0</xdr:row>
      <xdr:rowOff>147571</xdr:rowOff>
    </xdr:from>
    <xdr:to>
      <xdr:col>3</xdr:col>
      <xdr:colOff>1005724</xdr:colOff>
      <xdr:row>2</xdr:row>
      <xdr:rowOff>253810</xdr:rowOff>
    </xdr:to>
    <xdr:pic>
      <xdr:nvPicPr>
        <xdr:cNvPr id="4" name="Imagen 3">
          <a:extLst>
            <a:ext uri="{FF2B5EF4-FFF2-40B4-BE49-F238E27FC236}">
              <a16:creationId xmlns:a16="http://schemas.microsoft.com/office/drawing/2014/main" id="{69CBB6FA-EAFA-4A41-B4E3-685DD6054166}"/>
            </a:ext>
          </a:extLst>
        </xdr:cNvPr>
        <xdr:cNvPicPr>
          <a:picLocks noChangeAspect="1"/>
        </xdr:cNvPicPr>
      </xdr:nvPicPr>
      <xdr:blipFill>
        <a:blip xmlns:r="http://schemas.openxmlformats.org/officeDocument/2006/relationships" r:embed="rId2"/>
        <a:stretch>
          <a:fillRect/>
        </a:stretch>
      </xdr:blipFill>
      <xdr:spPr>
        <a:xfrm>
          <a:off x="1515950" y="147571"/>
          <a:ext cx="1569175" cy="978246"/>
        </a:xfrm>
        <a:prstGeom prst="rect">
          <a:avLst/>
        </a:prstGeom>
      </xdr:spPr>
    </xdr:pic>
    <xdr:clientData/>
  </xdr:twoCellAnchor>
  <xdr:twoCellAnchor editAs="oneCell">
    <xdr:from>
      <xdr:col>1</xdr:col>
      <xdr:colOff>241478</xdr:colOff>
      <xdr:row>0</xdr:row>
      <xdr:rowOff>201233</xdr:rowOff>
    </xdr:from>
    <xdr:to>
      <xdr:col>2</xdr:col>
      <xdr:colOff>727966</xdr:colOff>
      <xdr:row>2</xdr:row>
      <xdr:rowOff>231594</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4779574D-6087-4EFF-88E3-1FC2749DB8E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1478" y="20123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melg\Downloads\Consolidado%20PAI%20cpon%20ajustes%20areas.xlsm" TargetMode="External"/><Relationship Id="rId1" Type="http://schemas.openxmlformats.org/officeDocument/2006/relationships/externalLinkPath" Target="/Users/mmelg/Downloads/Consolidado%20PAI%20cpon%20ajustes%20areas.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arias\Downloads\formatoPAFormulacion-PAI%20-%20Con%20Dimensi&#243;n%20y%20Pol&#237;tica.xlsm" TargetMode="External"/><Relationship Id="rId1" Type="http://schemas.openxmlformats.org/officeDocument/2006/relationships/externalLinkPath" Target="https://its2sicgov-my.sharepoint.com/Users/jarias/Downloads/formatoPAFormulacion-PAI%20-%20Con%20Dimensi&#243;n%20y%20Pol&#237;tic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arias\Downloads\formatoPAFormulacion-PAI%20-%20Con%20Dimensi&#243;n%20y%20Pol&#237;tica.xlsm" TargetMode="External"/><Relationship Id="rId1" Type="http://schemas.openxmlformats.org/officeDocument/2006/relationships/externalLinkPath" Target="/Users/jarias/Downloads/formatoPAFormulacion-PAI%20-%20Con%20Dimensi&#243;n%20y%20Pol&#237;tica.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jarias\Downloads\Consolidado%20PAI%20cpon%20ajustes%20areas%20(3).xlsm" TargetMode="External"/><Relationship Id="rId1" Type="http://schemas.openxmlformats.org/officeDocument/2006/relationships/externalLinkPath" Target="/Users/jarias/Downloads/Consolidado%20PAI%20cpon%20ajustes%20areas%20(3).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its2sicgov-my.sharepoint.com/personal/ljforero_sic_gov_co/Documents/Escritorio/Escritorio%20Laura/LAURA%20SIC/Enero%20a%20Junio%202025/Otros/Planes%20de%20accion%202025/Consolidado%20PAI%20cpon%20ajustes%20areas.xlsm" TargetMode="External"/><Relationship Id="rId1" Type="http://schemas.openxmlformats.org/officeDocument/2006/relationships/externalLinkPath" Target="https://its2sicgov-my.sharepoint.com/Users/jarias/Downloads/Consolidado%20PAI%20cpon%20ajustes%20areas.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ts2sicgov-my.sharepoint.com/personal/ljforero_sic_gov_co/Documents/Escritorio/Escritorio%20Laura/LAURA%20SIC/Enero%20a%20Junio%202025/Otros/Planes%20de%20accion%202025/Consolidado%20PAI%20cpon%20ajustes%20areas.xlsm" TargetMode="External"/><Relationship Id="rId1" Type="http://schemas.openxmlformats.org/officeDocument/2006/relationships/externalLinkPath" Target="/Users/jarias/Downloads/Consolidado%20PAI%20cpon%20ajustes%20areas.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SIC\SIC%202025\PA\ConsolidadoPA-V0_2025-01-31_19_50_28%20rev%20publi.xlsx" TargetMode="External"/><Relationship Id="rId1" Type="http://schemas.openxmlformats.org/officeDocument/2006/relationships/externalLinkPath" Target="/SIC/SIC%202025/PA/ConsolidadoPA-V0_2025-01-31_19_50_28%20rev%20pub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Hoja2"/>
      <sheetName val="Plan de Acción"/>
      <sheetName val="Hoja1"/>
      <sheetName val="LISTAS"/>
      <sheetName val="Hoja3"/>
      <sheetName val="Hoja4"/>
    </sheetNames>
    <sheetDataSet>
      <sheetData sheetId="0"/>
      <sheetData sheetId="1"/>
      <sheetData sheetId="2"/>
      <sheetData sheetId="3"/>
      <sheetData sheetId="4"/>
      <sheetData sheetId="5"/>
      <sheetData sheetId="6"/>
      <sheetData sheetId="7">
        <row r="110">
          <cell r="B110" t="str">
            <v xml:space="preserve">C_COMPETENCIA 1. Reducir el comportamiento rentista de los agentes, sujetos de inspección, vigilancia y control por parte de esta Superintendencia. PND_TRANSF_ Productiva, internacionalización y acción clímatica _ c. políticas de competencia, consumidor e infraestructura de la calidad modernas </v>
          </cell>
        </row>
        <row r="111">
          <cell r="B111" t="str">
            <v xml:space="preserve">C_COMPETENCIA 2. Reducir la ineficiencia en el mercado por relaciones de consumo asimétricas PND_TRANSF_ Productiva, internacionalización y acción clímatica _ c. políticas de competencia, consumidor e infraestructura de la calidad modernas </v>
          </cell>
        </row>
        <row r="112">
          <cell r="B112" t="str">
            <v xml:space="preserve">C_COMPETENCIA 3. Fortalecer la autoridad de competencia. PND_TRANSF_ Productiva, internacionalización y acción clímatica _ c. políticas de competencia, consumidor e infraestructura de la calidad modernas </v>
          </cell>
        </row>
        <row r="113">
          <cell r="B113" t="str">
            <v xml:space="preserve">C_COMPETENCIA 4. Reconocer la economía popular como fuente de valor PND_TRANSF_ Productiva, internacionalización y acción clímatica _ c. políticas de competencia, consumidor e infraestructura de la calidad modernas </v>
          </cell>
        </row>
        <row r="114">
          <cell r="B114" t="str">
            <v xml:space="preserve">C_COMPETENCIA  5. Fortalecer capacidades y conocimiento sobre derechos y deberes de las relaciones de consumo mediante, entre otros, programas voluntarios de cumplimiento en libre competencia económica. PND_TRANSF_ Productiva, internacionalización y acción clímatica _ c. políticas de competencia, consumidor e infraestructura de la calidad modernas </v>
          </cell>
        </row>
        <row r="115">
          <cell r="B115" t="str">
            <v xml:space="preserve">C_COMPETENCIA 6. Masificar las evaluaciones de la competencia para eliminar barreras regulatorias.PND_TRANSF_ Productiva, internacionalización y acción clímatica _ c. políticas de competencia, consumidor e infraestructura de la calidad modernas </v>
          </cell>
        </row>
        <row r="116">
          <cell r="B116" t="str">
            <v xml:space="preserve">C_COMPETENCIA 7. Hacer análisis y monitoreos de mercados digitales. PND_TRANSF_ Productiva, internacionalización y acción clímatica _ c. políticas de competencia, consumidor e infraestructura de la calidad modernas </v>
          </cell>
        </row>
        <row r="117">
          <cell r="B117" t="str">
            <v xml:space="preserve">C_COMPETENCIA 8. Construir mecanismos de autorregulación que fortalezcan la protección del consumidor y de la competencia PND_TRANSF_ Productiva, internacionalización y acción clímatica _ c. políticas de competencia, consumidor e infraestructura de la calidad modernas </v>
          </cell>
        </row>
        <row r="118">
          <cell r="B118" t="str">
            <v xml:space="preserve">C_COMPETENCIA 9. Sensibilizar a los empresarios que utilizan plataformas como nichos de mercado PND_TRANSF_ Productiva, internacionalización y acción clímatica _ c. políticas de competencia, consumidor e infraestructura de la calidad modernas </v>
          </cell>
        </row>
        <row r="119">
          <cell r="B119" t="str">
            <v xml:space="preserve">C_COMPETENCIA 10. Promover el uso de tecnologías avanzadas para modernizar el Subsistema Nacional de la Calidad y sus componentes de metrologíaPND_TRANSF_ Productiva, internacionalización y acción clímatica _ c. políticas de competencia, consumidor e infraestructura de la calidad modernas </v>
          </cell>
        </row>
        <row r="120">
          <cell r="B120" t="str">
            <v xml:space="preserve">C_COMPETENCIA  11. Ampliar los mecanismos de inspección, vigilancia y control de la Superintendencia PND_TRANSF_ Productiva, internacionalización y acción clímatica _ c. políticas de competencia, consumidor e infraestructura de la calidad modernas </v>
          </cell>
        </row>
        <row r="121">
          <cell r="B121" t="str">
            <v xml:space="preserve">C_COMPETENCIA 12. Actualizar el marco regulatorio para la investigación y la innovación. PND_TRANSF_ Productiva, internacionalización y acción clímatica _ c. políticas de competencia, consumidor e infraestructura de la calidad modernas </v>
          </cell>
        </row>
        <row r="122">
          <cell r="B122" t="str">
            <v xml:space="preserve">C_COMPETENCIA 13. Fortalecer la plataforma digital, a través de que estrategias que involucren aspectos técnicos, de financiamiento, cultura empresarial, emprendimiento e innovación PND_TRANSF_ Productiva, internacionalización y acción clímatica _ c. políticas de competencia, consumidor e infraestructura de la calidad modernas </v>
          </cell>
        </row>
        <row r="123">
          <cell r="B123" t="str">
            <v xml:space="preserve">B_APROVECHAMIENTO 1. Fomentar estrategias de sensibilización para el aprovechamiento y uso responsable de los derechos de propiedad intelectual (PI) PND_TRANSF _ Seguridad humana y justicia social _ b. aprovechamiento de la propiedad intelectual (pi) </v>
          </cell>
        </row>
        <row r="124">
          <cell r="B124" t="str">
            <v xml:space="preserve">B_APROVECHAMIENTO 2, Brindar acompañamiento a inventores y promover el uso de la información de patentes PND_TRANSF _ Seguridad humana y justicia social _ b. aprovechamiento de la propiedad intelectual (pi) </v>
          </cell>
        </row>
        <row r="125">
          <cell r="B125" t="str">
            <v xml:space="preserve"> C_PORTABILIDAD 1. Fortalecer el empoderamiento de las personas sobre sus datos y mejorar la prestación de servicios públicos (comunicaciones). PND_TRANSF _ Seguridad humana y justicia social _ c. portabilidad de datos para el empoderamiento ciudadano</v>
          </cell>
        </row>
        <row r="126">
          <cell r="B126" t="str">
            <v xml:space="preserve">C_PORTABILIDAD 2. Promover y aumentar la reutilización y transmisión segura de la información PND_TRANSF _ Seguridad humana y justicia social _ c. portabilidad de datos para el empoderamiento ciudadano </v>
          </cell>
        </row>
        <row r="127">
          <cell r="B127"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128">
          <cell r="B128" t="str">
            <v xml:space="preserve">D_GOB 1. Generar la interacción fiable, eficiente y segura entre el Estado y los habitantes del territorio PND_TRANSF _ Convergencia regional _ d. GOB digital para la gente </v>
          </cell>
        </row>
        <row r="129">
          <cell r="B129" t="str">
            <v xml:space="preserve">D_GOB 2. Adoptar herramientas y tecnologías digitalesPND_TRANSF _ Convergencia regional _ d. GOB digital para la gente </v>
          </cell>
        </row>
        <row r="130">
          <cell r="B130" t="str">
            <v xml:space="preserve">D_GOB 5. Modernizar las entidades a través de incentivos para el uso de datos PND_TRANSF _ Convergencia regional _ d. GOB digital para la gente </v>
          </cell>
        </row>
      </sheetData>
      <sheetData sheetId="8">
        <row r="3">
          <cell r="AK3" t="str">
            <v>DIMENSIÓN Talento humano_Política de Gestión Estratégica del Talento Humano</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sheetName val="LISTAS"/>
      <sheetName val="Hoja1"/>
    </sheetNames>
    <sheetDataSet>
      <sheetData sheetId="0"/>
      <sheetData sheetId="1"/>
      <sheetData sheetId="2"/>
      <sheetData sheetId="3"/>
      <sheetData sheetId="4"/>
      <sheetData sheetId="5">
        <row r="3">
          <cell r="AK3" t="str">
            <v>DIMENSIÓN Talento humano_Política de Gestión Estratégica del Talento Humano</v>
          </cell>
          <cell r="AL3" t="str">
            <v>Plan Estrategico Sectorial_PES</v>
          </cell>
        </row>
        <row r="4">
          <cell r="I4" t="str">
            <v>10-OFICINA  ASESORA JURÍDICA</v>
          </cell>
          <cell r="AK4" t="str">
            <v>DIMENSIÓN Talento humano_Política de Integridad</v>
          </cell>
          <cell r="AL4" t="str">
            <v xml:space="preserve">Plan de Gobierno-Plan de Desarrollo </v>
          </cell>
        </row>
        <row r="5">
          <cell r="I5" t="str">
            <v>11-GRUPO DE TRABAJO DE COBRO COACTIVO</v>
          </cell>
          <cell r="AK5" t="str">
            <v>DIMENSIÓN Direccionamiento Estratégico y Planeación_Política Planeación Institucional</v>
          </cell>
          <cell r="AL5" t="str">
            <v>PND_TRANSF_ Productiva, internacionalización y acción clímatica _ c. políticas de competencia, consumidor e infraestructura de la calidad modernas C_COMPETENCIA 1. Reducir el comportamiento rentista de los agentes, sujetos de inspección, vigilancia y control por parte de esta Superintendencia.</v>
          </cell>
        </row>
        <row r="6">
          <cell r="I6" t="str">
            <v>12-GRUPO DE TRABAJO DE REGULACIÓN</v>
          </cell>
          <cell r="AK6" t="str">
            <v>DIMENSIÓN Direccionamiento Estratégico y Planeación _Política Gestión Presupuestal y Eficiencia del Gasto Público</v>
          </cell>
          <cell r="AL6" t="str">
            <v>PND_TRANSF_ Productiva, internacionalización y acción clímatica _ c. políticas de competencia, consumidor e infraestructura de la calidad modernas C_COMPETENCIA 2. Reducir la ineficiencia en el mercado por relaciones de consumo asimétricas</v>
          </cell>
        </row>
        <row r="7">
          <cell r="I7" t="str">
            <v>20-OFICINA DE TECNOLOGÍA E INFORMÁTICA</v>
          </cell>
          <cell r="AK7" t="str">
            <v>DIMENSIÓN Direccionamiento Estratégico y Planeación _Compras y contratación pública</v>
          </cell>
          <cell r="AL7" t="str">
            <v>PND_TRANSF_ Productiva, internacionalización y acción clímatica _ c. políticas de competencia, consumidor e infraestructura de la calidad modernas C_COMPETENCIA 3. Fortalecer la autoridad de competencia</v>
          </cell>
        </row>
        <row r="8">
          <cell r="I8" t="str">
            <v>30-OFICINA ASESORA DE PLANEACIÓN</v>
          </cell>
          <cell r="AK8" t="str">
            <v>DIMENSIÓN Gestión con Valores para Resultados_Política Fortalecimiento Organizacional y Simplificación de Procesos</v>
          </cell>
          <cell r="AL8" t="str">
            <v xml:space="preserve">PND_TRANSF_ Productiva, internacionalización y acción clímatica _ c. políticas de competencia, consumidor e infraestructura de la calidad modernas C_COMPETENCIA 4. Reconocer la economía popular como fuente de valor </v>
          </cell>
        </row>
        <row r="9">
          <cell r="I9" t="str">
            <v>37-GRUPO DE TRABAJO DE ESTUDIOS ECONÓMICOS</v>
          </cell>
          <cell r="AK9" t="str">
            <v>DIMENSIÓN Gestión con Valores para Resultados_Política Servicio al Ciudadano</v>
          </cell>
          <cell r="AL9" t="str">
            <v>PND_TRANSF_ Productiva, internacionalización y acción clímatica _ c. políticas de competencia, consumidor e infraestructura de la calidad modernas C_COMPETENCIA  5. Fortalecer capacidades y conocimiento sobre derechos y deberes de las relaciones de consumo mediante, entre otros, programas voluntarios de cumplimiento en libre competencia económica.</v>
          </cell>
        </row>
        <row r="10">
          <cell r="I10" t="str">
            <v>38-GRUPO DE TRABAJO DE ASUNTOS INTERNACIONALES</v>
          </cell>
          <cell r="AK10" t="str">
            <v>DIMENSIÓN Gestión con Valores para Resultados_Política Simplificación, Racionalización y Estandarización de trámites</v>
          </cell>
          <cell r="AL10" t="str">
            <v>PND_TRANSF_ Productiva, internacionalización y acción clímatica _ c. políticas de competencia, consumidor e infraestructura de la calidad modernas C_COMPETENCIA 6. Masificar las evaluaciones de la competencia para eliminar barreras regulatorias.</v>
          </cell>
        </row>
        <row r="11">
          <cell r="I11" t="str">
            <v>50-OFICINA DE CONTROL INTERNO</v>
          </cell>
          <cell r="AK11" t="str">
            <v>DIMENSIÓN Gestión con Valores para Resultados_Política Participación Ciudadana en la Gestión Pública</v>
          </cell>
          <cell r="AL11" t="str">
            <v>PND_TRANSF_ Productiva, internacionalización y acción clímatica _ c. políticas de competencia, consumidor e infraestructura de la calidad modernas C_COMPETENCIA 7. Hacer análisis y monitoreos de mercados digitales.</v>
          </cell>
        </row>
        <row r="12">
          <cell r="I12" t="str">
            <v>60-GRUPO DE TRABAJO DE GESTIÓN JUDICIAL ADSCRITO A LA OFICINA ASESORA JURÍDICA</v>
          </cell>
          <cell r="AK12" t="str">
            <v>DIMENSIÓN Gestión con Valores para Resultados_Política Gobierno Digital</v>
          </cell>
          <cell r="AL12" t="str">
            <v>PND_TRANSF_ Productiva, internacionalización y acción clímatica _ c. políticas de competencia, consumidor e infraestructura de la calidad modernas C_COMPETENCIA 8. Construir mecanismos de autorregulación que fortalezcan la protección del consumidor y de la competencia</v>
          </cell>
        </row>
        <row r="13">
          <cell r="I13" t="str">
            <v>71-GRUPO DE TRABAJO DE FORMACION</v>
          </cell>
          <cell r="AK13" t="str">
            <v>DIMENSIÓN Gestión con Valores para Resultados_Política Transparencia, acceso a la información pública y lucha contra la corrupción</v>
          </cell>
          <cell r="AL13" t="str">
            <v>PND_TRANSF_ Productiva, internacionalización y acción clímatica _ c. políticas de competencia, consumidor e infraestructura de la calidad modernas C_COMPETENCIA 9. Sensibilizar a los empresarios que utilizan plataformas como nichos de mercado</v>
          </cell>
        </row>
        <row r="14">
          <cell r="I14" t="str">
            <v>72-GRUPO DE TRABAJO DE ATENCION AL CIUDADANO</v>
          </cell>
          <cell r="AK14" t="str">
            <v>DIMENSIÓN Gestión con Valores para Resultados_Política Seguridad Digital</v>
          </cell>
          <cell r="AL14" t="str">
            <v>PND_TRANSF_ Productiva, internacionalización y acción clímatica _ c. políticas de competencia, consumidor e infraestructura de la calidad modernas C_COMPETENCIA 10. Promover el uso de tecnologías avanzadas para modernizar el Subsistema Nacional de la Calidad y sus componentes de metrología</v>
          </cell>
        </row>
        <row r="15">
          <cell r="I15" t="str">
            <v>73-GRUPO DE TRABAJO DE COMUNICACION</v>
          </cell>
          <cell r="AK15" t="str">
            <v>DIMENSIÓN Gestión con Valores para Resultados_Política Defensa Jurídica</v>
          </cell>
          <cell r="AL15" t="str">
            <v>PND_TRANSF_ Productiva, internacionalización y acción clímatica _ c. políticas de competencia, consumidor e infraestructura de la calidad modernas C_COMPETENCIA  11. Ampliar los mecanismos de inspección, vigilancia y control de la Superintendencia</v>
          </cell>
        </row>
        <row r="16">
          <cell r="I16" t="str">
            <v>100-SECRETARIA GENERAL</v>
          </cell>
          <cell r="AK16" t="str">
            <v>DIMENSIÓN Gestión con Valores para Resultados_Política Mejora Normativa</v>
          </cell>
          <cell r="AL16" t="str">
            <v>PND_TRANSF_ Productiva, internacionalización y acción clímatica _ c. políticas de competencia, consumidor e infraestructura de la calidad modernas C_COMPETENCIA 12. Actualizar el marco regulatorio para la investigación y la innovación.</v>
          </cell>
        </row>
        <row r="17">
          <cell r="I17" t="str">
            <v>103-GRUPO DE CONTROL DISCIPLINARIO INTERNO</v>
          </cell>
          <cell r="AK17" t="str">
            <v>DIMENSIÓN Evaluación de Resultados_Política Seguimiento y evaluación de la gestión institucional</v>
          </cell>
          <cell r="AL17" t="str">
            <v>PND_TRANSF_ Productiva, internacionalización y acción clímatica _ c. políticas de competencia, consumidor e infraestructura de la calidad modernas C_COMPETENCIA 13. Fortalecer la plataforma digital, a través de que estrategias que involucren aspectos técnicos, de financiamiento, cultura empresarial, emprendimiento e innovación</v>
          </cell>
        </row>
        <row r="18">
          <cell r="I18" t="str">
            <v>104-GRUPO DE TRABAJO DE NOTIFICACIONES Y CERTIFICACIONES</v>
          </cell>
          <cell r="AK18" t="str">
            <v>DIMENSIÓN Información y Comunicación _Política Gestión Documental</v>
          </cell>
          <cell r="AL18" t="str">
            <v>PND_TRANSF _ Seguridad humana y justicia social _ b. aprovechamiento de la propiedad intelectual (pi) B_APROVECHAMIENTO 1. Fomentar estrategias de sensibilización para el aprovechamiento y uso responsable de los derechos de propiedad intelectual (PI)</v>
          </cell>
        </row>
        <row r="19">
          <cell r="I19" t="str">
            <v>105-GRUPO DE TRABAJO DE CONTRATACIÓN</v>
          </cell>
          <cell r="AK19" t="str">
            <v>DIMENSIÓN Información y Comunicación _Política Gestión de la información estadística</v>
          </cell>
          <cell r="AL19" t="str">
            <v>PND_TRANSF _ Seguridad humana y justicia social _ b. aprovechamiento de la propiedad intelectual (pi) B_APROVECHAMIENTO 2, Brindar acompañamiento a inventores y promover el uso de la información de patentes</v>
          </cell>
        </row>
        <row r="20">
          <cell r="I20" t="str">
            <v>111-GRUPO DE TRABAJO DE ADMINISTRACIÓN DE PERSONAL</v>
          </cell>
          <cell r="AK20" t="str">
            <v>DIMENSIÓN Gestión del conocimiento y la innovación _Política Gestión del Conocimiento y la Innovación</v>
          </cell>
          <cell r="AL20" t="str">
            <v>PND_TRANSF _ Seguridad humana y justicia social _ c. portabilidad de datos para el empoderamiento ciudadano C_PORTABILIDAD 1. Fortalecer el empoderamiento de las personas sobre sus datos y mejorar la prestación de servicios públicos (comunicaciones).</v>
          </cell>
        </row>
        <row r="21">
          <cell r="I21" t="str">
            <v>117-GRUPO DE TRABAJO DE DESARROLLO DE TALENTO HUMANO</v>
          </cell>
          <cell r="AK21" t="str">
            <v>DIMENSIÓN Control Interno _Política Control Interno</v>
          </cell>
          <cell r="AL21" t="str">
            <v>PND_TRANSF _ Seguridad humana y justicia social _ c. portabilidad de datos para el empoderamiento ciudadano C_PORTABILIDAD 2. Promover y aumentar la reutilización y transmisión segura de la información</v>
          </cell>
        </row>
        <row r="22">
          <cell r="I22" t="str">
            <v>130-DIRECCIÓN FINANCIERA</v>
          </cell>
          <cell r="AK22" t="str">
            <v>N/A</v>
          </cell>
          <cell r="AL22"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23">
          <cell r="I23" t="str">
            <v>141-GRUPO DE TRABAJO DE GESTIÓN DOCUMENTAL Y ARCHIVO</v>
          </cell>
          <cell r="AL23" t="str">
            <v>PND_TRANSF _ Convergencia regional _ d. GOB digital para la gente D_GOB 1. Generar la interacción fiable, eficiente y segura entre el Estado y los habitantes del territorio</v>
          </cell>
        </row>
        <row r="24">
          <cell r="I24" t="str">
            <v>142-GRUPO DE TRABAJO DE SERVICIOS ADMINISTRATIVOS Y RECURSOS FÍSICOS</v>
          </cell>
          <cell r="AL24" t="str">
            <v>PND_TRANSF _ Convergencia regional _ d. GOB digital para la gente D_GOB 2. Adoptar herramientas y tecnologías digitales</v>
          </cell>
        </row>
        <row r="25">
          <cell r="I25" t="str">
            <v>1000-DESPACHO DEL SUPERINTENDENTE DELEGADO PARA LA PROTECCIÓN DE LA COMPETENCIA</v>
          </cell>
          <cell r="AL25" t="str">
            <v xml:space="preserve">PND_TRANSF _ Convergencia regional _ d. GOB digital para la gente D_GOB 5. Modernizar las entidades a través de incentivos para el uso de datos </v>
          </cell>
        </row>
        <row r="26">
          <cell r="I26" t="str">
            <v>2000-DESPACHO DEL SUPERINTENDENTE DELEGADO PARA LA PROPIEDAD INDUSTRIAL</v>
          </cell>
          <cell r="AL26" t="str">
            <v>Decreto 612 del 2018_ Planes Institucionales y Estratégicos _Plan Institucional de Archivos de la Entidad –PINAR</v>
          </cell>
        </row>
        <row r="27">
          <cell r="I27" t="str">
            <v>2010-DIRECCION DE SIGNOS DISTINTIVOS</v>
          </cell>
          <cell r="AL27" t="str">
            <v>Decreto 612 del 2018_ Planes Institucionales y Estratégicos _Plan Anual de Adquisiciones</v>
          </cell>
        </row>
        <row r="28">
          <cell r="I28" t="str">
            <v>2020-DIRECCIÓN DE NUEVAS CREACIONES</v>
          </cell>
          <cell r="AL28" t="str">
            <v>Decreto 612 del 2018_ Planes Institucionales y Estratégicos _Plan Anual de Vacantes</v>
          </cell>
        </row>
        <row r="29">
          <cell r="I29" t="str">
            <v>2023-GRUPO DE TRABAJO DE CENTRO DE INFORMACIÓN TECNOLÓGICA Y APOYO A LA GESTIÓN DE PROPIEDAD LA INDUSTRIAL</v>
          </cell>
          <cell r="AL29" t="str">
            <v>Decreto 612 del 2018_ Planes Institucionales y Estratégicos _Plan de Previsión de Recursos Humanos</v>
          </cell>
        </row>
        <row r="30">
          <cell r="I30" t="str">
            <v>3000-DESPACHO DEL SUPERINTENDENTE DELEGADO PARA LA PROTECCIÓN DEL CONSUMIDOR</v>
          </cell>
          <cell r="AL30" t="str">
            <v>Decreto 612 del 2018_ Planes Institucionales y Estratégicos _Plan Estratégico de Talento Humano</v>
          </cell>
        </row>
        <row r="31">
          <cell r="I31" t="str">
            <v>3003-GRUPO DE TRABAJO DE APOYO A LA RED NACIONAL DE PROTECCIÓN  AL CONSUMIDOR</v>
          </cell>
          <cell r="AL31" t="str">
            <v>Decreto 612 del 2018_ Planes Institucionales y Estratégicos _Plan Institucional de Capacitación</v>
          </cell>
        </row>
        <row r="32">
          <cell r="I32" t="str">
            <v>3100-DIRECCION DE INVESTIGACIONES DE PROTECCION AL CONSUMIDOR</v>
          </cell>
          <cell r="AL32" t="str">
            <v>Decreto 612 del 2018_ Planes Institucionales y Estratégicos _Plan de Incentivos Institucionales</v>
          </cell>
        </row>
        <row r="33">
          <cell r="I33" t="str">
            <v>3200-DIRECCIÓN DE INVESTIGACIONES DE PROTECCIÓN DE USUARIOS DE SERVICIOS DE COMUNICACIONES</v>
          </cell>
          <cell r="AL33" t="str">
            <v>Decreto 612 del 2018_ Planes Institucionales y Estratégicos _Plan de Trabajo Anual en Seguridad y Salud en el Trabajo</v>
          </cell>
        </row>
        <row r="34">
          <cell r="I34" t="str">
            <v>4000-DESPACHO DEL SUPERINTENDENTE DELEGADO PARA ASUNTOS JURISDICCIONALES</v>
          </cell>
          <cell r="AL34" t="str">
            <v>Decreto 612 del 2018_ Planes Institucionales y Estratégicos _Plan Anticorrupción y de Atención al Ciudadano</v>
          </cell>
        </row>
        <row r="35">
          <cell r="I35" t="str">
            <v>6000-DESPACHO DEL SUPERINTENDENTE DELEGADO PARA EL CONTROL Y VERIFICACIÓN DE REGLAMENTOS TÉCNICOS Y METROLOGÍA LEGAL</v>
          </cell>
          <cell r="AL35" t="str">
            <v>Decreto 612 del 2018_ Planes Institucionales y Estratégicos _Plan Estratégico de Tecnologías de la Información y las Comunicaciones –PETI</v>
          </cell>
        </row>
        <row r="36">
          <cell r="I36" t="str">
            <v>7000-DESPACHO DEL SUPERINTENDENTE DELEGADO PARA LA PROTECCIÓN DE DATOS PERSONALES</v>
          </cell>
          <cell r="AL36" t="str">
            <v>Decreto 612 del 2018_ Planes Institucionales y Estratégicos _Plan de Tratamiento de Riesgos de Seguridad y Privacidad de la Información</v>
          </cell>
        </row>
        <row r="37">
          <cell r="I37" t="str">
            <v>7100-DIRECCIÓN DE INVESTIGACIONES DE PROTECCIÓN DE DATOS PERSONALES</v>
          </cell>
          <cell r="AL37" t="str">
            <v>Decreto 612 del 2018_ Planes Institucionales y Estratégicos _Plan de Seguridad y Privacidad de la Información</v>
          </cell>
        </row>
        <row r="38">
          <cell r="I38" t="str">
            <v>7200-DIRECCION DE HABEAS DATA</v>
          </cell>
          <cell r="AL38" t="str">
            <v xml:space="preserve">Programa de Transparencia y Ética Pública Programa de Transparencia y Ética Pública PTEP </v>
          </cell>
        </row>
        <row r="39">
          <cell r="AL39" t="str">
            <v>N/A</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sheetName val="LISTAS"/>
      <sheetName val="Hoja1"/>
    </sheetNames>
    <sheetDataSet>
      <sheetData sheetId="0"/>
      <sheetData sheetId="1"/>
      <sheetData sheetId="2"/>
      <sheetData sheetId="3"/>
      <sheetData sheetId="4"/>
      <sheetData sheetId="5">
        <row r="3">
          <cell r="AK3" t="str">
            <v>DIMENSIÓN Talento humano_Política de Gestión Estratégica del Talento Humano</v>
          </cell>
          <cell r="AL3" t="str">
            <v>Plan Estrategico Sectorial_PES</v>
          </cell>
        </row>
        <row r="4">
          <cell r="I4" t="str">
            <v>10-OFICINA  ASESORA JURÍDICA</v>
          </cell>
          <cell r="AK4" t="str">
            <v>DIMENSIÓN Talento humano_Política de Integridad</v>
          </cell>
          <cell r="AL4" t="str">
            <v xml:space="preserve">Plan de Gobierno-Plan de Desarrollo </v>
          </cell>
        </row>
        <row r="5">
          <cell r="I5" t="str">
            <v>11-GRUPO DE TRABAJO DE COBRO COACTIVO</v>
          </cell>
          <cell r="AK5" t="str">
            <v>DIMENSIÓN Direccionamiento Estratégico y Planeación_Política Planeación Institucional</v>
          </cell>
          <cell r="AL5" t="str">
            <v>PND_TRANSF_ Productiva, internacionalización y acción clímatica _ c. políticas de competencia, consumidor e infraestructura de la calidad modernas C_COMPETENCIA 1. Reducir el comportamiento rentista de los agentes, sujetos de inspección, vigilancia y control por parte de esta Superintendencia.</v>
          </cell>
        </row>
        <row r="6">
          <cell r="I6" t="str">
            <v>12-GRUPO DE TRABAJO DE REGULACIÓN</v>
          </cell>
          <cell r="AK6" t="str">
            <v>DIMENSIÓN Direccionamiento Estratégico y Planeación _Política Gestión Presupuestal y Eficiencia del Gasto Público</v>
          </cell>
          <cell r="AL6" t="str">
            <v>PND_TRANSF_ Productiva, internacionalización y acción clímatica _ c. políticas de competencia, consumidor e infraestructura de la calidad modernas C_COMPETENCIA 2. Reducir la ineficiencia en el mercado por relaciones de consumo asimétricas</v>
          </cell>
        </row>
        <row r="7">
          <cell r="I7" t="str">
            <v>20-OFICINA DE TECNOLOGÍA E INFORMÁTICA</v>
          </cell>
          <cell r="AK7" t="str">
            <v>DIMENSIÓN Direccionamiento Estratégico y Planeación _Compras y contratación pública</v>
          </cell>
          <cell r="AL7" t="str">
            <v>PND_TRANSF_ Productiva, internacionalización y acción clímatica _ c. políticas de competencia, consumidor e infraestructura de la calidad modernas C_COMPETENCIA 3. Fortalecer la autoridad de competencia</v>
          </cell>
        </row>
        <row r="8">
          <cell r="I8" t="str">
            <v>30-OFICINA ASESORA DE PLANEACIÓN</v>
          </cell>
          <cell r="AK8" t="str">
            <v>DIMENSIÓN Gestión con Valores para Resultados_Política Fortalecimiento Organizacional y Simplificación de Procesos</v>
          </cell>
          <cell r="AL8" t="str">
            <v xml:space="preserve">PND_TRANSF_ Productiva, internacionalización y acción clímatica _ c. políticas de competencia, consumidor e infraestructura de la calidad modernas C_COMPETENCIA 4. Reconocer la economía popular como fuente de valor </v>
          </cell>
        </row>
        <row r="9">
          <cell r="I9" t="str">
            <v>37-GRUPO DE TRABAJO DE ESTUDIOS ECONÓMICOS</v>
          </cell>
          <cell r="AK9" t="str">
            <v>DIMENSIÓN Gestión con Valores para Resultados_Política Servicio al Ciudadano</v>
          </cell>
          <cell r="AL9" t="str">
            <v>PND_TRANSF_ Productiva, internacionalización y acción clímatica _ c. políticas de competencia, consumidor e infraestructura de la calidad modernas C_COMPETENCIA  5. Fortalecer capacidades y conocimiento sobre derechos y deberes de las relaciones de consumo mediante, entre otros, programas voluntarios de cumplimiento en libre competencia económica.</v>
          </cell>
        </row>
        <row r="10">
          <cell r="I10" t="str">
            <v>38-GRUPO DE TRABAJO DE ASUNTOS INTERNACIONALES</v>
          </cell>
          <cell r="AK10" t="str">
            <v>DIMENSIÓN Gestión con Valores para Resultados_Política Simplificación, Racionalización y Estandarización de trámites</v>
          </cell>
          <cell r="AL10" t="str">
            <v>PND_TRANSF_ Productiva, internacionalización y acción clímatica _ c. políticas de competencia, consumidor e infraestructura de la calidad modernas C_COMPETENCIA 6. Masificar las evaluaciones de la competencia para eliminar barreras regulatorias.</v>
          </cell>
        </row>
        <row r="11">
          <cell r="I11" t="str">
            <v>50-OFICINA DE CONTROL INTERNO</v>
          </cell>
          <cell r="AK11" t="str">
            <v>DIMENSIÓN Gestión con Valores para Resultados_Política Participación Ciudadana en la Gestión Pública</v>
          </cell>
          <cell r="AL11" t="str">
            <v>PND_TRANSF_ Productiva, internacionalización y acción clímatica _ c. políticas de competencia, consumidor e infraestructura de la calidad modernas C_COMPETENCIA 7. Hacer análisis y monitoreos de mercados digitales.</v>
          </cell>
        </row>
        <row r="12">
          <cell r="I12" t="str">
            <v>60-GRUPO DE TRABAJO DE GESTIÓN JUDICIAL ADSCRITO A LA OFICINA ASESORA JURÍDICA</v>
          </cell>
          <cell r="AK12" t="str">
            <v>DIMENSIÓN Gestión con Valores para Resultados_Política Gobierno Digital</v>
          </cell>
          <cell r="AL12" t="str">
            <v>PND_TRANSF_ Productiva, internacionalización y acción clímatica _ c. políticas de competencia, consumidor e infraestructura de la calidad modernas C_COMPETENCIA 8. Construir mecanismos de autorregulación que fortalezcan la protección del consumidor y de la competencia</v>
          </cell>
        </row>
        <row r="13">
          <cell r="I13" t="str">
            <v>71-GRUPO DE TRABAJO DE FORMACION</v>
          </cell>
          <cell r="AK13" t="str">
            <v>DIMENSIÓN Gestión con Valores para Resultados_Política Transparencia, acceso a la información pública y lucha contra la corrupción</v>
          </cell>
          <cell r="AL13" t="str">
            <v>PND_TRANSF_ Productiva, internacionalización y acción clímatica _ c. políticas de competencia, consumidor e infraestructura de la calidad modernas C_COMPETENCIA 9. Sensibilizar a los empresarios que utilizan plataformas como nichos de mercado</v>
          </cell>
        </row>
        <row r="14">
          <cell r="I14" t="str">
            <v>72-GRUPO DE TRABAJO DE ATENCION AL CIUDADANO</v>
          </cell>
          <cell r="AK14" t="str">
            <v>DIMENSIÓN Gestión con Valores para Resultados_Política Seguridad Digital</v>
          </cell>
          <cell r="AL14" t="str">
            <v>PND_TRANSF_ Productiva, internacionalización y acción clímatica _ c. políticas de competencia, consumidor e infraestructura de la calidad modernas C_COMPETENCIA 10. Promover el uso de tecnologías avanzadas para modernizar el Subsistema Nacional de la Calidad y sus componentes de metrología</v>
          </cell>
        </row>
        <row r="15">
          <cell r="I15" t="str">
            <v>73-GRUPO DE TRABAJO DE COMUNICACION</v>
          </cell>
          <cell r="AK15" t="str">
            <v>DIMENSIÓN Gestión con Valores para Resultados_Política Defensa Jurídica</v>
          </cell>
          <cell r="AL15" t="str">
            <v>PND_TRANSF_ Productiva, internacionalización y acción clímatica _ c. políticas de competencia, consumidor e infraestructura de la calidad modernas C_COMPETENCIA  11. Ampliar los mecanismos de inspección, vigilancia y control de la Superintendencia</v>
          </cell>
        </row>
        <row r="16">
          <cell r="I16" t="str">
            <v>100-SECRETARIA GENERAL</v>
          </cell>
          <cell r="AK16" t="str">
            <v>DIMENSIÓN Gestión con Valores para Resultados_Política Mejora Normativa</v>
          </cell>
          <cell r="AL16" t="str">
            <v>PND_TRANSF_ Productiva, internacionalización y acción clímatica _ c. políticas de competencia, consumidor e infraestructura de la calidad modernas C_COMPETENCIA 12. Actualizar el marco regulatorio para la investigación y la innovación.</v>
          </cell>
        </row>
        <row r="17">
          <cell r="I17" t="str">
            <v>103-GRUPO DE CONTROL DISCIPLINARIO INTERNO</v>
          </cell>
          <cell r="AK17" t="str">
            <v>DIMENSIÓN Evaluación de Resultados_Política Seguimiento y evaluación de la gestión institucional</v>
          </cell>
          <cell r="AL17" t="str">
            <v>PND_TRANSF_ Productiva, internacionalización y acción clímatica _ c. políticas de competencia, consumidor e infraestructura de la calidad modernas C_COMPETENCIA 13. Fortalecer la plataforma digital, a través de que estrategias que involucren aspectos técnicos, de financiamiento, cultura empresarial, emprendimiento e innovación</v>
          </cell>
        </row>
        <row r="18">
          <cell r="I18" t="str">
            <v>104-GRUPO DE TRABAJO DE NOTIFICACIONES Y CERTIFICACIONES</v>
          </cell>
          <cell r="AK18" t="str">
            <v>DIMENSIÓN Información y Comunicación _Política Gestión Documental</v>
          </cell>
          <cell r="AL18" t="str">
            <v>PND_TRANSF _ Seguridad humana y justicia social _ b. aprovechamiento de la propiedad intelectual (pi) B_APROVECHAMIENTO 1. Fomentar estrategias de sensibilización para el aprovechamiento y uso responsable de los derechos de propiedad intelectual (PI)</v>
          </cell>
        </row>
        <row r="19">
          <cell r="I19" t="str">
            <v>105-GRUPO DE TRABAJO DE CONTRATACIÓN</v>
          </cell>
          <cell r="AK19" t="str">
            <v>DIMENSIÓN Información y Comunicación _Política Gestión de la información estadística</v>
          </cell>
          <cell r="AL19" t="str">
            <v>PND_TRANSF _ Seguridad humana y justicia social _ b. aprovechamiento de la propiedad intelectual (pi) B_APROVECHAMIENTO 2, Brindar acompañamiento a inventores y promover el uso de la información de patentes</v>
          </cell>
        </row>
        <row r="20">
          <cell r="I20" t="str">
            <v>111-GRUPO DE TRABAJO DE ADMINISTRACIÓN DE PERSONAL</v>
          </cell>
          <cell r="AK20" t="str">
            <v>DIMENSIÓN Gestión del conocimiento y la innovación _Política Gestión del Conocimiento y la Innovación</v>
          </cell>
          <cell r="AL20" t="str">
            <v>PND_TRANSF _ Seguridad humana y justicia social _ c. portabilidad de datos para el empoderamiento ciudadano C_PORTABILIDAD 1. Fortalecer el empoderamiento de las personas sobre sus datos y mejorar la prestación de servicios públicos (comunicaciones).</v>
          </cell>
        </row>
        <row r="21">
          <cell r="I21" t="str">
            <v>117-GRUPO DE TRABAJO DE DESARROLLO DE TALENTO HUMANO</v>
          </cell>
          <cell r="AK21" t="str">
            <v>DIMENSIÓN Control Interno _Política Control Interno</v>
          </cell>
          <cell r="AL21" t="str">
            <v>PND_TRANSF _ Seguridad humana y justicia social _ c. portabilidad de datos para el empoderamiento ciudadano C_PORTABILIDAD 2. Promover y aumentar la reutilización y transmisión segura de la información</v>
          </cell>
        </row>
        <row r="22">
          <cell r="I22" t="str">
            <v>130-DIRECCIÓN FINANCIERA</v>
          </cell>
          <cell r="AK22" t="str">
            <v>N/A</v>
          </cell>
          <cell r="AL22"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23">
          <cell r="I23" t="str">
            <v>141-GRUPO DE TRABAJO DE GESTIÓN DOCUMENTAL Y ARCHIVO</v>
          </cell>
          <cell r="AL23" t="str">
            <v>PND_TRANSF _ Convergencia regional _ d. GOB digital para la gente D_GOB 1. Generar la interacción fiable, eficiente y segura entre el Estado y los habitantes del territorio</v>
          </cell>
        </row>
        <row r="24">
          <cell r="I24" t="str">
            <v>142-GRUPO DE TRABAJO DE SERVICIOS ADMINISTRATIVOS Y RECURSOS FÍSICOS</v>
          </cell>
          <cell r="AL24" t="str">
            <v>PND_TRANSF _ Convergencia regional _ d. GOB digital para la gente D_GOB 2. Adoptar herramientas y tecnologías digitales</v>
          </cell>
        </row>
        <row r="25">
          <cell r="I25" t="str">
            <v>1000-DESPACHO DEL SUPERINTENDENTE DELEGADO PARA LA PROTECCIÓN DE LA COMPETENCIA</v>
          </cell>
          <cell r="AL25" t="str">
            <v xml:space="preserve">PND_TRANSF _ Convergencia regional _ d. GOB digital para la gente D_GOB 5. Modernizar las entidades a través de incentivos para el uso de datos </v>
          </cell>
        </row>
        <row r="26">
          <cell r="I26" t="str">
            <v>2000-DESPACHO DEL SUPERINTENDENTE DELEGADO PARA LA PROPIEDAD INDUSTRIAL</v>
          </cell>
          <cell r="AL26" t="str">
            <v>Decreto 612 del 2018_ Planes Institucionales y Estratégicos _Plan Institucional de Archivos de la Entidad –PINAR</v>
          </cell>
        </row>
        <row r="27">
          <cell r="I27" t="str">
            <v>2010-DIRECCION DE SIGNOS DISTINTIVOS</v>
          </cell>
          <cell r="AL27" t="str">
            <v>Decreto 612 del 2018_ Planes Institucionales y Estratégicos _Plan Anual de Adquisiciones</v>
          </cell>
        </row>
        <row r="28">
          <cell r="I28" t="str">
            <v>2020-DIRECCIÓN DE NUEVAS CREACIONES</v>
          </cell>
          <cell r="AL28" t="str">
            <v>Decreto 612 del 2018_ Planes Institucionales y Estratégicos _Plan Anual de Vacantes</v>
          </cell>
        </row>
        <row r="29">
          <cell r="I29" t="str">
            <v>2023-GRUPO DE TRABAJO DE CENTRO DE INFORMACIÓN TECNOLÓGICA Y APOYO A LA GESTIÓN DE PROPIEDAD LA INDUSTRIAL</v>
          </cell>
          <cell r="AL29" t="str">
            <v>Decreto 612 del 2018_ Planes Institucionales y Estratégicos _Plan de Previsión de Recursos Humanos</v>
          </cell>
        </row>
        <row r="30">
          <cell r="I30" t="str">
            <v>3000-DESPACHO DEL SUPERINTENDENTE DELEGADO PARA LA PROTECCIÓN DEL CONSUMIDOR</v>
          </cell>
          <cell r="AL30" t="str">
            <v>Decreto 612 del 2018_ Planes Institucionales y Estratégicos _Plan Estratégico de Talento Humano</v>
          </cell>
        </row>
        <row r="31">
          <cell r="I31" t="str">
            <v>3003-GRUPO DE TRABAJO DE APOYO A LA RED NACIONAL DE PROTECCIÓN  AL CONSUMIDOR</v>
          </cell>
          <cell r="AL31" t="str">
            <v>Decreto 612 del 2018_ Planes Institucionales y Estratégicos _Plan Institucional de Capacitación</v>
          </cell>
        </row>
        <row r="32">
          <cell r="I32" t="str">
            <v>3100-DIRECCION DE INVESTIGACIONES DE PROTECCION AL CONSUMIDOR</v>
          </cell>
          <cell r="AL32" t="str">
            <v>Decreto 612 del 2018_ Planes Institucionales y Estratégicos _Plan de Incentivos Institucionales</v>
          </cell>
        </row>
        <row r="33">
          <cell r="I33" t="str">
            <v>3200-DIRECCIÓN DE INVESTIGACIONES DE PROTECCIÓN DE USUARIOS DE SERVICIOS DE COMUNICACIONES</v>
          </cell>
          <cell r="AL33" t="str">
            <v>Decreto 612 del 2018_ Planes Institucionales y Estratégicos _Plan de Trabajo Anual en Seguridad y Salud en el Trabajo</v>
          </cell>
        </row>
        <row r="34">
          <cell r="I34" t="str">
            <v>4000-DESPACHO DEL SUPERINTENDENTE DELEGADO PARA ASUNTOS JURISDICCIONALES</v>
          </cell>
          <cell r="AL34" t="str">
            <v>Decreto 612 del 2018_ Planes Institucionales y Estratégicos _Plan Anticorrupción y de Atención al Ciudadano</v>
          </cell>
        </row>
        <row r="35">
          <cell r="I35" t="str">
            <v>6000-DESPACHO DEL SUPERINTENDENTE DELEGADO PARA EL CONTROL Y VERIFICACIÓN DE REGLAMENTOS TÉCNICOS Y METROLOGÍA LEGAL</v>
          </cell>
          <cell r="AL35" t="str">
            <v>Decreto 612 del 2018_ Planes Institucionales y Estratégicos _Plan Estratégico de Tecnologías de la Información y las Comunicaciones –PETI</v>
          </cell>
        </row>
        <row r="36">
          <cell r="I36" t="str">
            <v>7000-DESPACHO DEL SUPERINTENDENTE DELEGADO PARA LA PROTECCIÓN DE DATOS PERSONALES</v>
          </cell>
          <cell r="AL36" t="str">
            <v>Decreto 612 del 2018_ Planes Institucionales y Estratégicos _Plan de Tratamiento de Riesgos de Seguridad y Privacidad de la Información</v>
          </cell>
        </row>
        <row r="37">
          <cell r="I37" t="str">
            <v>7100-DIRECCIÓN DE INVESTIGACIONES DE PROTECCIÓN DE DATOS PERSONALES</v>
          </cell>
          <cell r="AL37" t="str">
            <v>Decreto 612 del 2018_ Planes Institucionales y Estratégicos _Plan de Seguridad y Privacidad de la Información</v>
          </cell>
        </row>
        <row r="38">
          <cell r="I38" t="str">
            <v>7200-DIRECCION DE HABEAS DATA</v>
          </cell>
          <cell r="AL38" t="str">
            <v xml:space="preserve">Programa de Transparencia y Ética Pública Programa de Transparencia y Ética Pública PTEP </v>
          </cell>
        </row>
        <row r="39">
          <cell r="AL39" t="str">
            <v>N/A</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I 2025 GPS (2)"/>
      <sheetName val="LISTAS POLITICA"/>
      <sheetName val="Plan de acción consolidado  (2)"/>
      <sheetName val="Codigos"/>
      <sheetName val="pnd DIEGO "/>
      <sheetName val="POLITICAS"/>
      <sheetName val="OBJETIVOS"/>
      <sheetName val="repetidas"/>
      <sheetName val="Hoja6"/>
      <sheetName val="Hoja7"/>
      <sheetName val="PAI 2025 GPS"/>
    </sheetNames>
    <sheetDataSet>
      <sheetData sheetId="0"/>
      <sheetData sheetId="1">
        <row r="1">
          <cell r="B1" t="str">
            <v>Política de Gestión Estratégica del Talento Humano _DIMENSIÓN Talento humano</v>
          </cell>
        </row>
        <row r="2">
          <cell r="B2" t="str">
            <v>Política de Integridad _DIMENSIÓN Talento humano</v>
          </cell>
        </row>
        <row r="3">
          <cell r="B3" t="str">
            <v>Política Planeación Institucional _DIMENSIÓN Direccionamiento Estratégico y Planeación</v>
          </cell>
        </row>
        <row r="4">
          <cell r="B4" t="str">
            <v>Política Gestión Presupuestal y Eficiencia del Gasto Público _DIMENSIÓN Direccionamiento Estratégico y Planeación</v>
          </cell>
        </row>
        <row r="5">
          <cell r="B5" t="str">
            <v>Política Compras y contratación pública _DIMENSIÓN Direccionamiento Estratégico y Planeación</v>
          </cell>
        </row>
        <row r="6">
          <cell r="B6" t="str">
            <v>Política Fortalecimiento Organizacional y Simplificación de Procesos _DIMENSIÓN Gestión con Valores para Resultados</v>
          </cell>
        </row>
        <row r="7">
          <cell r="B7" t="str">
            <v>Política Servicio al Ciudadano_DIMENSIÓN Gestión con Valores para Resultados</v>
          </cell>
        </row>
        <row r="8">
          <cell r="B8" t="str">
            <v>Política Simplificación, Racionalización y Estandarización de trámites _DIMENSIÓN Gestión con Valores para Resultados</v>
          </cell>
        </row>
        <row r="9">
          <cell r="B9" t="str">
            <v>Política Participación Ciudadana en la Gestión Pública _DIMENSIÓN Gestión con Valores para Resultados</v>
          </cell>
        </row>
        <row r="10">
          <cell r="B10" t="str">
            <v>Política Gobierno Digital _DIMENSIÓN Gestión con Valores para Resultados</v>
          </cell>
        </row>
        <row r="11">
          <cell r="B11" t="str">
            <v>Política Transparencia, acceso a la información pública y lucha contra la corrupción _DIMENSIÓN Gestión con Valores para Resultados</v>
          </cell>
        </row>
        <row r="12">
          <cell r="B12" t="str">
            <v>Política Seguridad Digital _DIMENSIÓN Gestión con Valores para Resultados</v>
          </cell>
        </row>
        <row r="13">
          <cell r="B13" t="str">
            <v>Política Defensa Jurídica _DIMENSIÓN Gestión con Valores para Resultados</v>
          </cell>
        </row>
        <row r="14">
          <cell r="B14" t="str">
            <v>Política Mejora Normativa _DIMENSIÓN Gestión con Valores para Resultados</v>
          </cell>
        </row>
        <row r="15">
          <cell r="B15" t="str">
            <v>Política Seguimiento y evaluación de la gestión institucional _DIMENSIÓN Evaluación de Resultados</v>
          </cell>
        </row>
        <row r="16">
          <cell r="B16" t="str">
            <v>Política Gestión Documental _DIMENSIÓN Información y Comunicación</v>
          </cell>
        </row>
        <row r="17">
          <cell r="B17" t="str">
            <v>Política Gestión de la información estadística _DIMENSIÓN Información y Comunicación</v>
          </cell>
        </row>
        <row r="18">
          <cell r="B18" t="str">
            <v>Política Gestión del Conocimiento y la Innovación _DIMENSIÓN Gestión del conocimiento y la innovación</v>
          </cell>
        </row>
        <row r="19">
          <cell r="B19" t="str">
            <v>Política Control Interno _DIMENSIÓN Control Interno</v>
          </cell>
        </row>
        <row r="20">
          <cell r="B20" t="str">
            <v>N/A</v>
          </cell>
        </row>
        <row r="21">
          <cell r="B21"/>
        </row>
      </sheetData>
      <sheetData sheetId="2"/>
      <sheetData sheetId="3"/>
      <sheetData sheetId="4"/>
      <sheetData sheetId="5"/>
      <sheetData sheetId="6"/>
      <sheetData sheetId="7"/>
      <sheetData sheetId="8"/>
      <sheetData sheetId="9"/>
      <sheetData sheetId="1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8A8-7E8E-42AA-80A9-0A20063D5BC4}">
  <sheetPr codeName="Hoja11"/>
  <dimension ref="A1:E36"/>
  <sheetViews>
    <sheetView workbookViewId="0">
      <selection activeCell="A5" sqref="A5"/>
    </sheetView>
  </sheetViews>
  <sheetFormatPr baseColWidth="10" defaultRowHeight="18" customHeight="1" x14ac:dyDescent="0.25"/>
  <cols>
    <col min="1" max="1" width="82.140625" customWidth="1"/>
    <col min="2" max="2" width="19.42578125" customWidth="1"/>
    <col min="4" max="4" width="67.42578125" customWidth="1"/>
  </cols>
  <sheetData>
    <row r="1" spans="1:5" ht="18" customHeight="1" x14ac:dyDescent="0.25">
      <c r="D1" s="65" t="s">
        <v>1717</v>
      </c>
      <c r="E1" s="66">
        <v>1</v>
      </c>
    </row>
    <row r="2" spans="1:5" ht="18" customHeight="1" x14ac:dyDescent="0.25">
      <c r="D2" s="65" t="s">
        <v>1720</v>
      </c>
      <c r="E2" s="66">
        <v>1</v>
      </c>
    </row>
    <row r="3" spans="1:5" ht="18" customHeight="1" x14ac:dyDescent="0.25">
      <c r="D3" s="65" t="s">
        <v>1742</v>
      </c>
      <c r="E3" s="67">
        <v>6</v>
      </c>
    </row>
    <row r="4" spans="1:5" ht="18" customHeight="1" x14ac:dyDescent="0.25">
      <c r="A4" t="s">
        <v>1710</v>
      </c>
      <c r="B4" t="s">
        <v>1712</v>
      </c>
      <c r="D4" s="64" t="s">
        <v>1713</v>
      </c>
      <c r="E4" s="64" t="s">
        <v>1714</v>
      </c>
    </row>
    <row r="5" spans="1:5" ht="18" customHeight="1" x14ac:dyDescent="0.25">
      <c r="A5" t="s">
        <v>1346</v>
      </c>
      <c r="B5">
        <v>22</v>
      </c>
      <c r="C5">
        <v>2</v>
      </c>
      <c r="D5" s="65" t="s">
        <v>1715</v>
      </c>
      <c r="E5" s="66">
        <v>1</v>
      </c>
    </row>
    <row r="6" spans="1:5" ht="18" customHeight="1" x14ac:dyDescent="0.25">
      <c r="A6" t="s">
        <v>1632</v>
      </c>
      <c r="B6">
        <v>19</v>
      </c>
      <c r="C6" s="66">
        <v>1</v>
      </c>
      <c r="D6" s="65" t="s">
        <v>1716</v>
      </c>
      <c r="E6" s="66">
        <v>1</v>
      </c>
    </row>
    <row r="7" spans="1:5" ht="18" customHeight="1" x14ac:dyDescent="0.25">
      <c r="A7" t="s">
        <v>817</v>
      </c>
      <c r="B7">
        <v>3</v>
      </c>
      <c r="D7" s="65" t="s">
        <v>1717</v>
      </c>
      <c r="E7" s="66">
        <v>1</v>
      </c>
    </row>
    <row r="8" spans="1:5" ht="18" customHeight="1" x14ac:dyDescent="0.25">
      <c r="A8" t="s">
        <v>533</v>
      </c>
      <c r="B8">
        <v>10</v>
      </c>
      <c r="C8">
        <v>3</v>
      </c>
      <c r="D8" s="65" t="s">
        <v>1718</v>
      </c>
    </row>
    <row r="9" spans="1:5" ht="18" customHeight="1" x14ac:dyDescent="0.25">
      <c r="A9" t="s">
        <v>632</v>
      </c>
      <c r="B9">
        <v>22</v>
      </c>
      <c r="C9">
        <v>2</v>
      </c>
      <c r="D9" s="65" t="s">
        <v>1719</v>
      </c>
    </row>
    <row r="10" spans="1:5" ht="18" customHeight="1" x14ac:dyDescent="0.25">
      <c r="A10" t="s">
        <v>923</v>
      </c>
      <c r="B10">
        <v>8</v>
      </c>
      <c r="D10" s="65" t="s">
        <v>1720</v>
      </c>
      <c r="E10" s="66">
        <v>1</v>
      </c>
    </row>
    <row r="11" spans="1:5" ht="18" customHeight="1" x14ac:dyDescent="0.25">
      <c r="A11" t="s">
        <v>1433</v>
      </c>
      <c r="B11">
        <v>6</v>
      </c>
      <c r="D11" s="65" t="s">
        <v>1721</v>
      </c>
      <c r="E11" s="66">
        <v>1</v>
      </c>
    </row>
    <row r="12" spans="1:5" ht="18" customHeight="1" x14ac:dyDescent="0.25">
      <c r="A12" t="s">
        <v>912</v>
      </c>
      <c r="B12">
        <v>4</v>
      </c>
      <c r="D12" s="65" t="s">
        <v>1722</v>
      </c>
      <c r="E12" s="66">
        <v>1</v>
      </c>
    </row>
    <row r="13" spans="1:5" ht="18" customHeight="1" x14ac:dyDescent="0.25">
      <c r="A13" t="s">
        <v>1672</v>
      </c>
      <c r="B13">
        <v>10</v>
      </c>
      <c r="C13">
        <v>6</v>
      </c>
      <c r="D13" s="65" t="s">
        <v>1723</v>
      </c>
      <c r="E13" s="66">
        <v>1</v>
      </c>
    </row>
    <row r="14" spans="1:5" ht="18" customHeight="1" x14ac:dyDescent="0.25">
      <c r="A14" t="s">
        <v>681</v>
      </c>
      <c r="B14">
        <v>6</v>
      </c>
      <c r="D14" s="65" t="s">
        <v>1724</v>
      </c>
    </row>
    <row r="15" spans="1:5" ht="18" customHeight="1" x14ac:dyDescent="0.25">
      <c r="A15" t="s">
        <v>1182</v>
      </c>
      <c r="B15">
        <v>24</v>
      </c>
      <c r="D15" s="65" t="s">
        <v>1725</v>
      </c>
    </row>
    <row r="16" spans="1:5" ht="18" customHeight="1" x14ac:dyDescent="0.25">
      <c r="A16" t="s">
        <v>881</v>
      </c>
      <c r="B16">
        <v>11</v>
      </c>
      <c r="D16" s="65" t="s">
        <v>1726</v>
      </c>
    </row>
    <row r="17" spans="1:5" ht="18" customHeight="1" x14ac:dyDescent="0.25">
      <c r="A17" t="s">
        <v>870</v>
      </c>
      <c r="B17">
        <v>6</v>
      </c>
      <c r="D17" s="65" t="s">
        <v>1727</v>
      </c>
      <c r="E17" s="66">
        <v>1</v>
      </c>
    </row>
    <row r="18" spans="1:5" ht="18" customHeight="1" x14ac:dyDescent="0.25">
      <c r="A18" t="s">
        <v>828</v>
      </c>
      <c r="B18">
        <v>24</v>
      </c>
      <c r="D18" s="65" t="s">
        <v>1728</v>
      </c>
      <c r="E18" s="66">
        <v>1</v>
      </c>
    </row>
    <row r="19" spans="1:5" ht="18" customHeight="1" x14ac:dyDescent="0.25">
      <c r="A19" t="s">
        <v>601</v>
      </c>
      <c r="B19">
        <v>15</v>
      </c>
      <c r="C19" s="66">
        <v>3</v>
      </c>
      <c r="D19" s="65" t="s">
        <v>1729</v>
      </c>
      <c r="E19" s="66">
        <v>1</v>
      </c>
    </row>
    <row r="20" spans="1:5" ht="18" customHeight="1" x14ac:dyDescent="0.25">
      <c r="A20" t="s">
        <v>1528</v>
      </c>
      <c r="B20">
        <v>22</v>
      </c>
      <c r="C20">
        <v>1</v>
      </c>
      <c r="D20" s="65" t="s">
        <v>1730</v>
      </c>
      <c r="E20" s="66">
        <v>1</v>
      </c>
    </row>
    <row r="21" spans="1:5" ht="18" customHeight="1" x14ac:dyDescent="0.25">
      <c r="A21" t="s">
        <v>1520</v>
      </c>
      <c r="B21">
        <v>29</v>
      </c>
      <c r="C21">
        <v>6</v>
      </c>
      <c r="D21" s="65" t="s">
        <v>1731</v>
      </c>
      <c r="E21" s="66">
        <v>1</v>
      </c>
    </row>
    <row r="22" spans="1:5" ht="18" customHeight="1" x14ac:dyDescent="0.25">
      <c r="A22" t="s">
        <v>1286</v>
      </c>
      <c r="B22">
        <v>24</v>
      </c>
      <c r="D22" s="65" t="s">
        <v>1732</v>
      </c>
      <c r="E22" s="66">
        <v>1</v>
      </c>
    </row>
    <row r="23" spans="1:5" ht="18" customHeight="1" x14ac:dyDescent="0.25">
      <c r="A23" t="s">
        <v>757</v>
      </c>
      <c r="B23">
        <v>11</v>
      </c>
      <c r="C23">
        <v>1</v>
      </c>
      <c r="D23" s="65" t="s">
        <v>1733</v>
      </c>
      <c r="E23" s="66">
        <v>1</v>
      </c>
    </row>
    <row r="24" spans="1:5" ht="18" customHeight="1" x14ac:dyDescent="0.25">
      <c r="A24" t="s">
        <v>1165</v>
      </c>
      <c r="B24">
        <v>7</v>
      </c>
      <c r="C24">
        <v>2</v>
      </c>
      <c r="D24" s="65" t="s">
        <v>1734</v>
      </c>
    </row>
    <row r="25" spans="1:5" ht="18" customHeight="1" x14ac:dyDescent="0.25">
      <c r="A25" t="s">
        <v>948</v>
      </c>
      <c r="B25">
        <v>27</v>
      </c>
      <c r="D25" s="65" t="s">
        <v>1735</v>
      </c>
    </row>
    <row r="26" spans="1:5" ht="18" customHeight="1" x14ac:dyDescent="0.25">
      <c r="A26" t="s">
        <v>1236</v>
      </c>
      <c r="B26">
        <v>27</v>
      </c>
      <c r="C26">
        <v>2</v>
      </c>
      <c r="D26" s="65" t="s">
        <v>1736</v>
      </c>
      <c r="E26" s="67"/>
    </row>
    <row r="27" spans="1:5" ht="18" customHeight="1" x14ac:dyDescent="0.25">
      <c r="A27" t="s">
        <v>575</v>
      </c>
      <c r="B27">
        <v>10</v>
      </c>
      <c r="C27" s="66">
        <v>1</v>
      </c>
      <c r="D27" s="65" t="s">
        <v>1737</v>
      </c>
      <c r="E27" s="67"/>
    </row>
    <row r="28" spans="1:5" ht="18" customHeight="1" x14ac:dyDescent="0.25">
      <c r="A28" t="s">
        <v>1451</v>
      </c>
      <c r="B28">
        <v>38</v>
      </c>
      <c r="D28" s="65" t="s">
        <v>1738</v>
      </c>
      <c r="E28" s="67"/>
    </row>
    <row r="29" spans="1:5" ht="18" customHeight="1" x14ac:dyDescent="0.25">
      <c r="A29" t="s">
        <v>783</v>
      </c>
      <c r="B29">
        <v>15</v>
      </c>
      <c r="D29" s="65" t="s">
        <v>1739</v>
      </c>
      <c r="E29" s="67"/>
    </row>
    <row r="30" spans="1:5" ht="18" customHeight="1" x14ac:dyDescent="0.25">
      <c r="A30" t="s">
        <v>1010</v>
      </c>
      <c r="B30">
        <v>21</v>
      </c>
      <c r="C30" s="66">
        <v>1</v>
      </c>
      <c r="D30" s="65" t="s">
        <v>1740</v>
      </c>
      <c r="E30" s="67"/>
    </row>
    <row r="31" spans="1:5" ht="18" customHeight="1" x14ac:dyDescent="0.25">
      <c r="A31" t="s">
        <v>1072</v>
      </c>
      <c r="B31">
        <v>10</v>
      </c>
      <c r="D31" s="65" t="s">
        <v>1741</v>
      </c>
    </row>
    <row r="32" spans="1:5" ht="18" customHeight="1" x14ac:dyDescent="0.25">
      <c r="A32" t="s">
        <v>1396</v>
      </c>
      <c r="B32">
        <v>16</v>
      </c>
      <c r="C32" s="66">
        <v>1</v>
      </c>
      <c r="D32" s="65" t="s">
        <v>1742</v>
      </c>
      <c r="E32" s="67"/>
    </row>
    <row r="33" spans="1:5" ht="18" customHeight="1" x14ac:dyDescent="0.25">
      <c r="A33" t="s">
        <v>1095</v>
      </c>
      <c r="B33">
        <v>9</v>
      </c>
      <c r="C33" s="66">
        <v>1</v>
      </c>
      <c r="D33" s="65" t="s">
        <v>1743</v>
      </c>
      <c r="E33" s="67">
        <v>6</v>
      </c>
    </row>
    <row r="34" spans="1:5" ht="18" customHeight="1" x14ac:dyDescent="0.25">
      <c r="A34" t="s">
        <v>1113</v>
      </c>
      <c r="B34">
        <v>24</v>
      </c>
      <c r="C34" s="66">
        <v>1</v>
      </c>
    </row>
    <row r="35" spans="1:5" ht="18" customHeight="1" x14ac:dyDescent="0.25">
      <c r="A35" t="s">
        <v>701</v>
      </c>
      <c r="B35">
        <v>20</v>
      </c>
      <c r="C35" s="66">
        <v>1</v>
      </c>
    </row>
    <row r="36" spans="1:5" ht="18" customHeight="1" x14ac:dyDescent="0.25">
      <c r="A36" t="s">
        <v>1711</v>
      </c>
      <c r="B36">
        <v>500</v>
      </c>
    </row>
  </sheetData>
  <autoFilter ref="A4:F36" xr:uid="{910B48A8-7E8E-42AA-80A9-0A20063D5BC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F1BF-235F-4175-858E-E617209E1736}">
  <sheetPr codeName="Hoja8"/>
  <dimension ref="A1:J29"/>
  <sheetViews>
    <sheetView showGridLines="0" view="pageBreakPreview" topLeftCell="B1" zoomScale="57" zoomScaleNormal="110" zoomScaleSheetLayoutView="100" workbookViewId="0">
      <selection activeCell="B1" sqref="B1:D3"/>
    </sheetView>
  </sheetViews>
  <sheetFormatPr baseColWidth="10" defaultRowHeight="15" x14ac:dyDescent="0.25"/>
  <cols>
    <col min="1" max="1" width="0" style="5" hidden="1" customWidth="1"/>
    <col min="2" max="2" width="10.42578125" style="5" customWidth="1"/>
    <col min="3" max="3" width="25" style="5" customWidth="1"/>
    <col min="4" max="4" width="33.7109375" style="5" bestFit="1" customWidth="1"/>
    <col min="5" max="5" width="57.85546875" style="5" customWidth="1"/>
    <col min="6" max="6" width="12.85546875" style="5" customWidth="1"/>
    <col min="7" max="7" width="15.28515625" style="5" customWidth="1"/>
    <col min="8" max="9" width="11.42578125" style="4"/>
    <col min="10" max="10" width="53.5703125" style="1" customWidth="1"/>
    <col min="11" max="16384" width="11.42578125" style="5"/>
  </cols>
  <sheetData>
    <row r="1" spans="1:10" ht="43.5" customHeight="1" x14ac:dyDescent="0.25">
      <c r="B1" s="92"/>
      <c r="C1" s="92"/>
      <c r="D1" s="163"/>
      <c r="E1" s="132" t="s">
        <v>15</v>
      </c>
      <c r="F1" s="132"/>
      <c r="G1" s="132"/>
      <c r="H1" s="132"/>
      <c r="I1" s="132"/>
      <c r="J1" s="132"/>
    </row>
    <row r="2" spans="1:10" ht="25.5" customHeight="1" x14ac:dyDescent="0.25">
      <c r="B2" s="92"/>
      <c r="C2" s="92"/>
      <c r="D2" s="163"/>
      <c r="E2" s="100"/>
      <c r="F2" s="100"/>
      <c r="G2" s="100"/>
      <c r="H2" s="100"/>
      <c r="I2" s="100"/>
      <c r="J2" s="100"/>
    </row>
    <row r="3" spans="1:10" ht="32.25" customHeight="1" x14ac:dyDescent="0.25">
      <c r="B3" s="129"/>
      <c r="C3" s="129"/>
      <c r="D3" s="164"/>
      <c r="E3" s="101"/>
      <c r="F3" s="101"/>
      <c r="G3" s="101"/>
      <c r="H3" s="101"/>
      <c r="I3" s="101"/>
      <c r="J3" s="101"/>
    </row>
    <row r="4" spans="1:10" ht="55.5" customHeight="1" x14ac:dyDescent="0.25">
      <c r="B4" s="110" t="s">
        <v>1783</v>
      </c>
      <c r="C4" s="110"/>
      <c r="D4" s="110"/>
      <c r="E4" s="110"/>
      <c r="F4" s="110"/>
      <c r="G4" s="110"/>
      <c r="H4" s="110"/>
      <c r="I4" s="110"/>
      <c r="J4" s="111"/>
    </row>
    <row r="5" spans="1:10" ht="86.25" customHeight="1" x14ac:dyDescent="0.25">
      <c r="B5" s="121" t="s">
        <v>1784</v>
      </c>
      <c r="C5" s="121"/>
      <c r="D5" s="121"/>
      <c r="E5" s="121"/>
      <c r="F5" s="121"/>
      <c r="G5" s="121"/>
      <c r="H5" s="121"/>
      <c r="I5" s="121"/>
      <c r="J5" s="12"/>
    </row>
    <row r="6" spans="1:10" ht="18" customHeight="1" x14ac:dyDescent="0.25">
      <c r="B6" s="112" t="str">
        <f>CONCATENATE(COUNTIF(A10:A29,"producto")," PRODUCTOS")</f>
        <v>5 PRODUCTOS</v>
      </c>
      <c r="C6" s="112"/>
      <c r="D6" s="112"/>
      <c r="E6" s="112"/>
      <c r="F6" s="112"/>
      <c r="G6" s="112"/>
      <c r="H6" s="112"/>
      <c r="I6" s="112"/>
      <c r="J6" s="112"/>
    </row>
    <row r="7" spans="1:10" ht="32.25" customHeight="1" thickBot="1" x14ac:dyDescent="0.3">
      <c r="B7" s="165" t="s">
        <v>52</v>
      </c>
      <c r="C7" s="166"/>
      <c r="D7" s="166"/>
      <c r="E7" s="166"/>
      <c r="F7" s="166"/>
      <c r="G7" s="166"/>
      <c r="H7" s="166"/>
      <c r="I7" s="166"/>
      <c r="J7" s="167"/>
    </row>
    <row r="8" spans="1:10" ht="35.25" customHeight="1" x14ac:dyDescent="0.25">
      <c r="B8" s="116" t="s">
        <v>8</v>
      </c>
      <c r="C8" s="117"/>
      <c r="D8" s="118" t="s">
        <v>16</v>
      </c>
      <c r="E8" s="119"/>
      <c r="F8" s="119"/>
      <c r="G8" s="119"/>
      <c r="H8" s="119"/>
      <c r="I8" s="119"/>
      <c r="J8" s="120"/>
    </row>
    <row r="9" spans="1:10" ht="32.25" thickBot="1" x14ac:dyDescent="0.3">
      <c r="B9" s="31" t="s">
        <v>9</v>
      </c>
      <c r="C9" s="31" t="s">
        <v>0</v>
      </c>
      <c r="D9" s="31" t="s">
        <v>1</v>
      </c>
      <c r="E9" s="31" t="s">
        <v>2</v>
      </c>
      <c r="F9" s="31" t="s">
        <v>3</v>
      </c>
      <c r="G9" s="31" t="s">
        <v>4</v>
      </c>
      <c r="H9" s="32" t="s">
        <v>5</v>
      </c>
      <c r="I9" s="32" t="s">
        <v>6</v>
      </c>
      <c r="J9" s="31" t="s">
        <v>7</v>
      </c>
    </row>
    <row r="10" spans="1:10" s="14" customFormat="1" ht="76.5" x14ac:dyDescent="0.25">
      <c r="A10" s="5" t="str">
        <f>VLOOKUP(B10,'Plantilla publicacion'!$A$4:$B$503,2,0)</f>
        <v>Producto</v>
      </c>
      <c r="B10" s="17" t="s">
        <v>1197</v>
      </c>
      <c r="C10" s="17" t="str">
        <f>VLOOKUP(B10,'Plantilla publicacion'!$A$4:$M$503,6,0)</f>
        <v>62-Fortalecer la infraestructura, uso y aprovechamiento de las tecnologías de la información, para optimizar la capacidad institucional</v>
      </c>
      <c r="D10" s="17" t="str">
        <f>VLOOKUP(B10,'Plantilla publicacion'!$A$4:$M$503,7,0)</f>
        <v>N/A</v>
      </c>
      <c r="E10" s="17" t="str">
        <f>VLOOKUP(B10,'Plantilla publicacion'!$A$4:$M$503,8,0)</f>
        <v>Solución, mapa de ruta y documentación inicial en materia procedimental para el manejo del expediente electrónico - Segunda fase de estructura de expediente electrónico, realizada  (Informe elaborado)</v>
      </c>
      <c r="F10" s="17">
        <f>VLOOKUP(B10,'Plantilla publicacion'!$A$4:$M$503,9,0)</f>
        <v>1</v>
      </c>
      <c r="G10" s="17" t="str">
        <f>VLOOKUP(B10,'Plantilla publicacion'!$A$4:$M$503,10,0)</f>
        <v>Númerica</v>
      </c>
      <c r="H10" s="17" t="str">
        <f>VLOOKUP(B10,'Plantilla publicacion'!$A$4:$M$503,11,0)</f>
        <v>2025-02-03</v>
      </c>
      <c r="I10" s="17" t="str">
        <f>VLOOKUP(B10,'Plantilla publicacion'!$A$4:$M$503,12,0)</f>
        <v>2025-11-28</v>
      </c>
      <c r="J10" s="17" t="str">
        <f>VLOOKUP(B10,'Plantilla publicacion'!$A$4:$M$503,13,0)</f>
        <v>141-GRUPO DE TRABAJO DE GESTIÓN DOCUMENTAL Y ARCHIVO;
20-OFICINA DE TECNOLOGÍA E INFORMÁTICA;
2000-DESPACHO DEL SUPERINTENDENTE DELEGADO PARA LA PROPIEDAD INDUSTRIAL;
2020-DIRECCIÓN DE NUEVAS CREACIONES;
30-OFICINA ASESORA DE PLANEACIÓN</v>
      </c>
    </row>
    <row r="11" spans="1:10" ht="76.5" x14ac:dyDescent="0.25">
      <c r="A11" s="15" t="str">
        <f>VLOOKUP(B11,'Plantilla publicacion'!$A$4:$B$503,2,0)</f>
        <v>Actividad propia</v>
      </c>
      <c r="B11" s="6" t="s">
        <v>1201</v>
      </c>
      <c r="C11" s="20">
        <f>VLOOKUP(B11,'Plantilla publicacion'!$A$4:$M$503,6,0)</f>
        <v>0</v>
      </c>
      <c r="D11" s="20">
        <f>VLOOKUP(B11,'Plantilla publicacion'!$A$4:$M$503,7,0)</f>
        <v>0</v>
      </c>
      <c r="E11" s="6" t="str">
        <f>VLOOKUP(B11,'Plantilla publicacion'!$A$4:$M$503,8,0)</f>
        <v>Establecer cronograma para identificar el plan de trabajo a desarrollar (Cronograma establecido)</v>
      </c>
      <c r="F11" s="6">
        <f>VLOOKUP(B11,'Plantilla publicacion'!$A$4:$M$503,9,0)</f>
        <v>1</v>
      </c>
      <c r="G11" s="6" t="str">
        <f>VLOOKUP(B11,'Plantilla publicacion'!$A$4:$M$503,10,0)</f>
        <v>Númerica</v>
      </c>
      <c r="H11" s="7" t="str">
        <f>VLOOKUP(B11,'Plantilla publicacion'!$A$4:$M$503,11,0)</f>
        <v>2025-02-03</v>
      </c>
      <c r="I11" s="7" t="str">
        <f>VLOOKUP(B11,'Plantilla publicacion'!$A$4:$M$503,12,0)</f>
        <v>2025-02-28</v>
      </c>
      <c r="J11" s="19" t="str">
        <f>VLOOKUP(B11,'Plantilla publicacion'!$A$4:$M$503,13,0)</f>
        <v>141-GRUPO DE TRABAJO DE GESTIÓN DOCUMENTAL Y ARCHIVO;
20-OFICINA DE TECNOLOGÍA E INFORMÁTICA;
2000-DESPACHO DEL SUPERINTENDENTE DELEGADO PARA LA PROPIEDAD INDUSTRIAL;
2020-DIRECCIÓN DE NUEVAS CREACIONES;
30-OFICINA ASESORA DE PLANEACIÓN</v>
      </c>
    </row>
    <row r="12" spans="1:10" ht="38.25" x14ac:dyDescent="0.25">
      <c r="A12" s="15" t="str">
        <f>VLOOKUP(B12,'Plantilla publicacion'!$A$4:$B$503,2,0)</f>
        <v>Actividad propia</v>
      </c>
      <c r="B12" s="6" t="s">
        <v>1203</v>
      </c>
      <c r="C12" s="20">
        <f>VLOOKUP(B12,'Plantilla publicacion'!$A$4:$M$503,6,0)</f>
        <v>0</v>
      </c>
      <c r="D12" s="20">
        <f>VLOOKUP(B12,'Plantilla publicacion'!$A$4:$M$503,7,0)</f>
        <v>0</v>
      </c>
      <c r="E12" s="6" t="str">
        <f>VLOOKUP(B12,'Plantilla publicacion'!$A$4:$M$503,8,0)</f>
        <v>Realizar el seguimiento a las actividades planeadas en el cronograma (Informes de seguimiento a las actividades planeadas en el cronograma)</v>
      </c>
      <c r="F12" s="6">
        <f>VLOOKUP(B12,'Plantilla publicacion'!$A$4:$M$503,9,0)</f>
        <v>8</v>
      </c>
      <c r="G12" s="6" t="str">
        <f>VLOOKUP(B12,'Plantilla publicacion'!$A$4:$M$503,10,0)</f>
        <v>Númerica</v>
      </c>
      <c r="H12" s="7" t="str">
        <f>VLOOKUP(B12,'Plantilla publicacion'!$A$4:$M$503,11,0)</f>
        <v>2025-03-03</v>
      </c>
      <c r="I12" s="7" t="str">
        <f>VLOOKUP(B12,'Plantilla publicacion'!$A$4:$M$503,12,0)</f>
        <v>2025-10-31</v>
      </c>
      <c r="J12" s="19" t="str">
        <f>VLOOKUP(B12,'Plantilla publicacion'!$A$4:$M$503,13,0)</f>
        <v>2000-DESPACHO DEL SUPERINTENDENTE DELEGADO PARA LA PROPIEDAD INDUSTRIAL</v>
      </c>
    </row>
    <row r="13" spans="1:10" ht="76.5" x14ac:dyDescent="0.25">
      <c r="A13" s="15" t="str">
        <f>VLOOKUP(B13,'Plantilla publicacion'!$A$4:$B$503,2,0)</f>
        <v>Actividad propia</v>
      </c>
      <c r="B13" s="6" t="s">
        <v>1205</v>
      </c>
      <c r="C13" s="20">
        <f>VLOOKUP(B13,'Plantilla publicacion'!$A$4:$M$503,6,0)</f>
        <v>0</v>
      </c>
      <c r="D13" s="20">
        <f>VLOOKUP(B13,'Plantilla publicacion'!$A$4:$M$503,7,0)</f>
        <v>0</v>
      </c>
      <c r="E13" s="6" t="str">
        <f>VLOOKUP(B13,'Plantilla publicacion'!$A$4:$M$503,8,0)</f>
        <v>Elaborar informe de brechas (Informe elaborado)</v>
      </c>
      <c r="F13" s="6">
        <f>VLOOKUP(B13,'Plantilla publicacion'!$A$4:$M$503,9,0)</f>
        <v>1</v>
      </c>
      <c r="G13" s="6" t="str">
        <f>VLOOKUP(B13,'Plantilla publicacion'!$A$4:$M$503,10,0)</f>
        <v>Númerica</v>
      </c>
      <c r="H13" s="7" t="str">
        <f>VLOOKUP(B13,'Plantilla publicacion'!$A$4:$M$503,11,0)</f>
        <v>2025-11-04</v>
      </c>
      <c r="I13" s="7" t="str">
        <f>VLOOKUP(B13,'Plantilla publicacion'!$A$4:$M$503,12,0)</f>
        <v>2025-11-28</v>
      </c>
      <c r="J13" s="19" t="str">
        <f>VLOOKUP(B13,'Plantilla publicacion'!$A$4:$M$503,13,0)</f>
        <v>141-GRUPO DE TRABAJO DE GESTIÓN DOCUMENTAL Y ARCHIVO;
20-OFICINA DE TECNOLOGÍA E INFORMÁTICA;
2000-DESPACHO DEL SUPERINTENDENTE DELEGADO PARA LA PROPIEDAD INDUSTRIAL;
2020-DIRECCIÓN DE NUEVAS CREACIONES;
30-OFICINA ASESORA DE PLANEACIÓN</v>
      </c>
    </row>
    <row r="14" spans="1:10" s="14" customFormat="1" ht="76.5" x14ac:dyDescent="0.25">
      <c r="A14" s="5" t="str">
        <f>VLOOKUP(B14,'Plantilla publicacion'!$A$4:$B$503,2,0)</f>
        <v>Producto</v>
      </c>
      <c r="B14" s="17" t="s">
        <v>1207</v>
      </c>
      <c r="C14" s="17" t="str">
        <f>VLOOKUP(B14,'Plantilla publicacion'!$A$4:$M$503,6,0)</f>
        <v>62-Fortalecer la infraestructura, uso y aprovechamiento de las tecnologías de la información, para optimizar la capacidad institucional</v>
      </c>
      <c r="D14" s="17" t="str">
        <f>VLOOKUP(B14,'Plantilla publicacion'!$A$4:$M$503,7,0)</f>
        <v>N/A</v>
      </c>
      <c r="E14" s="17" t="str">
        <f>VLOOKUP(B14,'Plantilla publicacion'!$A$4:$M$503,8,0)</f>
        <v>Protocolo para la conservación de evidencias en el entorno digital, gestión de pruebas digitales y el aseguramiento del acervo probatorio en entornos digitales, elaborado. (Protocolo elaborado)</v>
      </c>
      <c r="F14" s="17">
        <f>VLOOKUP(B14,'Plantilla publicacion'!$A$4:$M$503,9,0)</f>
        <v>1</v>
      </c>
      <c r="G14" s="17" t="str">
        <f>VLOOKUP(B14,'Plantilla publicacion'!$A$4:$M$503,10,0)</f>
        <v>Númerica</v>
      </c>
      <c r="H14" s="17" t="str">
        <f>VLOOKUP(B14,'Plantilla publicacion'!$A$4:$M$503,11,0)</f>
        <v>2025-01-20</v>
      </c>
      <c r="I14" s="17" t="str">
        <f>VLOOKUP(B14,'Plantilla publicacion'!$A$4:$M$503,12,0)</f>
        <v>2025-11-28</v>
      </c>
      <c r="J14" s="17" t="str">
        <f>VLOOKUP(B14,'Plantilla publicacion'!$A$4:$M$503,13,0)</f>
        <v>10-OFICINA  ASESORA JURÍDICA;
20-OFICINA DE TECNOLOGÍA E INFORMÁTICA;
2000-DESPACHO DEL SUPERINTENDENTE DELEGADO PARA LA PROPIEDAD INDUSTRIAL;
2010-DIRECCION DE SIGNOS DISTINTIVOS;
2020-DIRECCIÓN DE NUEVAS CREACIONES</v>
      </c>
    </row>
    <row r="15" spans="1:10" ht="63.75" x14ac:dyDescent="0.25">
      <c r="A15" s="15" t="str">
        <f>VLOOKUP(B15,'Plantilla publicacion'!$A$4:$B$503,2,0)</f>
        <v>Actividad propia</v>
      </c>
      <c r="B15" s="17" t="s">
        <v>1209</v>
      </c>
      <c r="C15" s="20">
        <f>VLOOKUP(B15,'Plantilla publicacion'!$A$4:$M$503,6,0)</f>
        <v>0</v>
      </c>
      <c r="D15" s="20">
        <f>VLOOKUP(B15,'Plantilla publicacion'!$A$4:$M$503,7,0)</f>
        <v>0</v>
      </c>
      <c r="E15" s="6" t="str">
        <f>VLOOKUP(B15,'Plantilla publicacion'!$A$4:$M$503,8,0)</f>
        <v>Identificar los tipos de evidencia y fuentes que requieren de conservación en los trámites de PI  (Informe sobre tipos de evidencia y fuentes de conservación elaborado)</v>
      </c>
      <c r="F15" s="6">
        <f>VLOOKUP(B15,'Plantilla publicacion'!$A$4:$M$503,9,0)</f>
        <v>1</v>
      </c>
      <c r="G15" s="6" t="str">
        <f>VLOOKUP(B15,'Plantilla publicacion'!$A$4:$M$503,10,0)</f>
        <v>Númerica</v>
      </c>
      <c r="H15" s="7" t="str">
        <f>VLOOKUP(B15,'Plantilla publicacion'!$A$4:$M$503,11,0)</f>
        <v>2025-01-20</v>
      </c>
      <c r="I15" s="7" t="str">
        <f>VLOOKUP(B15,'Plantilla publicacion'!$A$4:$M$503,12,0)</f>
        <v>2025-02-28</v>
      </c>
      <c r="J15" s="19" t="str">
        <f>VLOOKUP(B15,'Plantilla publicacion'!$A$4:$M$503,13,0)</f>
        <v>20-OFICINA DE TECNOLOGÍA E INFORMÁTICA;
2000-DESPACHO DEL SUPERINTENDENTE DELEGADO PARA LA PROPIEDAD INDUSTRIAL;
2010-DIRECCION DE SIGNOS DISTINTIVOS;
2020-DIRECCIÓN DE NUEVAS CREACIONES</v>
      </c>
    </row>
    <row r="16" spans="1:10" ht="25.5" x14ac:dyDescent="0.25">
      <c r="A16" s="15" t="str">
        <f>VLOOKUP(B16,'Plantilla publicacion'!$A$4:$B$503,2,0)</f>
        <v>Actividad sin participación</v>
      </c>
      <c r="B16" s="6" t="s">
        <v>1212</v>
      </c>
      <c r="C16" s="20">
        <f>VLOOKUP(B16,'Plantilla publicacion'!$A$4:$M$503,6,0)</f>
        <v>0</v>
      </c>
      <c r="D16" s="20">
        <f>VLOOKUP(B16,'Plantilla publicacion'!$A$4:$M$503,7,0)</f>
        <v>0</v>
      </c>
      <c r="E16" s="6" t="str">
        <f>VLOOKUP(B16,'Plantilla publicacion'!$A$4:$M$503,8,0)</f>
        <v>Realizar un análisis de las leyes y regulaciones sobre la conservación de evidencias digitales  (Documento de análisis elaborado)</v>
      </c>
      <c r="F16" s="6">
        <f>VLOOKUP(B16,'Plantilla publicacion'!$A$4:$M$503,9,0)</f>
        <v>1</v>
      </c>
      <c r="G16" s="6" t="str">
        <f>VLOOKUP(B16,'Plantilla publicacion'!$A$4:$M$503,10,0)</f>
        <v>Númerica</v>
      </c>
      <c r="H16" s="7" t="str">
        <f>VLOOKUP(B16,'Plantilla publicacion'!$A$4:$M$503,11,0)</f>
        <v>2025-01-20</v>
      </c>
      <c r="I16" s="7" t="str">
        <f>VLOOKUP(B16,'Plantilla publicacion'!$A$4:$M$503,12,0)</f>
        <v>2025-02-28</v>
      </c>
      <c r="J16" s="19" t="str">
        <f>VLOOKUP(B16,'Plantilla publicacion'!$A$4:$M$503,13,0)</f>
        <v>10-OFICINA  ASESORA JURÍDICA</v>
      </c>
    </row>
    <row r="17" spans="1:10" ht="63.75" x14ac:dyDescent="0.25">
      <c r="A17" s="15" t="str">
        <f>VLOOKUP(B17,'Plantilla publicacion'!$A$4:$B$503,2,0)</f>
        <v>Actividad propia</v>
      </c>
      <c r="B17" s="6" t="s">
        <v>1215</v>
      </c>
      <c r="C17" s="20">
        <f>VLOOKUP(B17,'Plantilla publicacion'!$A$4:$M$503,6,0)</f>
        <v>0</v>
      </c>
      <c r="D17" s="20">
        <f>VLOOKUP(B17,'Plantilla publicacion'!$A$4:$M$503,7,0)</f>
        <v>0</v>
      </c>
      <c r="E17" s="6" t="str">
        <f>VLOOKUP(B17,'Plantilla publicacion'!$A$4:$M$503,8,0)</f>
        <v>Definir la estructura y contenido del Protocolo (Documento con la estructura y contenido definido)</v>
      </c>
      <c r="F17" s="6">
        <f>VLOOKUP(B17,'Plantilla publicacion'!$A$4:$M$503,9,0)</f>
        <v>1</v>
      </c>
      <c r="G17" s="6" t="str">
        <f>VLOOKUP(B17,'Plantilla publicacion'!$A$4:$M$503,10,0)</f>
        <v>Númerica</v>
      </c>
      <c r="H17" s="7" t="str">
        <f>VLOOKUP(B17,'Plantilla publicacion'!$A$4:$M$503,11,0)</f>
        <v>2025-03-03</v>
      </c>
      <c r="I17" s="7" t="str">
        <f>VLOOKUP(B17,'Plantilla publicacion'!$A$4:$M$503,12,0)</f>
        <v>2025-04-30</v>
      </c>
      <c r="J17" s="19" t="str">
        <f>VLOOKUP(B17,'Plantilla publicacion'!$A$4:$M$503,13,0)</f>
        <v>20-OFICINA DE TECNOLOGÍA E INFORMÁTICA;
2000-DESPACHO DEL SUPERINTENDENTE DELEGADO PARA LA PROPIEDAD INDUSTRIAL;
2010-DIRECCION DE SIGNOS DISTINTIVOS;
2020-DIRECCIÓN DE NUEVAS CREACIONES</v>
      </c>
    </row>
    <row r="18" spans="1:10" ht="64.5" thickBot="1" x14ac:dyDescent="0.3">
      <c r="A18" s="15" t="str">
        <f>VLOOKUP(B18,'Plantilla publicacion'!$A$4:$B$503,2,0)</f>
        <v>Actividad propia</v>
      </c>
      <c r="B18" s="33" t="s">
        <v>1216</v>
      </c>
      <c r="C18" s="20">
        <f>VLOOKUP(B18,'Plantilla publicacion'!$A$4:$M$503,6,0)</f>
        <v>0</v>
      </c>
      <c r="D18" s="20">
        <f>VLOOKUP(B18,'Plantilla publicacion'!$A$4:$M$503,7,0)</f>
        <v>0</v>
      </c>
      <c r="E18" s="6" t="str">
        <f>VLOOKUP(B18,'Plantilla publicacion'!$A$4:$M$503,8,0)</f>
        <v>Elaborar el protocolo para la conservación de evidencias en el entorno digital (Protocolo elaborado)</v>
      </c>
      <c r="F18" s="6">
        <f>VLOOKUP(B18,'Plantilla publicacion'!$A$4:$M$503,9,0)</f>
        <v>1</v>
      </c>
      <c r="G18" s="6" t="str">
        <f>VLOOKUP(B18,'Plantilla publicacion'!$A$4:$M$503,10,0)</f>
        <v>Númerica</v>
      </c>
      <c r="H18" s="7" t="str">
        <f>VLOOKUP(B18,'Plantilla publicacion'!$A$4:$M$503,11,0)</f>
        <v>2025-05-05</v>
      </c>
      <c r="I18" s="7" t="str">
        <f>VLOOKUP(B18,'Plantilla publicacion'!$A$4:$M$503,12,0)</f>
        <v>2025-11-28</v>
      </c>
      <c r="J18" s="19" t="str">
        <f>VLOOKUP(B18,'Plantilla publicacion'!$A$4:$M$503,13,0)</f>
        <v>20-OFICINA DE TECNOLOGÍA E INFORMÁTICA;
2000-DESPACHO DEL SUPERINTENDENTE DELEGADO PARA LA PROPIEDAD INDUSTRIAL;
2010-DIRECCION DE SIGNOS DISTINTIVOS;
2020-DIRECCIÓN DE NUEVAS CREACIONES</v>
      </c>
    </row>
    <row r="19" spans="1:10" s="14" customFormat="1" ht="76.5" x14ac:dyDescent="0.25">
      <c r="A19" s="5" t="str">
        <f>VLOOKUP(B19,'Plantilla publicacion'!$A$4:$B$503,2,0)</f>
        <v>Producto</v>
      </c>
      <c r="B19" s="17" t="s">
        <v>1673</v>
      </c>
      <c r="C19" s="17" t="str">
        <f>VLOOKUP(B19,'Plantilla publicacion'!$A$4:$M$503,6,0)</f>
        <v>62-Fortalecer la infraestructura, uso y aprovechamiento de las tecnologías de la información, para optimizar la capacidad institucional</v>
      </c>
      <c r="D19" s="17" t="str">
        <f>VLOOKUP(B19,'Plantilla publicacion'!$A$4:$M$503,7,0)</f>
        <v>FUNCIONAMIENTO</v>
      </c>
      <c r="E19" s="17" t="str">
        <f>VLOOKUP(B19,'Plantilla publicacion'!$A$4:$M$503,8,0)</f>
        <v>Estrategia para una eficiente y efectiva gestión archivística que garantice la transición al expediente electrónico, implementada (documento con la estrategia definida, seguimiento al plan de trabajo y evidencias de su cumplimiento)</v>
      </c>
      <c r="F19" s="17">
        <f>VLOOKUP(B19,'Plantilla publicacion'!$A$4:$M$503,9,0)</f>
        <v>100</v>
      </c>
      <c r="G19" s="17" t="str">
        <f>VLOOKUP(B19,'Plantilla publicacion'!$A$4:$M$503,10,0)</f>
        <v>Porcentual</v>
      </c>
      <c r="H19" s="17" t="str">
        <f>VLOOKUP(B19,'Plantilla publicacion'!$A$4:$M$503,11,0)</f>
        <v>2025-02-03</v>
      </c>
      <c r="I19" s="17" t="str">
        <f>VLOOKUP(B19,'Plantilla publicacion'!$A$4:$M$503,12,0)</f>
        <v>2025-12-19</v>
      </c>
      <c r="J19" s="17" t="str">
        <f>VLOOKUP(B19,'Plantilla publicacion'!$A$4:$M$503,13,0)</f>
        <v>141-GRUPO DE TRABAJO DE GESTIÓN DOCUMENTAL Y ARCHIVO</v>
      </c>
    </row>
    <row r="20" spans="1:10" ht="51.75" thickBot="1" x14ac:dyDescent="0.3">
      <c r="A20" s="15" t="str">
        <f>VLOOKUP(B20,'Plantilla publicacion'!$A$4:$B$503,2,0)</f>
        <v>Actividad propia</v>
      </c>
      <c r="B20" s="33" t="s">
        <v>1676</v>
      </c>
      <c r="C20" s="20">
        <f>VLOOKUP(B20,'Plantilla publicacion'!$A$4:$M$503,6,0)</f>
        <v>0</v>
      </c>
      <c r="D20" s="20">
        <f>VLOOKUP(B20,'Plantilla publicacion'!$A$4:$M$503,7,0)</f>
        <v>0</v>
      </c>
      <c r="E20" s="6" t="str">
        <f>VLOOKUP(B20,'Plantilla publicacion'!$A$4:$M$503,8,0)</f>
        <v>Definir la estrategia que garantizará la transición al expediente electrónico. (Incluye metas, plazos, recursos necesarios y etapas de implementación) (documento con la estrategia definida / único entregable)</v>
      </c>
      <c r="F20" s="6">
        <f>VLOOKUP(B20,'Plantilla publicacion'!$A$4:$M$503,9,0)</f>
        <v>1</v>
      </c>
      <c r="G20" s="6" t="str">
        <f>VLOOKUP(B20,'Plantilla publicacion'!$A$4:$M$503,10,0)</f>
        <v>Númerica</v>
      </c>
      <c r="H20" s="7" t="str">
        <f>VLOOKUP(B20,'Plantilla publicacion'!$A$4:$M$503,11,0)</f>
        <v>2025-02-03</v>
      </c>
      <c r="I20" s="7" t="str">
        <f>VLOOKUP(B20,'Plantilla publicacion'!$A$4:$M$503,12,0)</f>
        <v>2025-04-25</v>
      </c>
      <c r="J20" s="19" t="str">
        <f>VLOOKUP(B20,'Plantilla publicacion'!$A$4:$M$503,13,0)</f>
        <v>141-GRUPO DE TRABAJO DE GESTIÓN DOCUMENTAL Y ARCHIVO</v>
      </c>
    </row>
    <row r="21" spans="1:10" ht="38.25" x14ac:dyDescent="0.25">
      <c r="A21" s="15" t="str">
        <f>VLOOKUP(B21,'Plantilla publicacion'!$A$4:$B$503,2,0)</f>
        <v>Actividad propia</v>
      </c>
      <c r="B21" s="17" t="s">
        <v>1679</v>
      </c>
      <c r="C21" s="20">
        <f>VLOOKUP(B21,'Plantilla publicacion'!$A$4:$M$503,6,0)</f>
        <v>0</v>
      </c>
      <c r="D21" s="20">
        <f>VLOOKUP(B21,'Plantilla publicacion'!$A$4:$M$503,7,0)</f>
        <v>0</v>
      </c>
      <c r="E21" s="6" t="str">
        <f>VLOOKUP(B21,'Plantilla publicacion'!$A$4:$M$503,8,0)</f>
        <v>Elaborar un plan de trabajo que defina las actividades,  fechas y responsbales, que permitan la implementación de la estrategia definida (plan de trabajo / único entregable)</v>
      </c>
      <c r="F21" s="6">
        <f>VLOOKUP(B21,'Plantilla publicacion'!$A$4:$M$503,9,0)</f>
        <v>1</v>
      </c>
      <c r="G21" s="6" t="str">
        <f>VLOOKUP(B21,'Plantilla publicacion'!$A$4:$M$503,10,0)</f>
        <v>Númerica</v>
      </c>
      <c r="H21" s="7" t="str">
        <f>VLOOKUP(B21,'Plantilla publicacion'!$A$4:$M$503,11,0)</f>
        <v>2025-04-28</v>
      </c>
      <c r="I21" s="7" t="str">
        <f>VLOOKUP(B21,'Plantilla publicacion'!$A$4:$M$503,12,0)</f>
        <v>2025-05-16</v>
      </c>
      <c r="J21" s="19" t="str">
        <f>VLOOKUP(B21,'Plantilla publicacion'!$A$4:$M$503,13,0)</f>
        <v>141-GRUPO DE TRABAJO DE GESTIÓN DOCUMENTAL Y ARCHIVO</v>
      </c>
    </row>
    <row r="22" spans="1:10" ht="38.25" x14ac:dyDescent="0.25">
      <c r="A22" s="15" t="str">
        <f>VLOOKUP(B22,'Plantilla publicacion'!$A$4:$B$503,2,0)</f>
        <v>Actividad propia</v>
      </c>
      <c r="B22" s="6" t="s">
        <v>1683</v>
      </c>
      <c r="C22" s="20">
        <f>VLOOKUP(B22,'Plantilla publicacion'!$A$4:$M$503,6,0)</f>
        <v>0</v>
      </c>
      <c r="D22" s="20">
        <f>VLOOKUP(B22,'Plantilla publicacion'!$A$4:$M$503,7,0)</f>
        <v>0</v>
      </c>
      <c r="E22" s="6" t="str">
        <f>VLOOKUP(B22,'Plantilla publicacion'!$A$4:$M$503,8,0)</f>
        <v>Ejecutar las actividades del plan de trabajo planificadas para la vigencia 2025 (Seguimiento al plan de trabajo y evidencias de su cumplimiento)</v>
      </c>
      <c r="F22" s="6">
        <f>VLOOKUP(B22,'Plantilla publicacion'!$A$4:$M$503,9,0)</f>
        <v>100</v>
      </c>
      <c r="G22" s="6" t="str">
        <f>VLOOKUP(B22,'Plantilla publicacion'!$A$4:$M$503,10,0)</f>
        <v>Porcentual</v>
      </c>
      <c r="H22" s="7" t="str">
        <f>VLOOKUP(B22,'Plantilla publicacion'!$A$4:$M$503,11,0)</f>
        <v>2025-05-19</v>
      </c>
      <c r="I22" s="7" t="str">
        <f>VLOOKUP(B22,'Plantilla publicacion'!$A$4:$M$503,12,0)</f>
        <v>2025-12-19</v>
      </c>
      <c r="J22" s="19" t="str">
        <f>VLOOKUP(B22,'Plantilla publicacion'!$A$4:$M$503,13,0)</f>
        <v>141-GRUPO DE TRABAJO DE GESTIÓN DOCUMENTAL Y ARCHIVO</v>
      </c>
    </row>
    <row r="23" spans="1:10" s="14" customFormat="1" ht="89.25" x14ac:dyDescent="0.25">
      <c r="A23" s="5" t="str">
        <f>VLOOKUP(B23,'Plantilla publicacion'!$A$4:$B$503,2,0)</f>
        <v>Producto</v>
      </c>
      <c r="B23" s="17" t="s">
        <v>1686</v>
      </c>
      <c r="C23" s="17" t="str">
        <f>VLOOKUP(B23,'Plantilla publicacion'!$A$4:$M$503,6,0)</f>
        <v>60-Fortalecer el Sistema Integral de Gestión Institucional en el marco del Modelo Integrado de Planeación y gestión para mejorar la prestación del servicio.</v>
      </c>
      <c r="D23" s="17" t="str">
        <f>VLOOKUP(B23,'Plantilla publicacion'!$A$4:$M$503,7,0)</f>
        <v>FUNCIONAMIENTO</v>
      </c>
      <c r="E23" s="17" t="str">
        <f>VLOOKUP(B23,'Plantilla publicacion'!$A$4:$M$503,8,0)</f>
        <v>Plan Institucional de Archivos publicado y ejecutado (Plan ejecutado con seguimiento / Link de publicación)</v>
      </c>
      <c r="F23" s="17">
        <f>VLOOKUP(B23,'Plantilla publicacion'!$A$4:$M$503,9,0)</f>
        <v>100</v>
      </c>
      <c r="G23" s="17" t="str">
        <f>VLOOKUP(B23,'Plantilla publicacion'!$A$4:$M$503,10,0)</f>
        <v>Porcentual</v>
      </c>
      <c r="H23" s="17" t="str">
        <f>VLOOKUP(B23,'Plantilla publicacion'!$A$4:$M$503,11,0)</f>
        <v>2025-01-14</v>
      </c>
      <c r="I23" s="17" t="str">
        <f>VLOOKUP(B23,'Plantilla publicacion'!$A$4:$M$503,12,0)</f>
        <v>2025-12-19</v>
      </c>
      <c r="J23" s="17" t="str">
        <f>VLOOKUP(B23,'Plantilla publicacion'!$A$4:$M$503,13,0)</f>
        <v>141-GRUPO DE TRABAJO DE GESTIÓN DOCUMENTAL Y ARCHIVO</v>
      </c>
    </row>
    <row r="24" spans="1:10" ht="25.5" x14ac:dyDescent="0.25">
      <c r="A24" s="15" t="str">
        <f>VLOOKUP(B24,'Plantilla publicacion'!$A$4:$B$503,2,0)</f>
        <v>Actividad propia</v>
      </c>
      <c r="B24" s="6" t="s">
        <v>1688</v>
      </c>
      <c r="C24" s="20">
        <f>VLOOKUP(B24,'Plantilla publicacion'!$A$4:$M$503,6,0)</f>
        <v>0</v>
      </c>
      <c r="D24" s="20">
        <f>VLOOKUP(B24,'Plantilla publicacion'!$A$4:$M$503,7,0)</f>
        <v>0</v>
      </c>
      <c r="E24" s="6" t="str">
        <f>VLOOKUP(B24,'Plantilla publicacion'!$A$4:$M$503,8,0)</f>
        <v>Actualizar y publicar el Plan Institucional de Archivo 2025 (Documento del Plan Institucional de Archivos, actualizado).)</v>
      </c>
      <c r="F24" s="6">
        <f>VLOOKUP(B24,'Plantilla publicacion'!$A$4:$M$503,9,0)</f>
        <v>1</v>
      </c>
      <c r="G24" s="6" t="str">
        <f>VLOOKUP(B24,'Plantilla publicacion'!$A$4:$M$503,10,0)</f>
        <v>Númerica</v>
      </c>
      <c r="H24" s="7" t="str">
        <f>VLOOKUP(B24,'Plantilla publicacion'!$A$4:$M$503,11,0)</f>
        <v>2025-01-14</v>
      </c>
      <c r="I24" s="7" t="str">
        <f>VLOOKUP(B24,'Plantilla publicacion'!$A$4:$M$503,12,0)</f>
        <v>2025-01-31</v>
      </c>
      <c r="J24" s="19" t="str">
        <f>VLOOKUP(B24,'Plantilla publicacion'!$A$4:$M$503,13,0)</f>
        <v>141-GRUPO DE TRABAJO DE GESTIÓN DOCUMENTAL Y ARCHIVO</v>
      </c>
    </row>
    <row r="25" spans="1:10" ht="25.5" x14ac:dyDescent="0.25">
      <c r="A25" s="15" t="str">
        <f>VLOOKUP(B25,'Plantilla publicacion'!$A$4:$B$503,2,0)</f>
        <v>Actividad propia</v>
      </c>
      <c r="B25" s="6" t="s">
        <v>1690</v>
      </c>
      <c r="C25" s="20">
        <f>VLOOKUP(B25,'Plantilla publicacion'!$A$4:$M$503,6,0)</f>
        <v>0</v>
      </c>
      <c r="D25" s="20">
        <f>VLOOKUP(B25,'Plantilla publicacion'!$A$4:$M$503,7,0)</f>
        <v>0</v>
      </c>
      <c r="E25" s="6" t="str">
        <f>VLOOKUP(B25,'Plantilla publicacion'!$A$4:$M$503,8,0)</f>
        <v>Formular el plan institucional de Archivo (Documento de Plan de Trabajo para el seguimiento de la ejecución)</v>
      </c>
      <c r="F25" s="6">
        <f>VLOOKUP(B25,'Plantilla publicacion'!$A$4:$M$503,9,0)</f>
        <v>1</v>
      </c>
      <c r="G25" s="6" t="str">
        <f>VLOOKUP(B25,'Plantilla publicacion'!$A$4:$M$503,10,0)</f>
        <v>Númerica</v>
      </c>
      <c r="H25" s="7" t="str">
        <f>VLOOKUP(B25,'Plantilla publicacion'!$A$4:$M$503,11,0)</f>
        <v>2025-01-14</v>
      </c>
      <c r="I25" s="7" t="str">
        <f>VLOOKUP(B25,'Plantilla publicacion'!$A$4:$M$503,12,0)</f>
        <v>2025-01-31</v>
      </c>
      <c r="J25" s="19" t="str">
        <f>VLOOKUP(B25,'Plantilla publicacion'!$A$4:$M$503,13,0)</f>
        <v>141-GRUPO DE TRABAJO DE GESTIÓN DOCUMENTAL Y ARCHIVO</v>
      </c>
    </row>
    <row r="26" spans="1:10" ht="25.5" x14ac:dyDescent="0.25">
      <c r="A26" s="15" t="str">
        <f>VLOOKUP(B26,'Plantilla publicacion'!$A$4:$B$503,2,0)</f>
        <v>Actividad propia</v>
      </c>
      <c r="B26" s="6" t="s">
        <v>1692</v>
      </c>
      <c r="C26" s="20">
        <f>VLOOKUP(B26,'Plantilla publicacion'!$A$4:$M$503,6,0)</f>
        <v>0</v>
      </c>
      <c r="D26" s="20">
        <f>VLOOKUP(B26,'Plantilla publicacion'!$A$4:$M$503,7,0)</f>
        <v>0</v>
      </c>
      <c r="E26" s="6" t="str">
        <f>VLOOKUP(B26,'Plantilla publicacion'!$A$4:$M$503,8,0)</f>
        <v>Ejecutar el Plan de Trabajo del Plan Institucional de Archivos 2025 (informes de avance de ejecución del plan de trabajo)</v>
      </c>
      <c r="F26" s="6">
        <f>VLOOKUP(B26,'Plantilla publicacion'!$A$4:$M$503,9,0)</f>
        <v>100</v>
      </c>
      <c r="G26" s="6" t="str">
        <f>VLOOKUP(B26,'Plantilla publicacion'!$A$4:$M$503,10,0)</f>
        <v>Porcentual</v>
      </c>
      <c r="H26" s="7" t="str">
        <f>VLOOKUP(B26,'Plantilla publicacion'!$A$4:$M$503,11,0)</f>
        <v>2025-02-03</v>
      </c>
      <c r="I26" s="7" t="str">
        <f>VLOOKUP(B26,'Plantilla publicacion'!$A$4:$M$503,12,0)</f>
        <v>2025-12-19</v>
      </c>
      <c r="J26" s="19" t="str">
        <f>VLOOKUP(B26,'Plantilla publicacion'!$A$4:$M$503,13,0)</f>
        <v>141-GRUPO DE TRABAJO DE GESTIÓN DOCUMENTAL Y ARCHIVO</v>
      </c>
    </row>
    <row r="27" spans="1:10" s="14" customFormat="1" ht="38.25" x14ac:dyDescent="0.25">
      <c r="A27" s="5" t="str">
        <f>VLOOKUP(B27,'Plantilla publicacion'!$A$4:$B$503,2,0)</f>
        <v>Producto</v>
      </c>
      <c r="B27" s="17" t="s">
        <v>1694</v>
      </c>
      <c r="C27" s="17" t="str">
        <f>VLOOKUP(B27,'Plantilla publicacion'!$A$4:$M$503,6,0)</f>
        <v>81-Mejorar la oportunidad en la atención de trámites y servicios.</v>
      </c>
      <c r="D27" s="17" t="str">
        <f>VLOOKUP(B27,'Plantilla publicacion'!$A$4:$M$503,7,0)</f>
        <v>C-3599-0200-0005-53105b</v>
      </c>
      <c r="E27" s="17" t="str">
        <f>VLOOKUP(B27,'Plantilla publicacion'!$A$4:$M$503,8,0)</f>
        <v>Servicios complementarios de gestión documental con radicados de entrada, traslados y salidas, realizados.(Informe anual de servicios complementarios de gestión documental)</v>
      </c>
      <c r="F27" s="17">
        <f>VLOOKUP(B27,'Plantilla publicacion'!$A$4:$M$503,9,0)</f>
        <v>3357800</v>
      </c>
      <c r="G27" s="17" t="str">
        <f>VLOOKUP(B27,'Plantilla publicacion'!$A$4:$M$503,10,0)</f>
        <v>Númerica</v>
      </c>
      <c r="H27" s="17" t="str">
        <f>VLOOKUP(B27,'Plantilla publicacion'!$A$4:$M$503,11,0)</f>
        <v>2025-01-02</v>
      </c>
      <c r="I27" s="17" t="str">
        <f>VLOOKUP(B27,'Plantilla publicacion'!$A$4:$M$503,12,0)</f>
        <v>2025-12-31</v>
      </c>
      <c r="J27" s="17" t="str">
        <f>VLOOKUP(B27,'Plantilla publicacion'!$A$4:$M$503,13,0)</f>
        <v>141-GRUPO DE TRABAJO DE GESTIÓN DOCUMENTAL Y ARCHIVO</v>
      </c>
    </row>
    <row r="28" spans="1:10" ht="38.25" x14ac:dyDescent="0.25">
      <c r="A28" s="15" t="str">
        <f>VLOOKUP(B28,'Plantilla publicacion'!$A$4:$B$503,2,0)</f>
        <v>Actividad propia</v>
      </c>
      <c r="B28" s="6" t="s">
        <v>1696</v>
      </c>
      <c r="C28" s="20">
        <f>VLOOKUP(B28,'Plantilla publicacion'!$A$4:$M$503,6,0)</f>
        <v>0</v>
      </c>
      <c r="D28" s="20">
        <f>VLOOKUP(B28,'Plantilla publicacion'!$A$4:$M$503,7,0)</f>
        <v>0</v>
      </c>
      <c r="E28" s="6" t="str">
        <f>VLOOKUP(B28,'Plantilla publicacion'!$A$4:$M$503,8,0)</f>
        <v>Realizar los servicios complementarios de gestión a los documentos internos y externos radicados en la entidad (Informes de servicios complementarios de gestión documental)</v>
      </c>
      <c r="F28" s="6">
        <f>VLOOKUP(B28,'Plantilla publicacion'!$A$4:$M$503,9,0)</f>
        <v>3357800</v>
      </c>
      <c r="G28" s="6" t="str">
        <f>VLOOKUP(B28,'Plantilla publicacion'!$A$4:$M$503,10,0)</f>
        <v>Númerica</v>
      </c>
      <c r="H28" s="7" t="str">
        <f>VLOOKUP(B28,'Plantilla publicacion'!$A$4:$M$503,11,0)</f>
        <v>2025-01-02</v>
      </c>
      <c r="I28" s="7" t="str">
        <f>VLOOKUP(B28,'Plantilla publicacion'!$A$4:$M$503,12,0)</f>
        <v>2025-12-31</v>
      </c>
      <c r="J28" s="19" t="str">
        <f>VLOOKUP(B28,'Plantilla publicacion'!$A$4:$M$503,13,0)</f>
        <v>141-GRUPO DE TRABAJO DE GESTIÓN DOCUMENTAL Y ARCHIVO</v>
      </c>
    </row>
    <row r="29" spans="1:10" ht="32.25" customHeight="1" x14ac:dyDescent="0.25">
      <c r="A29" s="15" t="e">
        <f>VLOOKUP(B29,'Plantilla publicacion'!$A$4:$B$503,2,0)</f>
        <v>#N/A</v>
      </c>
      <c r="B29" s="160" t="s">
        <v>53</v>
      </c>
      <c r="C29" s="161"/>
      <c r="D29" s="161"/>
      <c r="E29" s="161"/>
      <c r="F29" s="161"/>
      <c r="G29" s="161"/>
      <c r="H29" s="161"/>
      <c r="I29" s="161"/>
      <c r="J29" s="162"/>
    </row>
  </sheetData>
  <autoFilter ref="A9:XFB29" xr:uid="{1B55F1BF-235F-4175-858E-E617209E1736}"/>
  <mergeCells count="9">
    <mergeCell ref="B29:J29"/>
    <mergeCell ref="B1:D3"/>
    <mergeCell ref="E1:J3"/>
    <mergeCell ref="B4:J4"/>
    <mergeCell ref="B6:J6"/>
    <mergeCell ref="B7:J7"/>
    <mergeCell ref="B8:C8"/>
    <mergeCell ref="D8:J8"/>
    <mergeCell ref="B5:I5"/>
  </mergeCells>
  <conditionalFormatting sqref="B11:XFD13 A7:XFD9 A6 K6:XFD6 A1:XFD4 J5:XFD5 A5:B5 B15:XFD18 B20:XFD22 B24:XFD26 B28:XFD29 A30:XFD1048576">
    <cfRule type="cellIs" dxfId="27" priority="8" operator="equal">
      <formula>0</formula>
    </cfRule>
  </conditionalFormatting>
  <conditionalFormatting sqref="A11:A13 A15:A18 A20:A22 A24:A26 A28:A29">
    <cfRule type="cellIs" dxfId="26" priority="7" operator="equal">
      <formula>0</formula>
    </cfRule>
  </conditionalFormatting>
  <conditionalFormatting sqref="B6:J6">
    <cfRule type="cellIs" dxfId="25" priority="6" operator="equal">
      <formula>0</formula>
    </cfRule>
  </conditionalFormatting>
  <conditionalFormatting sqref="A10:XFD10">
    <cfRule type="cellIs" dxfId="24" priority="5" operator="equal">
      <formula>0</formula>
    </cfRule>
  </conditionalFormatting>
  <conditionalFormatting sqref="A14:XFD14">
    <cfRule type="cellIs" dxfId="23" priority="4" operator="equal">
      <formula>0</formula>
    </cfRule>
  </conditionalFormatting>
  <conditionalFormatting sqref="A19:XFD19">
    <cfRule type="cellIs" dxfId="22" priority="3" operator="equal">
      <formula>0</formula>
    </cfRule>
  </conditionalFormatting>
  <conditionalFormatting sqref="A23:XFD23">
    <cfRule type="cellIs" dxfId="21" priority="2" operator="equal">
      <formula>0</formula>
    </cfRule>
  </conditionalFormatting>
  <conditionalFormatting sqref="A27:XFD27">
    <cfRule type="cellIs" dxfId="20" priority="1" operator="equal">
      <formula>0</formula>
    </cfRule>
  </conditionalFormatting>
  <dataValidations count="3">
    <dataValidation type="list" allowBlank="1" showInputMessage="1" showErrorMessage="1" sqref="D10:D28" xr:uid="{C908F44C-452E-4FFE-ABCE-022B66393A78}">
      <formula1>financiamiento</formula1>
    </dataValidation>
    <dataValidation type="list" allowBlank="1" showInputMessage="1" showErrorMessage="1" sqref="J10:J28" xr:uid="{BDF5A2C0-7AE8-4704-8D70-EDED153E7740}">
      <formula1>area</formula1>
    </dataValidation>
    <dataValidation type="list" allowBlank="1" showErrorMessage="1" sqref="G10:G28" xr:uid="{514E923C-5532-4583-8EAB-680426C7A0EC}">
      <formula1>"1-Númerica,2-Porcentual"</formula1>
    </dataValidation>
  </dataValidations>
  <pageMargins left="0.7" right="0.7" top="0.75" bottom="0.75" header="0.3" footer="0.3"/>
  <pageSetup scale="3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9974-6D97-4421-A06A-70059AE1A889}">
  <sheetPr codeName="Hoja9"/>
  <dimension ref="A1:J62"/>
  <sheetViews>
    <sheetView showGridLines="0" view="pageBreakPreview" topLeftCell="B1" zoomScale="54" zoomScaleNormal="110" zoomScaleSheetLayoutView="100" workbookViewId="0">
      <selection activeCell="H14" sqref="H14"/>
    </sheetView>
  </sheetViews>
  <sheetFormatPr baseColWidth="10" defaultRowHeight="15" x14ac:dyDescent="0.25"/>
  <cols>
    <col min="1" max="1" width="0" style="5" hidden="1" customWidth="1"/>
    <col min="2" max="2" width="10" style="5" customWidth="1"/>
    <col min="3" max="3" width="25" style="5" customWidth="1"/>
    <col min="4" max="4" width="33.7109375" style="5" bestFit="1" customWidth="1"/>
    <col min="5" max="5" width="60" style="5" customWidth="1"/>
    <col min="6" max="6" width="12.85546875" style="5" customWidth="1"/>
    <col min="7" max="7" width="15.28515625" style="5" customWidth="1"/>
    <col min="8" max="9" width="11.42578125" style="4"/>
    <col min="10" max="10" width="61" style="1" customWidth="1"/>
    <col min="11" max="16384" width="11.42578125" style="5"/>
  </cols>
  <sheetData>
    <row r="1" spans="1:10" ht="43.5" customHeight="1" x14ac:dyDescent="0.25">
      <c r="B1" s="92"/>
      <c r="C1" s="92"/>
      <c r="D1" s="92"/>
      <c r="E1" s="168" t="s">
        <v>15</v>
      </c>
      <c r="F1" s="132"/>
      <c r="G1" s="132"/>
      <c r="H1" s="132"/>
      <c r="I1" s="132"/>
      <c r="J1" s="132"/>
    </row>
    <row r="2" spans="1:10" ht="25.5" customHeight="1" x14ac:dyDescent="0.25">
      <c r="B2" s="92"/>
      <c r="C2" s="92"/>
      <c r="D2" s="92"/>
      <c r="E2" s="169"/>
      <c r="F2" s="100"/>
      <c r="G2" s="100"/>
      <c r="H2" s="100"/>
      <c r="I2" s="100"/>
      <c r="J2" s="100"/>
    </row>
    <row r="3" spans="1:10" ht="23.25" customHeight="1" x14ac:dyDescent="0.25">
      <c r="B3" s="129"/>
      <c r="C3" s="129"/>
      <c r="D3" s="129"/>
      <c r="E3" s="170"/>
      <c r="F3" s="101"/>
      <c r="G3" s="101"/>
      <c r="H3" s="101"/>
      <c r="I3" s="101"/>
      <c r="J3" s="101"/>
    </row>
    <row r="4" spans="1:10" ht="26.25" customHeight="1" x14ac:dyDescent="0.25">
      <c r="B4" s="110" t="s">
        <v>1785</v>
      </c>
      <c r="C4" s="110"/>
      <c r="D4" s="110"/>
      <c r="E4" s="110"/>
      <c r="F4" s="110"/>
      <c r="G4" s="110"/>
      <c r="H4" s="110"/>
      <c r="I4" s="110"/>
      <c r="J4" s="111"/>
    </row>
    <row r="5" spans="1:10" ht="51.75" customHeight="1" x14ac:dyDescent="0.25">
      <c r="B5" s="174" t="s">
        <v>1786</v>
      </c>
      <c r="C5" s="174"/>
      <c r="D5" s="174"/>
      <c r="E5" s="174"/>
      <c r="F5" s="174"/>
      <c r="G5" s="174"/>
      <c r="H5" s="174"/>
      <c r="I5" s="174"/>
      <c r="J5" s="12"/>
    </row>
    <row r="6" spans="1:10" ht="27" customHeight="1" x14ac:dyDescent="0.25">
      <c r="B6" s="112" t="str">
        <f>CONCATENATE(COUNTIF(A10:A37,"producto")," PRODUCTOS")</f>
        <v>5 PRODUCTOS</v>
      </c>
      <c r="C6" s="112"/>
      <c r="D6" s="112"/>
      <c r="E6" s="112"/>
      <c r="F6" s="112"/>
      <c r="G6" s="112"/>
      <c r="H6" s="112"/>
      <c r="I6" s="112"/>
      <c r="J6" s="112"/>
    </row>
    <row r="7" spans="1:10" ht="32.25" customHeight="1" x14ac:dyDescent="0.25">
      <c r="B7" s="171" t="s">
        <v>19</v>
      </c>
      <c r="C7" s="172"/>
      <c r="D7" s="172"/>
      <c r="E7" s="172"/>
      <c r="F7" s="172"/>
      <c r="G7" s="172"/>
      <c r="H7" s="172"/>
      <c r="I7" s="172"/>
      <c r="J7" s="173"/>
    </row>
    <row r="8" spans="1:10" ht="29.25" customHeight="1" x14ac:dyDescent="0.25">
      <c r="B8" s="140" t="s">
        <v>8</v>
      </c>
      <c r="C8" s="141"/>
      <c r="D8" s="142" t="s">
        <v>16</v>
      </c>
      <c r="E8" s="143"/>
      <c r="F8" s="143"/>
      <c r="G8" s="143"/>
      <c r="H8" s="143"/>
      <c r="I8" s="143"/>
      <c r="J8" s="144"/>
    </row>
    <row r="9" spans="1:10" ht="32.25" thickBot="1" x14ac:dyDescent="0.3">
      <c r="B9" s="34" t="s">
        <v>9</v>
      </c>
      <c r="C9" s="34" t="s">
        <v>0</v>
      </c>
      <c r="D9" s="34" t="s">
        <v>1</v>
      </c>
      <c r="E9" s="34" t="s">
        <v>2</v>
      </c>
      <c r="F9" s="34" t="s">
        <v>3</v>
      </c>
      <c r="G9" s="34" t="s">
        <v>4</v>
      </c>
      <c r="H9" s="35" t="s">
        <v>5</v>
      </c>
      <c r="I9" s="35" t="s">
        <v>6</v>
      </c>
      <c r="J9" s="34" t="s">
        <v>7</v>
      </c>
    </row>
    <row r="10" spans="1:10" s="14" customFormat="1" ht="63.75" x14ac:dyDescent="0.25">
      <c r="A10" s="5" t="str">
        <f>VLOOKUP(B10,'Plantilla publicacion'!$A$4:$B$503,2,0)</f>
        <v>Producto</v>
      </c>
      <c r="B10" s="17" t="s">
        <v>891</v>
      </c>
      <c r="C10" s="17" t="str">
        <f>VLOOKUP(B10,'Plantilla publicacion'!$A$4:$M$503,6,0)</f>
        <v>56-Fortalecer la gestión de la información, el conocimiento y la innovación para optimizar la capacidad institucional</v>
      </c>
      <c r="D10" s="17" t="str">
        <f>VLOOKUP(B10,'Plantilla publicacion'!$A$4:$M$503,7,0)</f>
        <v>N/A</v>
      </c>
      <c r="E10" s="17" t="str">
        <f>VLOOKUP(B10,'Plantilla publicacion'!$A$4:$M$503,8,0)</f>
        <v>Contenidos estratégicos y accesibles para la ciudadanía sobre signos distintivos notorios y denominaciones de origen protegidas de productos colombianos, publicado (Captura de pantalla de las publicaciones)</v>
      </c>
      <c r="F10" s="17">
        <f>VLOOKUP(B10,'Plantilla publicacion'!$A$4:$M$503,9,0)</f>
        <v>2</v>
      </c>
      <c r="G10" s="17" t="str">
        <f>VLOOKUP(B10,'Plantilla publicacion'!$A$4:$M$503,10,0)</f>
        <v>Númerica</v>
      </c>
      <c r="H10" s="17" t="str">
        <f>VLOOKUP(B10,'Plantilla publicacion'!$A$4:$M$503,11,0)</f>
        <v>2025-02-03</v>
      </c>
      <c r="I10" s="17" t="str">
        <f>VLOOKUP(B10,'Plantilla publicacion'!$A$4:$M$503,12,0)</f>
        <v>2025-08-15</v>
      </c>
      <c r="J10" s="17" t="str">
        <f>VLOOKUP(B10,'Plantilla publicacion'!$A$4:$M$503,13,0)</f>
        <v>20-OFICINA DE TECNOLOGÍA E INFORMÁTICA;
2010-DIRECCION DE SIGNOS DISTINTIVOS;
73-GRUPO DE TRABAJO DE COMUNICACION</v>
      </c>
    </row>
    <row r="11" spans="1:10" ht="51" x14ac:dyDescent="0.25">
      <c r="A11" s="15" t="str">
        <f>VLOOKUP(B11,'Plantilla publicacion'!$A$4:$B$503,2,0)</f>
        <v>Actividad propia</v>
      </c>
      <c r="B11" s="6" t="s">
        <v>896</v>
      </c>
      <c r="C11" s="20">
        <f>VLOOKUP(B11,'Plantilla publicacion'!$A$4:$M$503,6,0)</f>
        <v>0</v>
      </c>
      <c r="D11" s="20">
        <f>VLOOKUP(B11,'Plantilla publicacion'!$A$4:$M$503,7,0)</f>
        <v>0</v>
      </c>
      <c r="E11" s="6" t="str">
        <f>VLOOKUP(B11,'Plantilla publicacion'!$A$4:$M$503,8,0)</f>
        <v>Preparar y enviar la información correspondiente al listado de signos distintivos declarados como notorios y la de denominaciones de origen protegidas de productos colombianos. (Correo electrónico de envió de la información)</v>
      </c>
      <c r="F11" s="6">
        <f>VLOOKUP(B11,'Plantilla publicacion'!$A$4:$M$503,9,0)</f>
        <v>2</v>
      </c>
      <c r="G11" s="6" t="str">
        <f>VLOOKUP(B11,'Plantilla publicacion'!$A$4:$M$503,10,0)</f>
        <v>Númerica</v>
      </c>
      <c r="H11" s="7" t="str">
        <f>VLOOKUP(B11,'Plantilla publicacion'!$A$4:$M$503,11,0)</f>
        <v>2025-02-03</v>
      </c>
      <c r="I11" s="7" t="str">
        <f>VLOOKUP(B11,'Plantilla publicacion'!$A$4:$M$503,12,0)</f>
        <v>2025-03-28</v>
      </c>
      <c r="J11" s="19" t="str">
        <f>VLOOKUP(B11,'Plantilla publicacion'!$A$4:$M$503,13,0)</f>
        <v>2010-DIRECCION DE SIGNOS DISTINTIVOS</v>
      </c>
    </row>
    <row r="12" spans="1:10" ht="51" x14ac:dyDescent="0.25">
      <c r="A12" s="15" t="str">
        <f>VLOOKUP(B12,'Plantilla publicacion'!$A$4:$B$503,2,0)</f>
        <v>Actividad sin participación</v>
      </c>
      <c r="B12" s="13" t="s">
        <v>898</v>
      </c>
      <c r="C12" s="20">
        <f>VLOOKUP(B12,'Plantilla publicacion'!$A$4:$M$503,6,0)</f>
        <v>0</v>
      </c>
      <c r="D12" s="20">
        <f>VLOOKUP(B12,'Plantilla publicacion'!$A$4:$M$503,7,0)</f>
        <v>0</v>
      </c>
      <c r="E12" s="6" t="str">
        <f>VLOOKUP(B12,'Plantilla publicacion'!$A$4:$M$503,8,0)</f>
        <v>Revisar el contenido correspondiente  al listado de signos distintivos declarados como notorios y el de las denominaciones de origen protegidas de productos colombianos, y formular eventuales observaciones.  (Correo electrónico enviado)</v>
      </c>
      <c r="F12" s="6">
        <f>VLOOKUP(B12,'Plantilla publicacion'!$A$4:$M$503,9,0)</f>
        <v>2</v>
      </c>
      <c r="G12" s="6" t="str">
        <f>VLOOKUP(B12,'Plantilla publicacion'!$A$4:$M$503,10,0)</f>
        <v>Númerica</v>
      </c>
      <c r="H12" s="7" t="str">
        <f>VLOOKUP(B12,'Plantilla publicacion'!$A$4:$M$503,11,0)</f>
        <v>2025-03-31</v>
      </c>
      <c r="I12" s="7" t="str">
        <f>VLOOKUP(B12,'Plantilla publicacion'!$A$4:$M$503,12,0)</f>
        <v>2025-04-21</v>
      </c>
      <c r="J12" s="19" t="str">
        <f>VLOOKUP(B12,'Plantilla publicacion'!$A$4:$M$503,13,0)</f>
        <v>73-GRUPO DE TRABAJO DE COMUNICACION</v>
      </c>
    </row>
    <row r="13" spans="1:10" ht="51" x14ac:dyDescent="0.25">
      <c r="A13" s="15" t="str">
        <f>VLOOKUP(B13,'Plantilla publicacion'!$A$4:$B$503,2,0)</f>
        <v>Actividad propia</v>
      </c>
      <c r="B13" s="13" t="s">
        <v>901</v>
      </c>
      <c r="C13" s="20">
        <f>VLOOKUP(B13,'Plantilla publicacion'!$A$4:$M$503,6,0)</f>
        <v>0</v>
      </c>
      <c r="D13" s="20">
        <f>VLOOKUP(B13,'Plantilla publicacion'!$A$4:$M$503,7,0)</f>
        <v>0</v>
      </c>
      <c r="E13" s="6" t="str">
        <f>VLOOKUP(B13,'Plantilla publicacion'!$A$4:$M$503,8,0)</f>
        <v>Ajustar el contenido correspondiente  al listado de signos distintivos declarados como notorios y el de las denominaciones de origen protegidas de productos colombianos  (Correo electrónico de envió de la información)</v>
      </c>
      <c r="F13" s="6">
        <f>VLOOKUP(B13,'Plantilla publicacion'!$A$4:$M$503,9,0)</f>
        <v>2</v>
      </c>
      <c r="G13" s="6" t="str">
        <f>VLOOKUP(B13,'Plantilla publicacion'!$A$4:$M$503,10,0)</f>
        <v>Númerica</v>
      </c>
      <c r="H13" s="7" t="str">
        <f>VLOOKUP(B13,'Plantilla publicacion'!$A$4:$M$503,11,0)</f>
        <v>2025-04-22</v>
      </c>
      <c r="I13" s="7" t="str">
        <f>VLOOKUP(B13,'Plantilla publicacion'!$A$4:$M$503,12,0)</f>
        <v>2025-04-30</v>
      </c>
      <c r="J13" s="19" t="str">
        <f>VLOOKUP(B13,'Plantilla publicacion'!$A$4:$M$503,13,0)</f>
        <v>2010-DIRECCION DE SIGNOS DISTINTIVOS</v>
      </c>
    </row>
    <row r="14" spans="1:10" ht="64.5" thickBot="1" x14ac:dyDescent="0.3">
      <c r="A14" s="15" t="str">
        <f>VLOOKUP(B14,'Plantilla publicacion'!$A$4:$B$503,2,0)</f>
        <v>Actividad propia</v>
      </c>
      <c r="B14" s="36" t="s">
        <v>903</v>
      </c>
      <c r="C14" s="20">
        <f>VLOOKUP(B14,'Plantilla publicacion'!$A$4:$M$503,6,0)</f>
        <v>0</v>
      </c>
      <c r="D14" s="20">
        <f>VLOOKUP(B14,'Plantilla publicacion'!$A$4:$M$503,7,0)</f>
        <v>0</v>
      </c>
      <c r="E14" s="6" t="str">
        <f>VLOOKUP(B14,'Plantilla publicacion'!$A$4:$M$503,8,0)</f>
        <v>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v>
      </c>
      <c r="F14" s="6">
        <f>VLOOKUP(B14,'Plantilla publicacion'!$A$4:$M$503,9,0)</f>
        <v>2</v>
      </c>
      <c r="G14" s="6" t="str">
        <f>VLOOKUP(B14,'Plantilla publicacion'!$A$4:$M$503,10,0)</f>
        <v>Númerica</v>
      </c>
      <c r="H14" s="7" t="str">
        <f>VLOOKUP(B14,'Plantilla publicacion'!$A$4:$M$503,11,0)</f>
        <v>2025-05-05</v>
      </c>
      <c r="I14" s="7" t="str">
        <f>VLOOKUP(B14,'Plantilla publicacion'!$A$4:$M$503,12,0)</f>
        <v>2025-05-23</v>
      </c>
      <c r="J14" s="19" t="str">
        <f>VLOOKUP(B14,'Plantilla publicacion'!$A$4:$M$503,13,0)</f>
        <v>2010-DIRECCION DE SIGNOS DISTINTIVOS;
73-GRUPO DE TRABAJO DE COMUNICACION</v>
      </c>
    </row>
    <row r="15" spans="1:10" ht="38.25" x14ac:dyDescent="0.25">
      <c r="A15" s="15" t="str">
        <f>VLOOKUP(B15,'Plantilla publicacion'!$A$4:$B$503,2,0)</f>
        <v>Actividad propia</v>
      </c>
      <c r="B15" s="17" t="s">
        <v>908</v>
      </c>
      <c r="C15" s="20">
        <f>VLOOKUP(B15,'Plantilla publicacion'!$A$4:$M$503,6,0)</f>
        <v>0</v>
      </c>
      <c r="D15" s="20">
        <f>VLOOKUP(B15,'Plantilla publicacion'!$A$4:$M$503,7,0)</f>
        <v>0</v>
      </c>
      <c r="E15" s="6" t="str">
        <f>VLOOKUP(B15,'Plantilla publicacion'!$A$4:$M$503,8,0)</f>
        <v>Desarrollar los micrositios y publicar la información de signos declarados como notorios y de las denominaciones de origen protegidas de productos colombianos. (Captura de pantalla de la publicación)</v>
      </c>
      <c r="F15" s="6">
        <f>VLOOKUP(B15,'Plantilla publicacion'!$A$4:$M$503,9,0)</f>
        <v>2</v>
      </c>
      <c r="G15" s="6" t="str">
        <f>VLOOKUP(B15,'Plantilla publicacion'!$A$4:$M$503,10,0)</f>
        <v>Númerica</v>
      </c>
      <c r="H15" s="7" t="str">
        <f>VLOOKUP(B15,'Plantilla publicacion'!$A$4:$M$503,11,0)</f>
        <v>2025-05-26</v>
      </c>
      <c r="I15" s="7" t="str">
        <f>VLOOKUP(B15,'Plantilla publicacion'!$A$4:$M$503,12,0)</f>
        <v>2025-08-15</v>
      </c>
      <c r="J15" s="19" t="str">
        <f>VLOOKUP(B15,'Plantilla publicacion'!$A$4:$M$503,13,0)</f>
        <v>20-OFICINA DE TECNOLOGÍA E INFORMÁTICA;
2010-DIRECCION DE SIGNOS DISTINTIVOS</v>
      </c>
    </row>
    <row r="16" spans="1:10" s="14" customFormat="1" ht="63.75" x14ac:dyDescent="0.25">
      <c r="A16" s="5" t="str">
        <f>VLOOKUP(B16,'Plantilla publicacion'!$A$4:$B$503,2,0)</f>
        <v>Producto</v>
      </c>
      <c r="B16" s="17" t="s">
        <v>949</v>
      </c>
      <c r="C16" s="17" t="str">
        <f>VLOOKUP(B16,'Plantilla publicacion'!$A$4:$M$503,6,0)</f>
        <v>56-Fortalecer la gestión de la información, el conocimiento y la innovación para optimizar la capacidad institucional</v>
      </c>
      <c r="D16" s="17" t="str">
        <f>VLOOKUP(B16,'Plantilla publicacion'!$A$4:$M$503,7,0)</f>
        <v>C-3599-0200-0008-53105b</v>
      </c>
      <c r="E16" s="17" t="str">
        <f>VLOOKUP(B16,'Plantilla publicacion'!$A$4:$M$503,8,0)</f>
        <v>Estudios Económicos Sectoriales, elaborados y entregados al área solicitante (Estudios Económicos)</v>
      </c>
      <c r="F16" s="17">
        <f>VLOOKUP(B16,'Plantilla publicacion'!$A$4:$M$503,9,0)</f>
        <v>2</v>
      </c>
      <c r="G16" s="17" t="str">
        <f>VLOOKUP(B16,'Plantilla publicacion'!$A$4:$M$503,10,0)</f>
        <v>Númerica</v>
      </c>
      <c r="H16" s="17" t="str">
        <f>VLOOKUP(B16,'Plantilla publicacion'!$A$4:$M$503,11,0)</f>
        <v>2025-01-15</v>
      </c>
      <c r="I16" s="17" t="str">
        <f>VLOOKUP(B16,'Plantilla publicacion'!$A$4:$M$503,12,0)</f>
        <v>2025-12-15</v>
      </c>
      <c r="J16" s="17" t="str">
        <f>VLOOKUP(B16,'Plantilla publicacion'!$A$4:$M$503,13,0)</f>
        <v>37-GRUPO DE TRABAJO DE ESTUDIOS ECONÓMICOS</v>
      </c>
    </row>
    <row r="17" spans="1:10" ht="42.75" customHeight="1" x14ac:dyDescent="0.25">
      <c r="A17" s="15" t="str">
        <f>VLOOKUP(B17,'Plantilla publicacion'!$A$4:$B$503,2,0)</f>
        <v>Actividad propia</v>
      </c>
      <c r="B17" s="13" t="s">
        <v>952</v>
      </c>
      <c r="C17" s="20">
        <f>VLOOKUP(B17,'Plantilla publicacion'!$A$4:$M$503,6,0)</f>
        <v>0</v>
      </c>
      <c r="D17" s="20">
        <f>VLOOKUP(B17,'Plantilla publicacion'!$A$4:$M$503,7,0)</f>
        <v>0</v>
      </c>
      <c r="E17" s="6" t="str">
        <f>VLOOKUP(B17,'Plantilla publicacion'!$A$4:$M$503,8,0)</f>
        <v>Elaborar ficha técnica (Ficha técnica)</v>
      </c>
      <c r="F17" s="6">
        <f>VLOOKUP(B17,'Plantilla publicacion'!$A$4:$M$503,9,0)</f>
        <v>1</v>
      </c>
      <c r="G17" s="6" t="str">
        <f>VLOOKUP(B17,'Plantilla publicacion'!$A$4:$M$503,10,0)</f>
        <v>Númerica</v>
      </c>
      <c r="H17" s="7" t="str">
        <f>VLOOKUP(B17,'Plantilla publicacion'!$A$4:$M$503,11,0)</f>
        <v>2025-01-15</v>
      </c>
      <c r="I17" s="7" t="str">
        <f>VLOOKUP(B17,'Plantilla publicacion'!$A$4:$M$503,12,0)</f>
        <v>2025-04-15</v>
      </c>
      <c r="J17" s="19" t="str">
        <f>VLOOKUP(B17,'Plantilla publicacion'!$A$4:$M$503,13,0)</f>
        <v>37-GRUPO DE TRABAJO DE ESTUDIOS ECONÓMICOS</v>
      </c>
    </row>
    <row r="18" spans="1:10" ht="42.75" customHeight="1" x14ac:dyDescent="0.25">
      <c r="A18" s="15" t="str">
        <f>VLOOKUP(B18,'Plantilla publicacion'!$A$4:$B$503,2,0)</f>
        <v>Actividad propia</v>
      </c>
      <c r="B18" s="13" t="s">
        <v>955</v>
      </c>
      <c r="C18" s="20">
        <f>VLOOKUP(B18,'Plantilla publicacion'!$A$4:$M$503,6,0)</f>
        <v>0</v>
      </c>
      <c r="D18" s="20">
        <f>VLOOKUP(B18,'Plantilla publicacion'!$A$4:$M$503,7,0)</f>
        <v>0</v>
      </c>
      <c r="E18" s="6" t="str">
        <f>VLOOKUP(B18,'Plantilla publicacion'!$A$4:$M$503,8,0)</f>
        <v>Recopilar datos y construir base de datos (Base de datos)</v>
      </c>
      <c r="F18" s="6">
        <f>VLOOKUP(B18,'Plantilla publicacion'!$A$4:$M$503,9,0)</f>
        <v>1</v>
      </c>
      <c r="G18" s="6" t="str">
        <f>VLOOKUP(B18,'Plantilla publicacion'!$A$4:$M$503,10,0)</f>
        <v>Númerica</v>
      </c>
      <c r="H18" s="7" t="str">
        <f>VLOOKUP(B18,'Plantilla publicacion'!$A$4:$M$503,11,0)</f>
        <v>2025-02-01</v>
      </c>
      <c r="I18" s="7" t="str">
        <f>VLOOKUP(B18,'Plantilla publicacion'!$A$4:$M$503,12,0)</f>
        <v>2025-09-15</v>
      </c>
      <c r="J18" s="19" t="str">
        <f>VLOOKUP(B18,'Plantilla publicacion'!$A$4:$M$503,13,0)</f>
        <v>37-GRUPO DE TRABAJO DE ESTUDIOS ECONÓMICOS</v>
      </c>
    </row>
    <row r="19" spans="1:10" ht="42.75" customHeight="1" x14ac:dyDescent="0.25">
      <c r="A19" s="15" t="str">
        <f>VLOOKUP(B19,'Plantilla publicacion'!$A$4:$B$503,2,0)</f>
        <v>Actividad propia</v>
      </c>
      <c r="B19" s="13" t="s">
        <v>959</v>
      </c>
      <c r="C19" s="20">
        <f>VLOOKUP(B19,'Plantilla publicacion'!$A$4:$M$503,6,0)</f>
        <v>0</v>
      </c>
      <c r="D19" s="20">
        <f>VLOOKUP(B19,'Plantilla publicacion'!$A$4:$M$503,7,0)</f>
        <v>0</v>
      </c>
      <c r="E19" s="6" t="str">
        <f>VLOOKUP(B19,'Plantilla publicacion'!$A$4:$M$503,8,0)</f>
        <v>Construir el marco teórico  (Documento marco teórico)</v>
      </c>
      <c r="F19" s="6">
        <f>VLOOKUP(B19,'Plantilla publicacion'!$A$4:$M$503,9,0)</f>
        <v>1</v>
      </c>
      <c r="G19" s="6" t="str">
        <f>VLOOKUP(B19,'Plantilla publicacion'!$A$4:$M$503,10,0)</f>
        <v>Númerica</v>
      </c>
      <c r="H19" s="7" t="str">
        <f>VLOOKUP(B19,'Plantilla publicacion'!$A$4:$M$503,11,0)</f>
        <v>2025-02-01</v>
      </c>
      <c r="I19" s="7" t="str">
        <f>VLOOKUP(B19,'Plantilla publicacion'!$A$4:$M$503,12,0)</f>
        <v>2025-09-15</v>
      </c>
      <c r="J19" s="19" t="str">
        <f>VLOOKUP(B19,'Plantilla publicacion'!$A$4:$M$503,13,0)</f>
        <v>37-GRUPO DE TRABAJO DE ESTUDIOS ECONÓMICOS</v>
      </c>
    </row>
    <row r="20" spans="1:10" ht="42.75" customHeight="1" thickBot="1" x14ac:dyDescent="0.3">
      <c r="A20" s="15" t="str">
        <f>VLOOKUP(B20,'Plantilla publicacion'!$A$4:$B$503,2,0)</f>
        <v>Actividad propia</v>
      </c>
      <c r="B20" s="36" t="s">
        <v>961</v>
      </c>
      <c r="C20" s="20">
        <f>VLOOKUP(B20,'Plantilla publicacion'!$A$4:$M$503,6,0)</f>
        <v>0</v>
      </c>
      <c r="D20" s="20">
        <f>VLOOKUP(B20,'Plantilla publicacion'!$A$4:$M$503,7,0)</f>
        <v>0</v>
      </c>
      <c r="E20" s="6" t="str">
        <f>VLOOKUP(B20,'Plantilla publicacion'!$A$4:$M$503,8,0)</f>
        <v>Desarrollar análisis estadístico y económico (Dcumento de análisis estadístico y económico)</v>
      </c>
      <c r="F20" s="6">
        <f>VLOOKUP(B20,'Plantilla publicacion'!$A$4:$M$503,9,0)</f>
        <v>1</v>
      </c>
      <c r="G20" s="6" t="str">
        <f>VLOOKUP(B20,'Plantilla publicacion'!$A$4:$M$503,10,0)</f>
        <v>Númerica</v>
      </c>
      <c r="H20" s="7" t="str">
        <f>VLOOKUP(B20,'Plantilla publicacion'!$A$4:$M$503,11,0)</f>
        <v>2025-03-01</v>
      </c>
      <c r="I20" s="7" t="str">
        <f>VLOOKUP(B20,'Plantilla publicacion'!$A$4:$M$503,12,0)</f>
        <v>2025-11-15</v>
      </c>
      <c r="J20" s="19" t="str">
        <f>VLOOKUP(B20,'Plantilla publicacion'!$A$4:$M$503,13,0)</f>
        <v>37-GRUPO DE TRABAJO DE ESTUDIOS ECONÓMICOS</v>
      </c>
    </row>
    <row r="21" spans="1:10" ht="25.5" x14ac:dyDescent="0.25">
      <c r="A21" s="15" t="str">
        <f>VLOOKUP(B21,'Plantilla publicacion'!$A$4:$B$503,2,0)</f>
        <v>Actividad propia</v>
      </c>
      <c r="B21" s="17" t="s">
        <v>964</v>
      </c>
      <c r="C21" s="20">
        <f>VLOOKUP(B21,'Plantilla publicacion'!$A$4:$M$503,6,0)</f>
        <v>0</v>
      </c>
      <c r="D21" s="20">
        <f>VLOOKUP(B21,'Plantilla publicacion'!$A$4:$M$503,7,0)</f>
        <v>0</v>
      </c>
      <c r="E21" s="6" t="str">
        <f>VLOOKUP(B21,'Plantilla publicacion'!$A$4:$M$503,8,0)</f>
        <v>Elaborar estudio y entregar al área solicitante (Memorando/correo de entrega de documento)</v>
      </c>
      <c r="F21" s="6">
        <f>VLOOKUP(B21,'Plantilla publicacion'!$A$4:$M$503,9,0)</f>
        <v>1</v>
      </c>
      <c r="G21" s="6" t="str">
        <f>VLOOKUP(B21,'Plantilla publicacion'!$A$4:$M$503,10,0)</f>
        <v>Númerica</v>
      </c>
      <c r="H21" s="7" t="str">
        <f>VLOOKUP(B21,'Plantilla publicacion'!$A$4:$M$503,11,0)</f>
        <v>2025-04-01</v>
      </c>
      <c r="I21" s="7" t="str">
        <f>VLOOKUP(B21,'Plantilla publicacion'!$A$4:$M$503,12,0)</f>
        <v>2025-12-15</v>
      </c>
      <c r="J21" s="19" t="str">
        <f>VLOOKUP(B21,'Plantilla publicacion'!$A$4:$M$503,13,0)</f>
        <v>37-GRUPO DE TRABAJO DE ESTUDIOS ECONÓMICOS</v>
      </c>
    </row>
    <row r="22" spans="1:10" s="14" customFormat="1" ht="63.75" x14ac:dyDescent="0.25">
      <c r="A22" s="5" t="str">
        <f>VLOOKUP(B22,'Plantilla publicacion'!$A$4:$B$503,2,0)</f>
        <v>Producto</v>
      </c>
      <c r="B22" s="17" t="s">
        <v>966</v>
      </c>
      <c r="C22" s="17" t="str">
        <f>VLOOKUP(B22,'Plantilla publicacion'!$A$4:$M$503,6,0)</f>
        <v>56-Fortalecer la gestión de la información, el conocimiento y la innovación para optimizar la capacidad institucional</v>
      </c>
      <c r="D22" s="17" t="str">
        <f>VLOOKUP(B22,'Plantilla publicacion'!$A$4:$M$503,7,0)</f>
        <v>C-3599-0200-0008-53105b</v>
      </c>
      <c r="E22" s="17" t="str">
        <f>VLOOKUP(B22,'Plantilla publicacion'!$A$4:$M$503,8,0)</f>
        <v>Boletines de Noticias Económicas, elaborados y divulgados (Boletines de Noticias Económicas)</v>
      </c>
      <c r="F22" s="17">
        <f>VLOOKUP(B22,'Plantilla publicacion'!$A$4:$M$503,9,0)</f>
        <v>11</v>
      </c>
      <c r="G22" s="17" t="str">
        <f>VLOOKUP(B22,'Plantilla publicacion'!$A$4:$M$503,10,0)</f>
        <v>Númerica</v>
      </c>
      <c r="H22" s="17" t="str">
        <f>VLOOKUP(B22,'Plantilla publicacion'!$A$4:$M$503,11,0)</f>
        <v>2025-01-15</v>
      </c>
      <c r="I22" s="17" t="str">
        <f>VLOOKUP(B22,'Plantilla publicacion'!$A$4:$M$503,12,0)</f>
        <v>2025-12-15</v>
      </c>
      <c r="J22" s="17" t="str">
        <f>VLOOKUP(B22,'Plantilla publicacion'!$A$4:$M$503,13,0)</f>
        <v>37-GRUPO DE TRABAJO DE ESTUDIOS ECONÓMICOS</v>
      </c>
    </row>
    <row r="23" spans="1:10" ht="26.25" thickBot="1" x14ac:dyDescent="0.3">
      <c r="A23" s="15" t="str">
        <f>VLOOKUP(B23,'Plantilla publicacion'!$A$4:$B$503,2,0)</f>
        <v>Actividad propia</v>
      </c>
      <c r="B23" s="36" t="s">
        <v>968</v>
      </c>
      <c r="C23" s="20">
        <f>VLOOKUP(B23,'Plantilla publicacion'!$A$4:$M$503,6,0)</f>
        <v>0</v>
      </c>
      <c r="D23" s="20">
        <f>VLOOKUP(B23,'Plantilla publicacion'!$A$4:$M$503,7,0)</f>
        <v>0</v>
      </c>
      <c r="E23" s="6" t="str">
        <f>VLOOKUP(B23,'Plantilla publicacion'!$A$4:$M$503,8,0)</f>
        <v>Elaborar mensualmente los boletines (Boletínes / correos electrónicos de envió)</v>
      </c>
      <c r="F23" s="6">
        <f>VLOOKUP(B23,'Plantilla publicacion'!$A$4:$M$503,9,0)</f>
        <v>11</v>
      </c>
      <c r="G23" s="6" t="str">
        <f>VLOOKUP(B23,'Plantilla publicacion'!$A$4:$M$503,10,0)</f>
        <v>Númerica</v>
      </c>
      <c r="H23" s="7" t="str">
        <f>VLOOKUP(B23,'Plantilla publicacion'!$A$4:$M$503,11,0)</f>
        <v>2025-01-15</v>
      </c>
      <c r="I23" s="7" t="str">
        <f>VLOOKUP(B23,'Plantilla publicacion'!$A$4:$M$503,12,0)</f>
        <v>2025-12-15</v>
      </c>
      <c r="J23" s="19" t="str">
        <f>VLOOKUP(B23,'Plantilla publicacion'!$A$4:$M$503,13,0)</f>
        <v>37-GRUPO DE TRABAJO DE ESTUDIOS ECONÓMICOS</v>
      </c>
    </row>
    <row r="24" spans="1:10" x14ac:dyDescent="0.25">
      <c r="A24" s="15" t="str">
        <f>VLOOKUP(B24,'Plantilla publicacion'!$A$4:$B$503,2,0)</f>
        <v>Actividad propia</v>
      </c>
      <c r="B24" s="17" t="s">
        <v>970</v>
      </c>
      <c r="C24" s="20">
        <f>VLOOKUP(B24,'Plantilla publicacion'!$A$4:$M$503,6,0)</f>
        <v>0</v>
      </c>
      <c r="D24" s="20">
        <f>VLOOKUP(B24,'Plantilla publicacion'!$A$4:$M$503,7,0)</f>
        <v>0</v>
      </c>
      <c r="E24" s="6" t="str">
        <f>VLOOKUP(B24,'Plantilla publicacion'!$A$4:$M$503,8,0)</f>
        <v>Divulgar los boletines (boletines diseñados)</v>
      </c>
      <c r="F24" s="6">
        <f>VLOOKUP(B24,'Plantilla publicacion'!$A$4:$M$503,9,0)</f>
        <v>11</v>
      </c>
      <c r="G24" s="6" t="str">
        <f>VLOOKUP(B24,'Plantilla publicacion'!$A$4:$M$503,10,0)</f>
        <v>Númerica</v>
      </c>
      <c r="H24" s="7" t="str">
        <f>VLOOKUP(B24,'Plantilla publicacion'!$A$4:$M$503,11,0)</f>
        <v>2025-01-15</v>
      </c>
      <c r="I24" s="7" t="str">
        <f>VLOOKUP(B24,'Plantilla publicacion'!$A$4:$M$503,12,0)</f>
        <v>2025-12-15</v>
      </c>
      <c r="J24" s="19" t="str">
        <f>VLOOKUP(B24,'Plantilla publicacion'!$A$4:$M$503,13,0)</f>
        <v>37-GRUPO DE TRABAJO DE ESTUDIOS ECONÓMICOS</v>
      </c>
    </row>
    <row r="25" spans="1:10" s="14" customFormat="1" ht="63.75" x14ac:dyDescent="0.25">
      <c r="A25" s="5" t="str">
        <f>VLOOKUP(B25,'Plantilla publicacion'!$A$4:$B$503,2,0)</f>
        <v>Producto</v>
      </c>
      <c r="B25" s="17" t="s">
        <v>972</v>
      </c>
      <c r="C25" s="17" t="str">
        <f>VLOOKUP(B25,'Plantilla publicacion'!$A$4:$M$503,6,0)</f>
        <v>56-Fortalecer la gestión de la información, el conocimiento y la innovación para optimizar la capacidad institucional</v>
      </c>
      <c r="D25" s="17" t="str">
        <f>VLOOKUP(B25,'Plantilla publicacion'!$A$4:$M$503,7,0)</f>
        <v>C-3599-0200-0008-53105b</v>
      </c>
      <c r="E25" s="17" t="str">
        <f>VLOOKUP(B25,'Plantilla publicacion'!$A$4:$M$503,8,0)</f>
        <v>Estudio Económico Académico, elaborado y entregado  (Estudio Económico )</v>
      </c>
      <c r="F25" s="17">
        <f>VLOOKUP(B25,'Plantilla publicacion'!$A$4:$M$503,9,0)</f>
        <v>1</v>
      </c>
      <c r="G25" s="17" t="str">
        <f>VLOOKUP(B25,'Plantilla publicacion'!$A$4:$M$503,10,0)</f>
        <v>Númerica</v>
      </c>
      <c r="H25" s="17" t="str">
        <f>VLOOKUP(B25,'Plantilla publicacion'!$A$4:$M$503,11,0)</f>
        <v>2025-02-17</v>
      </c>
      <c r="I25" s="17" t="str">
        <f>VLOOKUP(B25,'Plantilla publicacion'!$A$4:$M$503,12,0)</f>
        <v>2025-12-15</v>
      </c>
      <c r="J25" s="17" t="str">
        <f>VLOOKUP(B25,'Plantilla publicacion'!$A$4:$M$503,13,0)</f>
        <v>37-GRUPO DE TRABAJO DE ESTUDIOS ECONÓMICOS</v>
      </c>
    </row>
    <row r="26" spans="1:10" ht="15.75" thickBot="1" x14ac:dyDescent="0.3">
      <c r="A26" s="15" t="str">
        <f>VLOOKUP(B26,'Plantilla publicacion'!$A$4:$B$503,2,0)</f>
        <v>Actividad propia</v>
      </c>
      <c r="B26" s="36" t="s">
        <v>975</v>
      </c>
      <c r="C26" s="20">
        <f>VLOOKUP(B26,'Plantilla publicacion'!$A$4:$M$503,6,0)</f>
        <v>0</v>
      </c>
      <c r="D26" s="20">
        <f>VLOOKUP(B26,'Plantilla publicacion'!$A$4:$M$503,7,0)</f>
        <v>0</v>
      </c>
      <c r="E26" s="6" t="str">
        <f>VLOOKUP(B26,'Plantilla publicacion'!$A$4:$M$503,8,0)</f>
        <v>Elaborar ficha técnica  (Ficha técnica)</v>
      </c>
      <c r="F26" s="6">
        <f>VLOOKUP(B26,'Plantilla publicacion'!$A$4:$M$503,9,0)</f>
        <v>1</v>
      </c>
      <c r="G26" s="6" t="str">
        <f>VLOOKUP(B26,'Plantilla publicacion'!$A$4:$M$503,10,0)</f>
        <v>Númerica</v>
      </c>
      <c r="H26" s="7" t="str">
        <f>VLOOKUP(B26,'Plantilla publicacion'!$A$4:$M$503,11,0)</f>
        <v>2025-02-17</v>
      </c>
      <c r="I26" s="7" t="str">
        <f>VLOOKUP(B26,'Plantilla publicacion'!$A$4:$M$503,12,0)</f>
        <v>2025-12-15</v>
      </c>
      <c r="J26" s="19" t="str">
        <f>VLOOKUP(B26,'Plantilla publicacion'!$A$4:$M$503,13,0)</f>
        <v>37-GRUPO DE TRABAJO DE ESTUDIOS ECONÓMICOS</v>
      </c>
    </row>
    <row r="27" spans="1:10" x14ac:dyDescent="0.25">
      <c r="A27" s="15" t="str">
        <f>VLOOKUP(B27,'Plantilla publicacion'!$A$4:$B$503,2,0)</f>
        <v>Actividad propia</v>
      </c>
      <c r="B27" s="17" t="s">
        <v>976</v>
      </c>
      <c r="C27" s="20">
        <f>VLOOKUP(B27,'Plantilla publicacion'!$A$4:$M$503,6,0)</f>
        <v>0</v>
      </c>
      <c r="D27" s="20">
        <f>VLOOKUP(B27,'Plantilla publicacion'!$A$4:$M$503,7,0)</f>
        <v>0</v>
      </c>
      <c r="E27" s="6" t="str">
        <f>VLOOKUP(B27,'Plantilla publicacion'!$A$4:$M$503,8,0)</f>
        <v>Recopilar datos y construir base de datos (Archivo con Base de datos)</v>
      </c>
      <c r="F27" s="6">
        <f>VLOOKUP(B27,'Plantilla publicacion'!$A$4:$M$503,9,0)</f>
        <v>1</v>
      </c>
      <c r="G27" s="6" t="str">
        <f>VLOOKUP(B27,'Plantilla publicacion'!$A$4:$M$503,10,0)</f>
        <v>Númerica</v>
      </c>
      <c r="H27" s="7" t="str">
        <f>VLOOKUP(B27,'Plantilla publicacion'!$A$4:$M$503,11,0)</f>
        <v>2025-02-24</v>
      </c>
      <c r="I27" s="7" t="str">
        <f>VLOOKUP(B27,'Plantilla publicacion'!$A$4:$M$503,12,0)</f>
        <v>2025-08-18</v>
      </c>
      <c r="J27" s="19" t="str">
        <f>VLOOKUP(B27,'Plantilla publicacion'!$A$4:$M$503,13,0)</f>
        <v>37-GRUPO DE TRABAJO DE ESTUDIOS ECONÓMICOS</v>
      </c>
    </row>
    <row r="28" spans="1:10" x14ac:dyDescent="0.25">
      <c r="A28" s="15" t="str">
        <f>VLOOKUP(B28,'Plantilla publicacion'!$A$4:$B$503,2,0)</f>
        <v>Actividad propia</v>
      </c>
      <c r="B28" s="6" t="s">
        <v>979</v>
      </c>
      <c r="C28" s="20">
        <f>VLOOKUP(B28,'Plantilla publicacion'!$A$4:$M$503,6,0)</f>
        <v>0</v>
      </c>
      <c r="D28" s="20">
        <f>VLOOKUP(B28,'Plantilla publicacion'!$A$4:$M$503,7,0)</f>
        <v>0</v>
      </c>
      <c r="E28" s="6" t="str">
        <f>VLOOKUP(B28,'Plantilla publicacion'!$A$4:$M$503,8,0)</f>
        <v>Construir marco teórico (Informe/documento con marco teórico)</v>
      </c>
      <c r="F28" s="6">
        <f>VLOOKUP(B28,'Plantilla publicacion'!$A$4:$M$503,9,0)</f>
        <v>1</v>
      </c>
      <c r="G28" s="6" t="str">
        <f>VLOOKUP(B28,'Plantilla publicacion'!$A$4:$M$503,10,0)</f>
        <v>Númerica</v>
      </c>
      <c r="H28" s="7" t="str">
        <f>VLOOKUP(B28,'Plantilla publicacion'!$A$4:$M$503,11,0)</f>
        <v>2025-02-24</v>
      </c>
      <c r="I28" s="7" t="str">
        <f>VLOOKUP(B28,'Plantilla publicacion'!$A$4:$M$503,12,0)</f>
        <v>2025-09-15</v>
      </c>
      <c r="J28" s="19" t="str">
        <f>VLOOKUP(B28,'Plantilla publicacion'!$A$4:$M$503,13,0)</f>
        <v>37-GRUPO DE TRABAJO DE ESTUDIOS ECONÓMICOS</v>
      </c>
    </row>
    <row r="29" spans="1:10" ht="25.5" x14ac:dyDescent="0.25">
      <c r="A29" s="15" t="str">
        <f>VLOOKUP(B29,'Plantilla publicacion'!$A$4:$B$503,2,0)</f>
        <v>Actividad propia</v>
      </c>
      <c r="B29" s="6" t="s">
        <v>980</v>
      </c>
      <c r="C29" s="20">
        <f>VLOOKUP(B29,'Plantilla publicacion'!$A$4:$M$503,6,0)</f>
        <v>0</v>
      </c>
      <c r="D29" s="20">
        <f>VLOOKUP(B29,'Plantilla publicacion'!$A$4:$M$503,7,0)</f>
        <v>0</v>
      </c>
      <c r="E29" s="6" t="str">
        <f>VLOOKUP(B29,'Plantilla publicacion'!$A$4:$M$503,8,0)</f>
        <v>Desarrollar análisis estadístico y económico (Documento de análisis estadístico y económico)</v>
      </c>
      <c r="F29" s="6">
        <f>VLOOKUP(B29,'Plantilla publicacion'!$A$4:$M$503,9,0)</f>
        <v>1</v>
      </c>
      <c r="G29" s="6" t="str">
        <f>VLOOKUP(B29,'Plantilla publicacion'!$A$4:$M$503,10,0)</f>
        <v>Númerica</v>
      </c>
      <c r="H29" s="7" t="str">
        <f>VLOOKUP(B29,'Plantilla publicacion'!$A$4:$M$503,11,0)</f>
        <v>2025-03-01</v>
      </c>
      <c r="I29" s="7" t="str">
        <f>VLOOKUP(B29,'Plantilla publicacion'!$A$4:$M$503,12,0)</f>
        <v>2025-11-14</v>
      </c>
      <c r="J29" s="19" t="str">
        <f>VLOOKUP(B29,'Plantilla publicacion'!$A$4:$M$503,13,0)</f>
        <v>37-GRUPO DE TRABAJO DE ESTUDIOS ECONÓMICOS</v>
      </c>
    </row>
    <row r="30" spans="1:10" x14ac:dyDescent="0.25">
      <c r="A30" s="15" t="str">
        <f>VLOOKUP(B30,'Plantilla publicacion'!$A$4:$B$503,2,0)</f>
        <v>Actividad propia</v>
      </c>
      <c r="B30" s="6" t="s">
        <v>982</v>
      </c>
      <c r="C30" s="20">
        <f>VLOOKUP(B30,'Plantilla publicacion'!$A$4:$M$503,6,0)</f>
        <v>0</v>
      </c>
      <c r="D30" s="20">
        <f>VLOOKUP(B30,'Plantilla publicacion'!$A$4:$M$503,7,0)</f>
        <v>0</v>
      </c>
      <c r="E30" s="6" t="str">
        <f>VLOOKUP(B30,'Plantilla publicacion'!$A$4:$M$503,8,0)</f>
        <v>Entregar del documento (Memorando/correo de entrega de documento)</v>
      </c>
      <c r="F30" s="6">
        <f>VLOOKUP(B30,'Plantilla publicacion'!$A$4:$M$503,9,0)</f>
        <v>1</v>
      </c>
      <c r="G30" s="6" t="str">
        <f>VLOOKUP(B30,'Plantilla publicacion'!$A$4:$M$503,10,0)</f>
        <v>Númerica</v>
      </c>
      <c r="H30" s="7" t="str">
        <f>VLOOKUP(B30,'Plantilla publicacion'!$A$4:$M$503,11,0)</f>
        <v>2025-04-01</v>
      </c>
      <c r="I30" s="7" t="str">
        <f>VLOOKUP(B30,'Plantilla publicacion'!$A$4:$M$503,12,0)</f>
        <v>2025-12-15</v>
      </c>
      <c r="J30" s="19" t="str">
        <f>VLOOKUP(B30,'Plantilla publicacion'!$A$4:$M$503,13,0)</f>
        <v>37-GRUPO DE TRABAJO DE ESTUDIOS ECONÓMICOS</v>
      </c>
    </row>
    <row r="31" spans="1:10" s="14" customFormat="1" ht="63.75" x14ac:dyDescent="0.25">
      <c r="A31" s="5" t="str">
        <f>VLOOKUP(B31,'Plantilla publicacion'!$A$4:$B$503,2,0)</f>
        <v>Producto</v>
      </c>
      <c r="B31" s="17" t="s">
        <v>983</v>
      </c>
      <c r="C31" s="17" t="str">
        <f>VLOOKUP(B31,'Plantilla publicacion'!$A$4:$M$503,6,0)</f>
        <v>56-Fortalecer la gestión de la información, el conocimiento y la innovación para optimizar la capacidad institucional</v>
      </c>
      <c r="D31" s="17" t="str">
        <f>VLOOKUP(B31,'Plantilla publicacion'!$A$4:$M$503,7,0)</f>
        <v>C-3599-0200-0008-53105b</v>
      </c>
      <c r="E31" s="17" t="str">
        <f>VLOOKUP(B31,'Plantilla publicacion'!$A$4:$M$503,8,0)</f>
        <v>Estudio Económico 2024/2025 – Licencia obligatoria, elaborado y entregado  (Estudio Económico 2024/2025 – Licencia obligatoria)</v>
      </c>
      <c r="F31" s="17">
        <f>VLOOKUP(B31,'Plantilla publicacion'!$A$4:$M$503,9,0)</f>
        <v>1</v>
      </c>
      <c r="G31" s="17" t="str">
        <f>VLOOKUP(B31,'Plantilla publicacion'!$A$4:$M$503,10,0)</f>
        <v>Númerica</v>
      </c>
      <c r="H31" s="17" t="str">
        <f>VLOOKUP(B31,'Plantilla publicacion'!$A$4:$M$503,11,0)</f>
        <v>2025-02-17</v>
      </c>
      <c r="I31" s="17" t="str">
        <f>VLOOKUP(B31,'Plantilla publicacion'!$A$4:$M$503,12,0)</f>
        <v>2025-12-15</v>
      </c>
      <c r="J31" s="17" t="str">
        <f>VLOOKUP(B31,'Plantilla publicacion'!$A$4:$M$503,13,0)</f>
        <v>37-GRUPO DE TRABAJO DE ESTUDIOS ECONÓMICOS</v>
      </c>
    </row>
    <row r="32" spans="1:10" x14ac:dyDescent="0.25">
      <c r="A32" s="15" t="str">
        <f>VLOOKUP(B32,'Plantilla publicacion'!$A$4:$B$503,2,0)</f>
        <v>Actividad propia</v>
      </c>
      <c r="B32" s="17" t="s">
        <v>985</v>
      </c>
      <c r="C32" s="20">
        <f>VLOOKUP(B32,'Plantilla publicacion'!$A$4:$M$503,6,0)</f>
        <v>0</v>
      </c>
      <c r="D32" s="20">
        <f>VLOOKUP(B32,'Plantilla publicacion'!$A$4:$M$503,7,0)</f>
        <v>0</v>
      </c>
      <c r="E32" s="6" t="str">
        <f>VLOOKUP(B32,'Plantilla publicacion'!$A$4:$M$503,8,0)</f>
        <v>Elaborar ficha técnica (Ficha técnica)</v>
      </c>
      <c r="F32" s="6">
        <f>VLOOKUP(B32,'Plantilla publicacion'!$A$4:$M$503,9,0)</f>
        <v>1</v>
      </c>
      <c r="G32" s="6" t="str">
        <f>VLOOKUP(B32,'Plantilla publicacion'!$A$4:$M$503,10,0)</f>
        <v>Númerica</v>
      </c>
      <c r="H32" s="7" t="str">
        <f>VLOOKUP(B32,'Plantilla publicacion'!$A$4:$M$503,11,0)</f>
        <v>2025-02-17</v>
      </c>
      <c r="I32" s="7" t="str">
        <f>VLOOKUP(B32,'Plantilla publicacion'!$A$4:$M$503,12,0)</f>
        <v>2025-12-15</v>
      </c>
      <c r="J32" s="19" t="str">
        <f>VLOOKUP(B32,'Plantilla publicacion'!$A$4:$M$503,13,0)</f>
        <v>37-GRUPO DE TRABAJO DE ESTUDIOS ECONÓMICOS</v>
      </c>
    </row>
    <row r="33" spans="1:10" x14ac:dyDescent="0.25">
      <c r="A33" s="15" t="str">
        <f>VLOOKUP(B33,'Plantilla publicacion'!$A$4:$B$503,2,0)</f>
        <v>Actividad propia</v>
      </c>
      <c r="B33" s="6" t="s">
        <v>986</v>
      </c>
      <c r="C33" s="20">
        <f>VLOOKUP(B33,'Plantilla publicacion'!$A$4:$M$503,6,0)</f>
        <v>0</v>
      </c>
      <c r="D33" s="20">
        <f>VLOOKUP(B33,'Plantilla publicacion'!$A$4:$M$503,7,0)</f>
        <v>0</v>
      </c>
      <c r="E33" s="6" t="str">
        <f>VLOOKUP(B33,'Plantilla publicacion'!$A$4:$M$503,8,0)</f>
        <v>Construir marco teórico (Documento Marco teórico)</v>
      </c>
      <c r="F33" s="6">
        <f>VLOOKUP(B33,'Plantilla publicacion'!$A$4:$M$503,9,0)</f>
        <v>1</v>
      </c>
      <c r="G33" s="6" t="str">
        <f>VLOOKUP(B33,'Plantilla publicacion'!$A$4:$M$503,10,0)</f>
        <v>Númerica</v>
      </c>
      <c r="H33" s="7" t="str">
        <f>VLOOKUP(B33,'Plantilla publicacion'!$A$4:$M$503,11,0)</f>
        <v>2025-02-24</v>
      </c>
      <c r="I33" s="7" t="str">
        <f>VLOOKUP(B33,'Plantilla publicacion'!$A$4:$M$503,12,0)</f>
        <v>2025-06-15</v>
      </c>
      <c r="J33" s="19" t="str">
        <f>VLOOKUP(B33,'Plantilla publicacion'!$A$4:$M$503,13,0)</f>
        <v>37-GRUPO DE TRABAJO DE ESTUDIOS ECONÓMICOS</v>
      </c>
    </row>
    <row r="34" spans="1:10" ht="26.25" thickBot="1" x14ac:dyDescent="0.3">
      <c r="A34" s="15" t="str">
        <f>VLOOKUP(B34,'Plantilla publicacion'!$A$4:$B$503,2,0)</f>
        <v>Actividad propia</v>
      </c>
      <c r="B34" s="36" t="s">
        <v>988</v>
      </c>
      <c r="C34" s="20">
        <f>VLOOKUP(B34,'Plantilla publicacion'!$A$4:$M$503,6,0)</f>
        <v>0</v>
      </c>
      <c r="D34" s="20">
        <f>VLOOKUP(B34,'Plantilla publicacion'!$A$4:$M$503,7,0)</f>
        <v>0</v>
      </c>
      <c r="E34" s="6" t="str">
        <f>VLOOKUP(B34,'Plantilla publicacion'!$A$4:$M$503,8,0)</f>
        <v>Desarrollar análisis económico parcial (Documento de análisis económico parcia)</v>
      </c>
      <c r="F34" s="6">
        <f>VLOOKUP(B34,'Plantilla publicacion'!$A$4:$M$503,9,0)</f>
        <v>1</v>
      </c>
      <c r="G34" s="6" t="str">
        <f>VLOOKUP(B34,'Plantilla publicacion'!$A$4:$M$503,10,0)</f>
        <v>Númerica</v>
      </c>
      <c r="H34" s="7" t="str">
        <f>VLOOKUP(B34,'Plantilla publicacion'!$A$4:$M$503,11,0)</f>
        <v>2025-02-24</v>
      </c>
      <c r="I34" s="7" t="str">
        <f>VLOOKUP(B34,'Plantilla publicacion'!$A$4:$M$503,12,0)</f>
        <v>2025-08-15</v>
      </c>
      <c r="J34" s="19" t="str">
        <f>VLOOKUP(B34,'Plantilla publicacion'!$A$4:$M$503,13,0)</f>
        <v>37-GRUPO DE TRABAJO DE ESTUDIOS ECONÓMICOS</v>
      </c>
    </row>
    <row r="35" spans="1:10" x14ac:dyDescent="0.25">
      <c r="A35" s="15" t="str">
        <f>VLOOKUP(B35,'Plantilla publicacion'!$A$4:$B$503,2,0)</f>
        <v>Actividad propia</v>
      </c>
      <c r="B35" s="17" t="s">
        <v>990</v>
      </c>
      <c r="C35" s="20">
        <f>VLOOKUP(B35,'Plantilla publicacion'!$A$4:$M$503,6,0)</f>
        <v>0</v>
      </c>
      <c r="D35" s="20">
        <f>VLOOKUP(B35,'Plantilla publicacion'!$A$4:$M$503,7,0)</f>
        <v>0</v>
      </c>
      <c r="E35" s="6" t="str">
        <f>VLOOKUP(B35,'Plantilla publicacion'!$A$4:$M$503,8,0)</f>
        <v>Recopilar datos y construir base de datos  (Base de datos)</v>
      </c>
      <c r="F35" s="6">
        <f>VLOOKUP(B35,'Plantilla publicacion'!$A$4:$M$503,9,0)</f>
        <v>1</v>
      </c>
      <c r="G35" s="6" t="str">
        <f>VLOOKUP(B35,'Plantilla publicacion'!$A$4:$M$503,10,0)</f>
        <v>Númerica</v>
      </c>
      <c r="H35" s="7" t="str">
        <f>VLOOKUP(B35,'Plantilla publicacion'!$A$4:$M$503,11,0)</f>
        <v>2025-03-01</v>
      </c>
      <c r="I35" s="7" t="str">
        <f>VLOOKUP(B35,'Plantilla publicacion'!$A$4:$M$503,12,0)</f>
        <v>2025-10-15</v>
      </c>
      <c r="J35" s="19" t="str">
        <f>VLOOKUP(B35,'Plantilla publicacion'!$A$4:$M$503,13,0)</f>
        <v>37-GRUPO DE TRABAJO DE ESTUDIOS ECONÓMICOS</v>
      </c>
    </row>
    <row r="36" spans="1:10" ht="25.5" x14ac:dyDescent="0.25">
      <c r="A36" s="15" t="str">
        <f>VLOOKUP(B36,'Plantilla publicacion'!$A$4:$B$503,2,0)</f>
        <v>Actividad propia</v>
      </c>
      <c r="B36" s="6" t="s">
        <v>992</v>
      </c>
      <c r="C36" s="20">
        <f>VLOOKUP(B36,'Plantilla publicacion'!$A$4:$M$503,6,0)</f>
        <v>0</v>
      </c>
      <c r="D36" s="20">
        <f>VLOOKUP(B36,'Plantilla publicacion'!$A$4:$M$503,7,0)</f>
        <v>0</v>
      </c>
      <c r="E36" s="6" t="str">
        <f>VLOOKUP(B36,'Plantilla publicacion'!$A$4:$M$503,8,0)</f>
        <v>Desarrollar análisis económico final (Documento de análisis económico final)</v>
      </c>
      <c r="F36" s="6">
        <f>VLOOKUP(B36,'Plantilla publicacion'!$A$4:$M$503,9,0)</f>
        <v>1</v>
      </c>
      <c r="G36" s="6" t="str">
        <f>VLOOKUP(B36,'Plantilla publicacion'!$A$4:$M$503,10,0)</f>
        <v>Númerica</v>
      </c>
      <c r="H36" s="7" t="str">
        <f>VLOOKUP(B36,'Plantilla publicacion'!$A$4:$M$503,11,0)</f>
        <v>2025-04-01</v>
      </c>
      <c r="I36" s="7" t="str">
        <f>VLOOKUP(B36,'Plantilla publicacion'!$A$4:$M$503,12,0)</f>
        <v>2025-11-15</v>
      </c>
      <c r="J36" s="19" t="str">
        <f>VLOOKUP(B36,'Plantilla publicacion'!$A$4:$M$503,13,0)</f>
        <v>37-GRUPO DE TRABAJO DE ESTUDIOS ECONÓMICOS</v>
      </c>
    </row>
    <row r="37" spans="1:10" x14ac:dyDescent="0.25">
      <c r="A37" s="15" t="str">
        <f>VLOOKUP(B37,'Plantilla publicacion'!$A$4:$B$503,2,0)</f>
        <v>Actividad propia</v>
      </c>
      <c r="B37" s="6" t="s">
        <v>994</v>
      </c>
      <c r="C37" s="20">
        <f>VLOOKUP(B37,'Plantilla publicacion'!$A$4:$M$503,6,0)</f>
        <v>0</v>
      </c>
      <c r="D37" s="20">
        <f>VLOOKUP(B37,'Plantilla publicacion'!$A$4:$M$503,7,0)</f>
        <v>0</v>
      </c>
      <c r="E37" s="6" t="str">
        <f>VLOOKUP(B37,'Plantilla publicacion'!$A$4:$M$503,8,0)</f>
        <v>Entregar producto (Memorando/correo)</v>
      </c>
      <c r="F37" s="6">
        <f>VLOOKUP(B37,'Plantilla publicacion'!$A$4:$M$503,9,0)</f>
        <v>1</v>
      </c>
      <c r="G37" s="6" t="str">
        <f>VLOOKUP(B37,'Plantilla publicacion'!$A$4:$M$503,10,0)</f>
        <v>Númerica</v>
      </c>
      <c r="H37" s="7" t="str">
        <f>VLOOKUP(B37,'Plantilla publicacion'!$A$4:$M$503,11,0)</f>
        <v>2025-05-01</v>
      </c>
      <c r="I37" s="7" t="str">
        <f>VLOOKUP(B37,'Plantilla publicacion'!$A$4:$M$503,12,0)</f>
        <v>2025-12-15</v>
      </c>
      <c r="J37" s="19" t="str">
        <f>VLOOKUP(B37,'Plantilla publicacion'!$A$4:$M$503,13,0)</f>
        <v>37-GRUPO DE TRABAJO DE ESTUDIOS ECONÓMICOS</v>
      </c>
    </row>
    <row r="38" spans="1:10" s="14" customFormat="1" ht="63.75" x14ac:dyDescent="0.25">
      <c r="A38" s="5" t="str">
        <f>VLOOKUP(B38,'Plantilla publicacion'!$A$4:$B$503,2,0)</f>
        <v>Producto</v>
      </c>
      <c r="B38" s="17" t="s">
        <v>996</v>
      </c>
      <c r="C38" s="17" t="str">
        <f>VLOOKUP(B38,'Plantilla publicacion'!$A$4:$M$503,6,0)</f>
        <v>56-Fortalecer la gestión de la información, el conocimiento y la innovación para optimizar la capacidad institucional</v>
      </c>
      <c r="D38" s="17" t="str">
        <f>VLOOKUP(B38,'Plantilla publicacion'!$A$4:$M$503,7,0)</f>
        <v>C-3599-0200-0008-53105b</v>
      </c>
      <c r="E38" s="17" t="str">
        <f>VLOOKUP(B38,'Plantilla publicacion'!$A$4:$M$503,8,0)</f>
        <v>Estudios Económicos Coyunturales, elaborados y entregados (Estudios Económicos Coyunturales)</v>
      </c>
      <c r="F38" s="17">
        <f>VLOOKUP(B38,'Plantilla publicacion'!$A$4:$M$503,9,0)</f>
        <v>50</v>
      </c>
      <c r="G38" s="17" t="str">
        <f>VLOOKUP(B38,'Plantilla publicacion'!$A$4:$M$503,10,0)</f>
        <v>Númerica</v>
      </c>
      <c r="H38" s="17" t="str">
        <f>VLOOKUP(B38,'Plantilla publicacion'!$A$4:$M$503,11,0)</f>
        <v>2025-01-02</v>
      </c>
      <c r="I38" s="17" t="str">
        <f>VLOOKUP(B38,'Plantilla publicacion'!$A$4:$M$503,12,0)</f>
        <v>2025-12-19</v>
      </c>
      <c r="J38" s="17" t="str">
        <f>VLOOKUP(B38,'Plantilla publicacion'!$A$4:$M$503,13,0)</f>
        <v>37-GRUPO DE TRABAJO DE ESTUDIOS ECONÓMICOS</v>
      </c>
    </row>
    <row r="39" spans="1:10" ht="51" x14ac:dyDescent="0.25">
      <c r="A39" s="15" t="str">
        <f>VLOOKUP(B39,'Plantilla publicacion'!$A$4:$B$503,2,0)</f>
        <v>Actividad propia</v>
      </c>
      <c r="B39" s="17" t="s">
        <v>998</v>
      </c>
      <c r="C39" s="20">
        <f>VLOOKUP(B39,'Plantilla publicacion'!$A$4:$M$503,6,0)</f>
        <v>0</v>
      </c>
      <c r="D39" s="20">
        <f>VLOOKUP(B39,'Plantilla publicacion'!$A$4:$M$503,7,0)</f>
        <v>0</v>
      </c>
      <c r="E39" s="6" t="str">
        <f>VLOOKUP(B39,'Plantilla publicacion'!$A$4:$M$503,8,0)</f>
        <v>Requerir a las diferentes áreas de la entidad, la identificación de los estudios económicos coyunturales que requieren sean elaborados por el Grupo de Estudios Económicos (Inventario de solicitudes de estudios coyunturales)</v>
      </c>
      <c r="F39" s="6">
        <f>VLOOKUP(B39,'Plantilla publicacion'!$A$4:$M$503,9,0)</f>
        <v>1</v>
      </c>
      <c r="G39" s="6" t="str">
        <f>VLOOKUP(B39,'Plantilla publicacion'!$A$4:$M$503,10,0)</f>
        <v>Númerica</v>
      </c>
      <c r="H39" s="7" t="str">
        <f>VLOOKUP(B39,'Plantilla publicacion'!$A$4:$M$503,11,0)</f>
        <v>2025-01-02</v>
      </c>
      <c r="I39" s="7" t="str">
        <f>VLOOKUP(B39,'Plantilla publicacion'!$A$4:$M$503,12,0)</f>
        <v>2025-02-28</v>
      </c>
      <c r="J39" s="19" t="str">
        <f>VLOOKUP(B39,'Plantilla publicacion'!$A$4:$M$503,13,0)</f>
        <v>37-GRUPO DE TRABAJO DE ESTUDIOS ECONÓMICOS</v>
      </c>
    </row>
    <row r="40" spans="1:10" ht="51" x14ac:dyDescent="0.25">
      <c r="A40" s="15" t="str">
        <f>VLOOKUP(B40,'Plantilla publicacion'!$A$4:$B$503,2,0)</f>
        <v>Actividad propia</v>
      </c>
      <c r="B40" s="6" t="s">
        <v>1000</v>
      </c>
      <c r="C40" s="20">
        <f>VLOOKUP(B40,'Plantilla publicacion'!$A$4:$M$503,6,0)</f>
        <v>0</v>
      </c>
      <c r="D40" s="20">
        <f>VLOOKUP(B40,'Plantilla publicacion'!$A$4:$M$503,7,0)</f>
        <v>0</v>
      </c>
      <c r="E40" s="6" t="str">
        <f>VLOOKUP(B40,'Plantilla publicacion'!$A$4:$M$503,8,0)</f>
        <v>Definir, a partir del análisis de las solicitudes de las áreas, las temáticas y  estudios conyunturales que serán desarrollados a lo largo de la vigencia por el Grupo de Estudios Económicos (Informe con estudios seleccionados)</v>
      </c>
      <c r="F40" s="6">
        <f>VLOOKUP(B40,'Plantilla publicacion'!$A$4:$M$503,9,0)</f>
        <v>1</v>
      </c>
      <c r="G40" s="6" t="str">
        <f>VLOOKUP(B40,'Plantilla publicacion'!$A$4:$M$503,10,0)</f>
        <v>Númerica</v>
      </c>
      <c r="H40" s="7" t="str">
        <f>VLOOKUP(B40,'Plantilla publicacion'!$A$4:$M$503,11,0)</f>
        <v>2025-03-01</v>
      </c>
      <c r="I40" s="7" t="str">
        <f>VLOOKUP(B40,'Plantilla publicacion'!$A$4:$M$503,12,0)</f>
        <v>2025-03-15</v>
      </c>
      <c r="J40" s="19" t="str">
        <f>VLOOKUP(B40,'Plantilla publicacion'!$A$4:$M$503,13,0)</f>
        <v>37-GRUPO DE TRABAJO DE ESTUDIOS ECONÓMICOS</v>
      </c>
    </row>
    <row r="41" spans="1:10" ht="25.5" x14ac:dyDescent="0.25">
      <c r="A41" s="15" t="str">
        <f>VLOOKUP(B41,'Plantilla publicacion'!$A$4:$B$503,2,0)</f>
        <v>Actividad propia</v>
      </c>
      <c r="B41" s="6" t="s">
        <v>1003</v>
      </c>
      <c r="C41" s="20">
        <f>VLOOKUP(B41,'Plantilla publicacion'!$A$4:$M$503,6,0)</f>
        <v>0</v>
      </c>
      <c r="D41" s="20">
        <f>VLOOKUP(B41,'Plantilla publicacion'!$A$4:$M$503,7,0)</f>
        <v>0</v>
      </c>
      <c r="E41" s="6" t="str">
        <f>VLOOKUP(B41,'Plantilla publicacion'!$A$4:$M$503,8,0)</f>
        <v>Definir un plan de trabajo para la elaboración y entrega de los estudios seleccionados (plan de trabajo)</v>
      </c>
      <c r="F41" s="6">
        <f>VLOOKUP(B41,'Plantilla publicacion'!$A$4:$M$503,9,0)</f>
        <v>1</v>
      </c>
      <c r="G41" s="6" t="str">
        <f>VLOOKUP(B41,'Plantilla publicacion'!$A$4:$M$503,10,0)</f>
        <v>Númerica</v>
      </c>
      <c r="H41" s="7" t="str">
        <f>VLOOKUP(B41,'Plantilla publicacion'!$A$4:$M$503,11,0)</f>
        <v>2025-03-17</v>
      </c>
      <c r="I41" s="7" t="str">
        <f>VLOOKUP(B41,'Plantilla publicacion'!$A$4:$M$503,12,0)</f>
        <v>2025-04-05</v>
      </c>
      <c r="J41" s="19" t="str">
        <f>VLOOKUP(B41,'Plantilla publicacion'!$A$4:$M$503,13,0)</f>
        <v>37-GRUPO DE TRABAJO DE ESTUDIOS ECONÓMICOS</v>
      </c>
    </row>
    <row r="42" spans="1:10" ht="25.5" x14ac:dyDescent="0.25">
      <c r="A42" s="15" t="str">
        <f>VLOOKUP(B42,'Plantilla publicacion'!$A$4:$B$503,2,0)</f>
        <v>Actividad propia</v>
      </c>
      <c r="B42" s="6" t="s">
        <v>1007</v>
      </c>
      <c r="C42" s="20">
        <f>VLOOKUP(B42,'Plantilla publicacion'!$A$4:$M$503,6,0)</f>
        <v>0</v>
      </c>
      <c r="D42" s="20">
        <f>VLOOKUP(B42,'Plantilla publicacion'!$A$4:$M$503,7,0)</f>
        <v>0</v>
      </c>
      <c r="E42" s="6" t="str">
        <f>VLOOKUP(B42,'Plantilla publicacion'!$A$4:$M$503,8,0)</f>
        <v>Ejecutar el plan de trabajo (Informe de seguimiento y/o ejecución del programa)</v>
      </c>
      <c r="F42" s="6">
        <f>VLOOKUP(B42,'Plantilla publicacion'!$A$4:$M$503,9,0)</f>
        <v>100</v>
      </c>
      <c r="G42" s="6" t="str">
        <f>VLOOKUP(B42,'Plantilla publicacion'!$A$4:$M$503,10,0)</f>
        <v>Porcentual</v>
      </c>
      <c r="H42" s="7" t="str">
        <f>VLOOKUP(B42,'Plantilla publicacion'!$A$4:$M$503,11,0)</f>
        <v>2025-04-07</v>
      </c>
      <c r="I42" s="7" t="str">
        <f>VLOOKUP(B42,'Plantilla publicacion'!$A$4:$M$503,12,0)</f>
        <v>2025-12-19</v>
      </c>
      <c r="J42" s="19" t="str">
        <f>VLOOKUP(B42,'Plantilla publicacion'!$A$4:$M$503,13,0)</f>
        <v>37-GRUPO DE TRABAJO DE ESTUDIOS ECONÓMICOS</v>
      </c>
    </row>
    <row r="43" spans="1:10" s="14" customFormat="1" ht="51" x14ac:dyDescent="0.25">
      <c r="A43" s="5" t="str">
        <f>VLOOKUP(B43,'Plantilla publicacion'!$A$4:$B$503,2,0)</f>
        <v>Producto</v>
      </c>
      <c r="B43" s="17" t="s">
        <v>1024</v>
      </c>
      <c r="C43" s="17" t="str">
        <f>VLOOKUP(B43,'Plantilla publicacion'!$A$4:$M$503,6,0)</f>
        <v>58-Promover el enfoque preventivo, diferencial y territorial en el que hacer misional de la entidad</v>
      </c>
      <c r="D43" s="17" t="str">
        <f>VLOOKUP(B43,'Plantilla publicacion'!$A$4:$M$503,7,0)</f>
        <v>C-3503-0200-0012-20104c</v>
      </c>
      <c r="E43" s="17" t="str">
        <f>VLOOKUP(B43,'Plantilla publicacion'!$A$4:$M$503,8,0)</f>
        <v>Lineamientos para generar conciencia sobre el debido tratamiento de datos personales en los procesos de transferencia de tecnología para salvaguardar el derecho en dichos procesos,  divulgado.  (informe de conclusiones/único entregable)</v>
      </c>
      <c r="F43" s="17">
        <f>VLOOKUP(B43,'Plantilla publicacion'!$A$4:$M$503,9,0)</f>
        <v>1</v>
      </c>
      <c r="G43" s="17" t="str">
        <f>VLOOKUP(B43,'Plantilla publicacion'!$A$4:$M$503,10,0)</f>
        <v>Númerica</v>
      </c>
      <c r="H43" s="17" t="str">
        <f>VLOOKUP(B43,'Plantilla publicacion'!$A$4:$M$503,11,0)</f>
        <v>2025-03-04</v>
      </c>
      <c r="I43" s="17" t="str">
        <f>VLOOKUP(B43,'Plantilla publicacion'!$A$4:$M$503,12,0)</f>
        <v>2025-09-26</v>
      </c>
      <c r="J43" s="17" t="str">
        <f>VLOOKUP(B43,'Plantilla publicacion'!$A$4:$M$503,13,0)</f>
        <v>7000-DESPACHO DEL SUPERINTENDENTE DELEGADO PARA LA PROTECCIÓN DE DATOS PERSONALES</v>
      </c>
    </row>
    <row r="44" spans="1:10" ht="51" x14ac:dyDescent="0.25">
      <c r="A44" s="15" t="str">
        <f>VLOOKUP(B44,'Plantilla publicacion'!$A$4:$B$503,2,0)</f>
        <v>Actividad propia</v>
      </c>
      <c r="B44" s="6" t="s">
        <v>1028</v>
      </c>
      <c r="C44" s="20">
        <f>VLOOKUP(B44,'Plantilla publicacion'!$A$4:$M$503,6,0)</f>
        <v>0</v>
      </c>
      <c r="D44" s="20">
        <f>VLOOKUP(B44,'Plantilla publicacion'!$A$4:$M$503,7,0)</f>
        <v>0</v>
      </c>
      <c r="E44" s="6" t="str">
        <f>VLOOKUP(B44,'Plantilla publicacion'!$A$4:$M$503,8,0)</f>
        <v>Realizar sensibilización de los lineamientos sobre el tratamiento de datos personales en los procesos de transferencia de tecnología con los sectores instruidos. (Correo electrónico con la evidencia de la realización de la socialización/único entregable)</v>
      </c>
      <c r="F44" s="6">
        <f>VLOOKUP(B44,'Plantilla publicacion'!$A$4:$M$503,9,0)</f>
        <v>1</v>
      </c>
      <c r="G44" s="6" t="str">
        <f>VLOOKUP(B44,'Plantilla publicacion'!$A$4:$M$503,10,0)</f>
        <v>Númerica</v>
      </c>
      <c r="H44" s="7" t="str">
        <f>VLOOKUP(B44,'Plantilla publicacion'!$A$4:$M$503,11,0)</f>
        <v>2025-03-04</v>
      </c>
      <c r="I44" s="7" t="str">
        <f>VLOOKUP(B44,'Plantilla publicacion'!$A$4:$M$503,12,0)</f>
        <v>2025-06-27</v>
      </c>
      <c r="J44" s="19" t="str">
        <f>VLOOKUP(B44,'Plantilla publicacion'!$A$4:$M$503,13,0)</f>
        <v>7000-DESPACHO DEL SUPERINTENDENTE DELEGADO PARA LA PROTECCIÓN DE DATOS PERSONALES</v>
      </c>
    </row>
    <row r="45" spans="1:10" ht="38.25" x14ac:dyDescent="0.25">
      <c r="A45" s="15" t="str">
        <f>VLOOKUP(B45,'Plantilla publicacion'!$A$4:$B$503,2,0)</f>
        <v>Actividad propia</v>
      </c>
      <c r="B45" s="6" t="s">
        <v>1029</v>
      </c>
      <c r="C45" s="20">
        <f>VLOOKUP(B45,'Plantilla publicacion'!$A$4:$M$503,6,0)</f>
        <v>0</v>
      </c>
      <c r="D45" s="20">
        <f>VLOOKUP(B45,'Plantilla publicacion'!$A$4:$M$503,7,0)</f>
        <v>0</v>
      </c>
      <c r="E45" s="6" t="str">
        <f>VLOOKUP(B45,'Plantilla publicacion'!$A$4:$M$503,8,0)</f>
        <v>Realizar un informe con las conclusiones y reflexiones sobre la sinergias entre las propiedad industrial y el debido de tratamiento datos personales. (Informe elaborado)</v>
      </c>
      <c r="F45" s="6">
        <f>VLOOKUP(B45,'Plantilla publicacion'!$A$4:$M$503,9,0)</f>
        <v>1</v>
      </c>
      <c r="G45" s="6" t="str">
        <f>VLOOKUP(B45,'Plantilla publicacion'!$A$4:$M$503,10,0)</f>
        <v>Númerica</v>
      </c>
      <c r="H45" s="7" t="str">
        <f>VLOOKUP(B45,'Plantilla publicacion'!$A$4:$M$503,11,0)</f>
        <v>2025-07-01</v>
      </c>
      <c r="I45" s="7" t="str">
        <f>VLOOKUP(B45,'Plantilla publicacion'!$A$4:$M$503,12,0)</f>
        <v>2025-09-26</v>
      </c>
      <c r="J45" s="19" t="str">
        <f>VLOOKUP(B45,'Plantilla publicacion'!$A$4:$M$503,13,0)</f>
        <v>7000-DESPACHO DEL SUPERINTENDENTE DELEGADO PARA LA PROTECCIÓN DE DATOS PERSONALES</v>
      </c>
    </row>
    <row r="46" spans="1:10" s="14" customFormat="1" ht="63.75" x14ac:dyDescent="0.25">
      <c r="A46" s="5" t="str">
        <f>VLOOKUP(B46,'Plantilla publicacion'!$A$4:$B$503,2,0)</f>
        <v>Producto</v>
      </c>
      <c r="B46" s="17" t="s">
        <v>1354</v>
      </c>
      <c r="C46" s="17" t="str">
        <f>VLOOKUP(B46,'Plantilla publicacion'!$A$4:$M$503,6,0)</f>
        <v>56-Fortalecer la gestión de la información, el conocimiento y la innovación para optimizar la capacidad institucional</v>
      </c>
      <c r="D46" s="17" t="str">
        <f>VLOOKUP(B46,'Plantilla publicacion'!$A$4:$M$503,7,0)</f>
        <v>N/A</v>
      </c>
      <c r="E46" s="17" t="str">
        <f>VLOOKUP(B46,'Plantilla publicacion'!$A$4:$M$503,8,0)</f>
        <v>Guías o directrices para incentivar de manera eficaz la aplicación de normas de protección y libre competencia económica y proporcionar claridad a empresas, autoridades públicas y de competencia homóloga, elaboradas y publicadas (Guía elaborada/capturas de publicación)</v>
      </c>
      <c r="F46" s="17">
        <f>VLOOKUP(B46,'Plantilla publicacion'!$A$4:$M$503,9,0)</f>
        <v>4</v>
      </c>
      <c r="G46" s="17" t="str">
        <f>VLOOKUP(B46,'Plantilla publicacion'!$A$4:$M$503,10,0)</f>
        <v>Númerica</v>
      </c>
      <c r="H46" s="17" t="str">
        <f>VLOOKUP(B46,'Plantilla publicacion'!$A$4:$M$503,11,0)</f>
        <v>2025-02-03</v>
      </c>
      <c r="I46" s="17" t="str">
        <f>VLOOKUP(B46,'Plantilla publicacion'!$A$4:$M$503,12,0)</f>
        <v>2025-11-28</v>
      </c>
      <c r="J46" s="17" t="str">
        <f>VLOOKUP(B46,'Plantilla publicacion'!$A$4:$M$503,13,0)</f>
        <v>10-OFICINA  ASESORA JURÍDICA;
1000-DESPACHO DEL SUPERINTENDENTE DELEGADO PARA LA PROTECCIÓN DE LA COMPETENCIA;
73-GRUPO DE TRABAJO DE COMUNICACION</v>
      </c>
    </row>
    <row r="47" spans="1:10" ht="38.25" x14ac:dyDescent="0.25">
      <c r="A47" s="15" t="str">
        <f>VLOOKUP(B47,'Plantilla publicacion'!$A$4:$B$503,2,0)</f>
        <v>Actividad propia</v>
      </c>
      <c r="B47" s="6" t="s">
        <v>1358</v>
      </c>
      <c r="C47" s="20">
        <f>VLOOKUP(B47,'Plantilla publicacion'!$A$4:$M$503,6,0)</f>
        <v>0</v>
      </c>
      <c r="D47" s="20">
        <f>VLOOKUP(B47,'Plantilla publicacion'!$A$4:$M$503,7,0)</f>
        <v>0</v>
      </c>
      <c r="E47" s="6" t="str">
        <f>VLOOKUP(B47,'Plantilla publicacion'!$A$4:$M$503,8,0)</f>
        <v>Elaborar y enviar los documentos a la Oficina Asesora Jurídica  (Documento en Word de la guía o manual remitido a la Oficina Asesora Jurídica)</v>
      </c>
      <c r="F47" s="6">
        <f>VLOOKUP(B47,'Plantilla publicacion'!$A$4:$M$503,9,0)</f>
        <v>4</v>
      </c>
      <c r="G47" s="6" t="str">
        <f>VLOOKUP(B47,'Plantilla publicacion'!$A$4:$M$503,10,0)</f>
        <v>Númerica</v>
      </c>
      <c r="H47" s="7" t="str">
        <f>VLOOKUP(B47,'Plantilla publicacion'!$A$4:$M$503,11,0)</f>
        <v>2025-02-03</v>
      </c>
      <c r="I47" s="7" t="str">
        <f>VLOOKUP(B47,'Plantilla publicacion'!$A$4:$M$503,12,0)</f>
        <v>2025-07-31</v>
      </c>
      <c r="J47" s="19" t="str">
        <f>VLOOKUP(B47,'Plantilla publicacion'!$A$4:$M$503,13,0)</f>
        <v>1000-DESPACHO DEL SUPERINTENDENTE DELEGADO PARA LA PROTECCIÓN DE LA COMPETENCIA</v>
      </c>
    </row>
    <row r="48" spans="1:10" ht="38.25" x14ac:dyDescent="0.25">
      <c r="A48" s="15" t="str">
        <f>VLOOKUP(B48,'Plantilla publicacion'!$A$4:$B$503,2,0)</f>
        <v>Actividad sin participación</v>
      </c>
      <c r="B48" s="6" t="s">
        <v>1360</v>
      </c>
      <c r="C48" s="20">
        <f>VLOOKUP(B48,'Plantilla publicacion'!$A$4:$M$503,6,0)</f>
        <v>0</v>
      </c>
      <c r="D48" s="20">
        <f>VLOOKUP(B48,'Plantilla publicacion'!$A$4:$M$503,7,0)</f>
        <v>0</v>
      </c>
      <c r="E48" s="6" t="str">
        <f>VLOOKUP(B48,'Plantilla publicacion'!$A$4:$M$503,8,0)</f>
        <v>Revisar y/o aprobar los documentos y enviarlos al área solicitante mediante correo electrónico. (Correo electrónico con revisión y/o aprobación de los documentos)</v>
      </c>
      <c r="F48" s="6">
        <f>VLOOKUP(B48,'Plantilla publicacion'!$A$4:$M$503,9,0)</f>
        <v>4</v>
      </c>
      <c r="G48" s="6" t="str">
        <f>VLOOKUP(B48,'Plantilla publicacion'!$A$4:$M$503,10,0)</f>
        <v>Númerica</v>
      </c>
      <c r="H48" s="7" t="str">
        <f>VLOOKUP(B48,'Plantilla publicacion'!$A$4:$M$503,11,0)</f>
        <v>2025-03-20</v>
      </c>
      <c r="I48" s="7" t="str">
        <f>VLOOKUP(B48,'Plantilla publicacion'!$A$4:$M$503,12,0)</f>
        <v>2025-07-31</v>
      </c>
      <c r="J48" s="19" t="str">
        <f>VLOOKUP(B48,'Plantilla publicacion'!$A$4:$M$503,13,0)</f>
        <v>10-OFICINA  ASESORA JURÍDICA</v>
      </c>
    </row>
    <row r="49" spans="1:10" ht="63.75" x14ac:dyDescent="0.25">
      <c r="A49" s="15" t="str">
        <f>VLOOKUP(B49,'Plantilla publicacion'!$A$4:$B$503,2,0)</f>
        <v>Actividad propia</v>
      </c>
      <c r="B49" s="6" t="s">
        <v>1363</v>
      </c>
      <c r="C49" s="20">
        <f>VLOOKUP(B49,'Plantilla publicacion'!$A$4:$M$503,6,0)</f>
        <v>0</v>
      </c>
      <c r="D49" s="20">
        <f>VLOOKUP(B49,'Plantilla publicacion'!$A$4:$M$503,7,0)</f>
        <v>0</v>
      </c>
      <c r="E49" s="6" t="str">
        <f>VLOOKUP(B49,'Plantilla publicacion'!$A$4:$M$503,8,0)</f>
        <v>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v>
      </c>
      <c r="F49" s="6">
        <f>VLOOKUP(B49,'Plantilla publicacion'!$A$4:$M$503,9,0)</f>
        <v>4</v>
      </c>
      <c r="G49" s="6" t="str">
        <f>VLOOKUP(B49,'Plantilla publicacion'!$A$4:$M$503,10,0)</f>
        <v>Númerica</v>
      </c>
      <c r="H49" s="7" t="str">
        <f>VLOOKUP(B49,'Plantilla publicacion'!$A$4:$M$503,11,0)</f>
        <v>2025-08-01</v>
      </c>
      <c r="I49" s="7" t="str">
        <f>VLOOKUP(B49,'Plantilla publicacion'!$A$4:$M$503,12,0)</f>
        <v>2025-08-29</v>
      </c>
      <c r="J49" s="19" t="str">
        <f>VLOOKUP(B49,'Plantilla publicacion'!$A$4:$M$503,13,0)</f>
        <v>1000-DESPACHO DEL SUPERINTENDENTE DELEGADO PARA LA PROTECCIÓN DE LA COMPETENCIA</v>
      </c>
    </row>
    <row r="50" spans="1:10" ht="25.5" x14ac:dyDescent="0.25">
      <c r="A50" s="15" t="str">
        <f>VLOOKUP(B50,'Plantilla publicacion'!$A$4:$B$503,2,0)</f>
        <v>Actividad sin participación</v>
      </c>
      <c r="B50" s="6" t="s">
        <v>1365</v>
      </c>
      <c r="C50" s="20">
        <f>VLOOKUP(B50,'Plantilla publicacion'!$A$4:$M$503,6,0)</f>
        <v>0</v>
      </c>
      <c r="D50" s="20">
        <f>VLOOKUP(B50,'Plantilla publicacion'!$A$4:$M$503,7,0)</f>
        <v>0</v>
      </c>
      <c r="E50" s="6" t="str">
        <f>VLOOKUP(B50,'Plantilla publicacion'!$A$4:$M$503,8,0)</f>
        <v>Elaborar y enviar al área solicitante, los  documentos con ajustes de corrección de estilo y diagramado.  (Documento Final)</v>
      </c>
      <c r="F50" s="6">
        <f>VLOOKUP(B50,'Plantilla publicacion'!$A$4:$M$503,9,0)</f>
        <v>4</v>
      </c>
      <c r="G50" s="6" t="str">
        <f>VLOOKUP(B50,'Plantilla publicacion'!$A$4:$M$503,10,0)</f>
        <v>Númerica</v>
      </c>
      <c r="H50" s="7" t="str">
        <f>VLOOKUP(B50,'Plantilla publicacion'!$A$4:$M$503,11,0)</f>
        <v>2025-09-01</v>
      </c>
      <c r="I50" s="7" t="str">
        <f>VLOOKUP(B50,'Plantilla publicacion'!$A$4:$M$503,12,0)</f>
        <v>2025-10-31</v>
      </c>
      <c r="J50" s="19" t="str">
        <f>VLOOKUP(B50,'Plantilla publicacion'!$A$4:$M$503,13,0)</f>
        <v>73-GRUPO DE TRABAJO DE COMUNICACION</v>
      </c>
    </row>
    <row r="51" spans="1:10" ht="25.5" x14ac:dyDescent="0.25">
      <c r="A51" s="15" t="str">
        <f>VLOOKUP(B51,'Plantilla publicacion'!$A$4:$B$503,2,0)</f>
        <v>Actividad propia</v>
      </c>
      <c r="B51" s="6" t="s">
        <v>1367</v>
      </c>
      <c r="C51" s="20">
        <f>VLOOKUP(B51,'Plantilla publicacion'!$A$4:$M$503,6,0)</f>
        <v>0</v>
      </c>
      <c r="D51" s="20">
        <f>VLOOKUP(B51,'Plantilla publicacion'!$A$4:$M$503,7,0)</f>
        <v>0</v>
      </c>
      <c r="E51" s="6" t="str">
        <f>VLOOKUP(B51,'Plantilla publicacion'!$A$4:$M$503,8,0)</f>
        <v>Solicitar la Publicación de los documentos en la página web. (Correo electrónico y Documento de la guía o manual a publicar)</v>
      </c>
      <c r="F51" s="6">
        <f>VLOOKUP(B51,'Plantilla publicacion'!$A$4:$M$503,9,0)</f>
        <v>4</v>
      </c>
      <c r="G51" s="6" t="str">
        <f>VLOOKUP(B51,'Plantilla publicacion'!$A$4:$M$503,10,0)</f>
        <v>Númerica</v>
      </c>
      <c r="H51" s="7" t="str">
        <f>VLOOKUP(B51,'Plantilla publicacion'!$A$4:$M$503,11,0)</f>
        <v>2025-11-04</v>
      </c>
      <c r="I51" s="7" t="str">
        <f>VLOOKUP(B51,'Plantilla publicacion'!$A$4:$M$503,12,0)</f>
        <v>2025-11-28</v>
      </c>
      <c r="J51" s="19" t="str">
        <f>VLOOKUP(B51,'Plantilla publicacion'!$A$4:$M$503,13,0)</f>
        <v>1000-DESPACHO DEL SUPERINTENDENTE DELEGADO PARA LA PROTECCIÓN DE LA COMPETENCIA</v>
      </c>
    </row>
    <row r="52" spans="1:10" s="14" customFormat="1" ht="63.75" x14ac:dyDescent="0.25">
      <c r="A52" s="5" t="str">
        <f>VLOOKUP(B52,'Plantilla publicacion'!$A$4:$B$503,2,0)</f>
        <v>Producto</v>
      </c>
      <c r="B52" s="17" t="s">
        <v>1369</v>
      </c>
      <c r="C52" s="17" t="str">
        <f>VLOOKUP(B52,'Plantilla publicacion'!$A$4:$M$503,6,0)</f>
        <v>56-Fortalecer la gestión de la información, el conocimiento y la innovación para optimizar la capacidad institucional</v>
      </c>
      <c r="D52" s="17" t="str">
        <f>VLOOKUP(B52,'Plantilla publicacion'!$A$4:$M$503,7,0)</f>
        <v>N/A</v>
      </c>
      <c r="E52" s="17" t="str">
        <f>VLOOKUP(B52,'Plantilla publicacion'!$A$4:$M$503,8,0)</f>
        <v>Estudios Económicos o informes que permitan Identificar factores que generen distorsiones en la competencia de los mercados y acciones prioritarias en materia de defensa de la competencia, realizados  (Estudios Económicos o informes elaborados)</v>
      </c>
      <c r="F52" s="17">
        <f>VLOOKUP(B52,'Plantilla publicacion'!$A$4:$M$503,9,0)</f>
        <v>5</v>
      </c>
      <c r="G52" s="17" t="str">
        <f>VLOOKUP(B52,'Plantilla publicacion'!$A$4:$M$503,10,0)</f>
        <v>Númerica</v>
      </c>
      <c r="H52" s="17" t="str">
        <f>VLOOKUP(B52,'Plantilla publicacion'!$A$4:$M$503,11,0)</f>
        <v>2025-02-03</v>
      </c>
      <c r="I52" s="17" t="str">
        <f>VLOOKUP(B52,'Plantilla publicacion'!$A$4:$M$503,12,0)</f>
        <v>2025-12-12</v>
      </c>
      <c r="J52" s="17" t="str">
        <f>VLOOKUP(B52,'Plantilla publicacion'!$A$4:$M$503,13,0)</f>
        <v>1000-DESPACHO DEL SUPERINTENDENTE DELEGADO PARA LA PROTECCIÓN DE LA COMPETENCIA</v>
      </c>
    </row>
    <row r="53" spans="1:10" ht="25.5" x14ac:dyDescent="0.25">
      <c r="A53" s="15" t="str">
        <f>VLOOKUP(B53,'Plantilla publicacion'!$A$4:$B$503,2,0)</f>
        <v>Actividad propia</v>
      </c>
      <c r="B53" s="6" t="s">
        <v>1371</v>
      </c>
      <c r="C53" s="20">
        <f>VLOOKUP(B53,'Plantilla publicacion'!$A$4:$M$503,6,0)</f>
        <v>0</v>
      </c>
      <c r="D53" s="20">
        <f>VLOOKUP(B53,'Plantilla publicacion'!$A$4:$M$503,7,0)</f>
        <v>0</v>
      </c>
      <c r="E53" s="6" t="str">
        <f>VLOOKUP(B53,'Plantilla publicacion'!$A$4:$M$503,8,0)</f>
        <v>Definir el alcance requerido, para los estudios o informes.  (Acta con el alcance definido)</v>
      </c>
      <c r="F53" s="6">
        <f>VLOOKUP(B53,'Plantilla publicacion'!$A$4:$M$503,9,0)</f>
        <v>5</v>
      </c>
      <c r="G53" s="6" t="str">
        <f>VLOOKUP(B53,'Plantilla publicacion'!$A$4:$M$503,10,0)</f>
        <v>Númerica</v>
      </c>
      <c r="H53" s="7" t="str">
        <f>VLOOKUP(B53,'Plantilla publicacion'!$A$4:$M$503,11,0)</f>
        <v>2025-02-03</v>
      </c>
      <c r="I53" s="7" t="str">
        <f>VLOOKUP(B53,'Plantilla publicacion'!$A$4:$M$503,12,0)</f>
        <v>2025-02-28</v>
      </c>
      <c r="J53" s="19" t="str">
        <f>VLOOKUP(B53,'Plantilla publicacion'!$A$4:$M$503,13,0)</f>
        <v>1000-DESPACHO DEL SUPERINTENDENTE DELEGADO PARA LA PROTECCIÓN DE LA COMPETENCIA</v>
      </c>
    </row>
    <row r="54" spans="1:10" ht="25.5" x14ac:dyDescent="0.25">
      <c r="A54" s="15" t="str">
        <f>VLOOKUP(B54,'Plantilla publicacion'!$A$4:$B$503,2,0)</f>
        <v>Actividad propia</v>
      </c>
      <c r="B54" s="6" t="s">
        <v>1373</v>
      </c>
      <c r="C54" s="20">
        <f>VLOOKUP(B54,'Plantilla publicacion'!$A$4:$M$503,6,0)</f>
        <v>0</v>
      </c>
      <c r="D54" s="20">
        <f>VLOOKUP(B54,'Plantilla publicacion'!$A$4:$M$503,7,0)</f>
        <v>0</v>
      </c>
      <c r="E54" s="6" t="str">
        <f>VLOOKUP(B54,'Plantilla publicacion'!$A$4:$M$503,8,0)</f>
        <v>Realizar y entregar los estudios o informes   (Estudio presentado a la Delegada para la Protección de la Competencia)</v>
      </c>
      <c r="F54" s="6">
        <f>VLOOKUP(B54,'Plantilla publicacion'!$A$4:$M$503,9,0)</f>
        <v>5</v>
      </c>
      <c r="G54" s="6" t="str">
        <f>VLOOKUP(B54,'Plantilla publicacion'!$A$4:$M$503,10,0)</f>
        <v>Númerica</v>
      </c>
      <c r="H54" s="7" t="str">
        <f>VLOOKUP(B54,'Plantilla publicacion'!$A$4:$M$503,11,0)</f>
        <v>2025-03-03</v>
      </c>
      <c r="I54" s="7" t="str">
        <f>VLOOKUP(B54,'Plantilla publicacion'!$A$4:$M$503,12,0)</f>
        <v>2025-12-12</v>
      </c>
      <c r="J54" s="19" t="str">
        <f>VLOOKUP(B54,'Plantilla publicacion'!$A$4:$M$503,13,0)</f>
        <v>1000-DESPACHO DEL SUPERINTENDENTE DELEGADO PARA LA PROTECCIÓN DE LA COMPETENCIA</v>
      </c>
    </row>
    <row r="55" spans="1:10" s="14" customFormat="1" ht="51" x14ac:dyDescent="0.25">
      <c r="A55" s="5" t="str">
        <f>VLOOKUP(B55,'Plantilla publicacion'!$A$4:$B$503,2,0)</f>
        <v>Producto</v>
      </c>
      <c r="B55" s="17" t="s">
        <v>1555</v>
      </c>
      <c r="C55" s="17" t="str">
        <f>VLOOKUP(B55,'Plantilla publicacion'!$A$4:$M$503,6,0)</f>
        <v>58-Promover el enfoque preventivo, diferencial y territorial en el que hacer misional de la entidad</v>
      </c>
      <c r="D55" s="17" t="str">
        <f>VLOOKUP(B55,'Plantilla publicacion'!$A$4:$M$503,7,0)</f>
        <v>C-3503-0200-0009-40401c</v>
      </c>
      <c r="E55" s="17" t="str">
        <f>VLOOKUP(B55,'Plantilla publicacion'!$A$4:$M$503,8,0)</f>
        <v>Guía de Aprendizaje en Derecho de Consumo traducida a lenguaje de minorías étnicas, elaborada y socializada  (Guía en formato digital)</v>
      </c>
      <c r="F55" s="17">
        <f>VLOOKUP(B55,'Plantilla publicacion'!$A$4:$M$503,9,0)</f>
        <v>1</v>
      </c>
      <c r="G55" s="17" t="str">
        <f>VLOOKUP(B55,'Plantilla publicacion'!$A$4:$M$503,10,0)</f>
        <v>Númerica</v>
      </c>
      <c r="H55" s="17" t="str">
        <f>VLOOKUP(B55,'Plantilla publicacion'!$A$4:$M$503,11,0)</f>
        <v>2025-02-03</v>
      </c>
      <c r="I55" s="17" t="str">
        <f>VLOOKUP(B55,'Plantilla publicacion'!$A$4:$M$503,12,0)</f>
        <v>2025-12-15</v>
      </c>
      <c r="J55" s="17" t="str">
        <f>VLOOKUP(B55,'Plantilla publicacion'!$A$4:$M$503,13,0)</f>
        <v>3003-GRUPO DE TRABAJO DE APOYO A LA RED NACIONAL DE PROTECCIÓN  AL CONSUMIDOR;
71-GRUPO DE TRABAJO DE FORMACION;
73-GRUPO DE TRABAJO DE COMUNICACION</v>
      </c>
    </row>
    <row r="56" spans="1:10" ht="38.25" x14ac:dyDescent="0.25">
      <c r="A56" s="15" t="str">
        <f>VLOOKUP(B56,'Plantilla publicacion'!$A$4:$B$503,2,0)</f>
        <v>Actividad propia</v>
      </c>
      <c r="B56" s="6" t="s">
        <v>1558</v>
      </c>
      <c r="C56" s="20">
        <f>VLOOKUP(B56,'Plantilla publicacion'!$A$4:$M$503,6,0)</f>
        <v>0</v>
      </c>
      <c r="D56" s="20">
        <f>VLOOKUP(B56,'Plantilla publicacion'!$A$4:$M$503,7,0)</f>
        <v>0</v>
      </c>
      <c r="E56" s="6" t="str">
        <f>VLOOKUP(B56,'Plantilla publicacion'!$A$4:$M$503,8,0)</f>
        <v>Definir el grupo étnico para la traducción de la Guía de Aprendizaje en Derecho de Consumo  (Acta de acuerdo de grupo étnico definido)</v>
      </c>
      <c r="F56" s="6">
        <f>VLOOKUP(B56,'Plantilla publicacion'!$A$4:$M$503,9,0)</f>
        <v>1</v>
      </c>
      <c r="G56" s="6" t="str">
        <f>VLOOKUP(B56,'Plantilla publicacion'!$A$4:$M$503,10,0)</f>
        <v>Númerica</v>
      </c>
      <c r="H56" s="7" t="str">
        <f>VLOOKUP(B56,'Plantilla publicacion'!$A$4:$M$503,11,0)</f>
        <v>2025-02-03</v>
      </c>
      <c r="I56" s="7" t="str">
        <f>VLOOKUP(B56,'Plantilla publicacion'!$A$4:$M$503,12,0)</f>
        <v>2025-03-31</v>
      </c>
      <c r="J56" s="19" t="str">
        <f>VLOOKUP(B56,'Plantilla publicacion'!$A$4:$M$503,13,0)</f>
        <v>3003-GRUPO DE TRABAJO DE APOYO A LA RED NACIONAL DE PROTECCIÓN  AL CONSUMIDOR;
71-GRUPO DE TRABAJO DE FORMACION</v>
      </c>
    </row>
    <row r="57" spans="1:10" ht="38.25" x14ac:dyDescent="0.25">
      <c r="A57" s="15" t="str">
        <f>VLOOKUP(B57,'Plantilla publicacion'!$A$4:$B$503,2,0)</f>
        <v>Actividad propia</v>
      </c>
      <c r="B57" s="6" t="s">
        <v>1561</v>
      </c>
      <c r="C57" s="20">
        <f>VLOOKUP(B57,'Plantilla publicacion'!$A$4:$M$503,6,0)</f>
        <v>0</v>
      </c>
      <c r="D57" s="20">
        <f>VLOOKUP(B57,'Plantilla publicacion'!$A$4:$M$503,7,0)</f>
        <v>0</v>
      </c>
      <c r="E57" s="6" t="str">
        <f>VLOOKUP(B57,'Plantilla publicacion'!$A$4:$M$503,8,0)</f>
        <v>Consolidar y traducir la Guía de Aprendizaje en Derecho de Consumo en lenguaje étnico aprobada (Guía de Aprendizaje en Derecho de Consumo en lenguaje étnico aprobada y traducida)</v>
      </c>
      <c r="F57" s="6">
        <f>VLOOKUP(B57,'Plantilla publicacion'!$A$4:$M$503,9,0)</f>
        <v>1</v>
      </c>
      <c r="G57" s="6" t="str">
        <f>VLOOKUP(B57,'Plantilla publicacion'!$A$4:$M$503,10,0)</f>
        <v>Númerica</v>
      </c>
      <c r="H57" s="7" t="str">
        <f>VLOOKUP(B57,'Plantilla publicacion'!$A$4:$M$503,11,0)</f>
        <v>2025-04-01</v>
      </c>
      <c r="I57" s="7" t="str">
        <f>VLOOKUP(B57,'Plantilla publicacion'!$A$4:$M$503,12,0)</f>
        <v>2025-07-01</v>
      </c>
      <c r="J57" s="19" t="str">
        <f>VLOOKUP(B57,'Plantilla publicacion'!$A$4:$M$503,13,0)</f>
        <v>3003-GRUPO DE TRABAJO DE APOYO A LA RED NACIONAL DE PROTECCIÓN  AL CONSUMIDOR</v>
      </c>
    </row>
    <row r="58" spans="1:10" ht="51" x14ac:dyDescent="0.25">
      <c r="A58" s="15" t="str">
        <f>VLOOKUP(B58,'Plantilla publicacion'!$A$4:$B$503,2,0)</f>
        <v>Actividad propia</v>
      </c>
      <c r="B58" s="6" t="s">
        <v>1563</v>
      </c>
      <c r="C58" s="20">
        <f>VLOOKUP(B58,'Plantilla publicacion'!$A$4:$M$503,6,0)</f>
        <v>0</v>
      </c>
      <c r="D58" s="20">
        <f>VLOOKUP(B58,'Plantilla publicacion'!$A$4:$M$503,7,0)</f>
        <v>0</v>
      </c>
      <c r="E58" s="6" t="str">
        <f>VLOOKUP(B58,'Plantilla publicacion'!$A$4:$M$503,8,0)</f>
        <v>Definir la Estrategia de sensibilización de la Guía de Aprendizaje en Derecho de Consumo con las entidades publicas interesadas (Documento Estrategia de sensibilización de la Guía de Aprendizaje en Derecho de Consumo)</v>
      </c>
      <c r="F58" s="6">
        <f>VLOOKUP(B58,'Plantilla publicacion'!$A$4:$M$503,9,0)</f>
        <v>1</v>
      </c>
      <c r="G58" s="6" t="str">
        <f>VLOOKUP(B58,'Plantilla publicacion'!$A$4:$M$503,10,0)</f>
        <v>Númerica</v>
      </c>
      <c r="H58" s="7" t="str">
        <f>VLOOKUP(B58,'Plantilla publicacion'!$A$4:$M$503,11,0)</f>
        <v>2025-06-03</v>
      </c>
      <c r="I58" s="7" t="str">
        <f>VLOOKUP(B58,'Plantilla publicacion'!$A$4:$M$503,12,0)</f>
        <v>2025-07-01</v>
      </c>
      <c r="J58" s="19" t="str">
        <f>VLOOKUP(B58,'Plantilla publicacion'!$A$4:$M$503,13,0)</f>
        <v>3003-GRUPO DE TRABAJO DE APOYO A LA RED NACIONAL DE PROTECCIÓN  AL CONSUMIDOR;
73-GRUPO DE TRABAJO DE COMUNICACION</v>
      </c>
    </row>
    <row r="59" spans="1:10" ht="25.5" x14ac:dyDescent="0.25">
      <c r="A59" s="15" t="str">
        <f>VLOOKUP(B59,'Plantilla publicacion'!$A$4:$B$503,2,0)</f>
        <v>Actividad propia</v>
      </c>
      <c r="B59" s="6" t="s">
        <v>1565</v>
      </c>
      <c r="C59" s="20">
        <f>VLOOKUP(B59,'Plantilla publicacion'!$A$4:$M$503,6,0)</f>
        <v>0</v>
      </c>
      <c r="D59" s="20">
        <f>VLOOKUP(B59,'Plantilla publicacion'!$A$4:$M$503,7,0)</f>
        <v>0</v>
      </c>
      <c r="E59" s="6" t="str">
        <f>VLOOKUP(B59,'Plantilla publicacion'!$A$4:$M$503,8,0)</f>
        <v>Aplicar la estrategia de sensibilización definida (Informe de aplicación de la estrategia)</v>
      </c>
      <c r="F59" s="6">
        <f>VLOOKUP(B59,'Plantilla publicacion'!$A$4:$M$503,9,0)</f>
        <v>1</v>
      </c>
      <c r="G59" s="6" t="str">
        <f>VLOOKUP(B59,'Plantilla publicacion'!$A$4:$M$503,10,0)</f>
        <v>Númerica</v>
      </c>
      <c r="H59" s="7" t="str">
        <f>VLOOKUP(B59,'Plantilla publicacion'!$A$4:$M$503,11,0)</f>
        <v>2025-07-01</v>
      </c>
      <c r="I59" s="7" t="str">
        <f>VLOOKUP(B59,'Plantilla publicacion'!$A$4:$M$503,12,0)</f>
        <v>2025-12-15</v>
      </c>
      <c r="J59" s="19" t="str">
        <f>VLOOKUP(B59,'Plantilla publicacion'!$A$4:$M$503,13,0)</f>
        <v>3003-GRUPO DE TRABAJO DE APOYO A LA RED NACIONAL DE PROTECCIÓN  AL CONSUMIDOR</v>
      </c>
    </row>
    <row r="60" spans="1:10" s="14" customFormat="1" ht="63.75" x14ac:dyDescent="0.25">
      <c r="A60" s="5" t="str">
        <f>VLOOKUP(B60,'Plantilla publicacion'!$A$4:$B$503,2,0)</f>
        <v>Producto</v>
      </c>
      <c r="B60" s="17" t="s">
        <v>1629</v>
      </c>
      <c r="C60" s="17" t="str">
        <f>VLOOKUP(B60,'Plantilla publicacion'!$A$4:$M$503,6,0)</f>
        <v>56-Fortalecer la gestión de la información, el conocimiento y la innovación para optimizar la capacidad institucional</v>
      </c>
      <c r="D60" s="17" t="str">
        <f>VLOOKUP(B60,'Plantilla publicacion'!$A$4:$M$503,7,0)</f>
        <v>N/A</v>
      </c>
      <c r="E60" s="17" t="str">
        <f>VLOOKUP(B60,'Plantilla publicacion'!$A$4:$M$503,8,0)</f>
        <v>Capacitaciones internas al personal que atiende y oriente a los usuarios en las Casas del Consumidor, realizadas - Imágenes (fotografía o captura de pantalla) de la difusión realizada</v>
      </c>
      <c r="F60" s="17">
        <f>VLOOKUP(B60,'Plantilla publicacion'!$A$4:$M$503,9,0)</f>
        <v>8</v>
      </c>
      <c r="G60" s="17" t="str">
        <f>VLOOKUP(B60,'Plantilla publicacion'!$A$4:$M$503,10,0)</f>
        <v>Númerica</v>
      </c>
      <c r="H60" s="17" t="str">
        <f>VLOOKUP(B60,'Plantilla publicacion'!$A$4:$M$503,11,0)</f>
        <v>2025-01-15</v>
      </c>
      <c r="I60" s="17" t="str">
        <f>VLOOKUP(B60,'Plantilla publicacion'!$A$4:$M$503,12,0)</f>
        <v>2025-12-30</v>
      </c>
      <c r="J60" s="17" t="str">
        <f>VLOOKUP(B60,'Plantilla publicacion'!$A$4:$M$503,13,0)</f>
        <v>3000-DESPACHO DEL SUPERINTENDENTE DELEGADO PARA LA PROTECCIÓN DEL CONSUMIDOR;
3100-DIRECCION DE INVESTIGACIONES DE PROTECCION AL CONSUMIDOR;
3200-DIRECCIÓN DE INVESTIGACIONES DE PROTECCIÓN DE USUARIOS DE SERVICIOS DE COMUNICACIONES</v>
      </c>
    </row>
    <row r="61" spans="1:10" ht="63.75" x14ac:dyDescent="0.25">
      <c r="A61" s="15" t="str">
        <f>VLOOKUP(B61,'Plantilla publicacion'!$A$4:$B$503,2,0)</f>
        <v>Actividad propia</v>
      </c>
      <c r="B61" s="6" t="s">
        <v>1630</v>
      </c>
      <c r="C61" s="20">
        <f>VLOOKUP(B61,'Plantilla publicacion'!$A$4:$M$503,6,0)</f>
        <v>0</v>
      </c>
      <c r="D61" s="20">
        <f>VLOOKUP(B61,'Plantilla publicacion'!$A$4:$M$503,7,0)</f>
        <v>0</v>
      </c>
      <c r="E61" s="6" t="str">
        <f>VLOOKUP(B61,'Plantilla publicacion'!$A$4:$M$503,8,0)</f>
        <v>Definir el plan de trabajo de las jornadas a realizar ( Listado de asistencia a reunión)</v>
      </c>
      <c r="F61" s="6">
        <f>VLOOKUP(B61,'Plantilla publicacion'!$A$4:$M$503,9,0)</f>
        <v>1</v>
      </c>
      <c r="G61" s="6" t="str">
        <f>VLOOKUP(B61,'Plantilla publicacion'!$A$4:$M$503,10,0)</f>
        <v>Númerica</v>
      </c>
      <c r="H61" s="7" t="str">
        <f>VLOOKUP(B61,'Plantilla publicacion'!$A$4:$M$503,11,0)</f>
        <v>2025-01-15</v>
      </c>
      <c r="I61" s="7" t="str">
        <f>VLOOKUP(B61,'Plantilla publicacion'!$A$4:$M$503,12,0)</f>
        <v>2025-02-28</v>
      </c>
      <c r="J61" s="19" t="str">
        <f>VLOOKUP(B61,'Plantilla publicacion'!$A$4:$M$503,13,0)</f>
        <v>3000-DESPACHO DEL SUPERINTENDENTE DELEGADO PARA LA PROTECCIÓN DEL CONSUMIDOR;
3100-DIRECCION DE INVESTIGACIONES DE PROTECCION AL CONSUMIDOR;
3200-DIRECCIÓN DE INVESTIGACIONES DE PROTECCIÓN DE USUARIOS DE SERVICIOS DE COMUNICACIONES</v>
      </c>
    </row>
    <row r="62" spans="1:10" ht="63.75" x14ac:dyDescent="0.25">
      <c r="A62" s="15" t="str">
        <f>VLOOKUP(B62,'Plantilla publicacion'!$A$4:$B$503,2,0)</f>
        <v>Actividad propia</v>
      </c>
      <c r="B62" s="6" t="s">
        <v>1631</v>
      </c>
      <c r="C62" s="20">
        <f>VLOOKUP(B62,'Plantilla publicacion'!$A$4:$M$503,6,0)</f>
        <v>0</v>
      </c>
      <c r="D62" s="20">
        <f>VLOOKUP(B62,'Plantilla publicacion'!$A$4:$M$503,7,0)</f>
        <v>0</v>
      </c>
      <c r="E62" s="6" t="str">
        <f>VLOOKUP(B62,'Plantilla publicacion'!$A$4:$M$503,8,0)</f>
        <v>Desarrollar las jornadas de capacitación - Imágenes (fotografía o captura de pantalla) de la difusión realizada.</v>
      </c>
      <c r="F62" s="6">
        <f>VLOOKUP(B62,'Plantilla publicacion'!$A$4:$M$503,9,0)</f>
        <v>8</v>
      </c>
      <c r="G62" s="6" t="str">
        <f>VLOOKUP(B62,'Plantilla publicacion'!$A$4:$M$503,10,0)</f>
        <v>Númerica</v>
      </c>
      <c r="H62" s="7" t="str">
        <f>VLOOKUP(B62,'Plantilla publicacion'!$A$4:$M$503,11,0)</f>
        <v>2025-03-03</v>
      </c>
      <c r="I62" s="7" t="str">
        <f>VLOOKUP(B62,'Plantilla publicacion'!$A$4:$M$503,12,0)</f>
        <v>2025-12-30</v>
      </c>
      <c r="J62" s="19" t="str">
        <f>VLOOKUP(B62,'Plantilla publicacion'!$A$4:$M$503,13,0)</f>
        <v>3000-DESPACHO DEL SUPERINTENDENTE DELEGADO PARA LA PROTECCIÓN DEL CONSUMIDOR;
3100-DIRECCION DE INVESTIGACIONES DE PROTECCION AL CONSUMIDOR;
3200-DIRECCIÓN DE INVESTIGACIONES DE PROTECCIÓN DE USUARIOS DE SERVICIOS DE COMUNICACIONES</v>
      </c>
    </row>
  </sheetData>
  <autoFilter ref="A9:J62" xr:uid="{B0919974-6D97-4421-A06A-70059AE1A889}"/>
  <mergeCells count="8">
    <mergeCell ref="B8:C8"/>
    <mergeCell ref="D8:J8"/>
    <mergeCell ref="B1:D3"/>
    <mergeCell ref="E1:J3"/>
    <mergeCell ref="B4:J4"/>
    <mergeCell ref="B6:J6"/>
    <mergeCell ref="B7:J7"/>
    <mergeCell ref="B5:I5"/>
  </mergeCells>
  <conditionalFormatting sqref="A1:XFD4 A63:XFD1048576 B11:XFD15 A7:XFD9 K6:XFD6 A5:A6 J5:XFD5 B17:XFD21 B23:XFD24 B26:XFD30 B32:XFD37 B39:XFD42 B44:XFD45 B47:XFD51 B53:XFD54 B56:XFD59 B61:XFD62">
    <cfRule type="cellIs" dxfId="19" priority="14" operator="equal">
      <formula>0</formula>
    </cfRule>
  </conditionalFormatting>
  <conditionalFormatting sqref="A11:A15 A17:A21 A23:A24 A26:A30 A32:A37 A39:A42 A44:A45 A47:A51 A53:A54 A56:A59 A61:A62">
    <cfRule type="cellIs" dxfId="18" priority="13" operator="equal">
      <formula>0</formula>
    </cfRule>
  </conditionalFormatting>
  <conditionalFormatting sqref="B6:J6">
    <cfRule type="cellIs" dxfId="17" priority="12" operator="equal">
      <formula>0</formula>
    </cfRule>
  </conditionalFormatting>
  <conditionalFormatting sqref="A10:XFD10">
    <cfRule type="cellIs" dxfId="16" priority="11" operator="equal">
      <formula>0</formula>
    </cfRule>
  </conditionalFormatting>
  <conditionalFormatting sqref="A16:XFD16">
    <cfRule type="cellIs" dxfId="15" priority="10" operator="equal">
      <formula>0</formula>
    </cfRule>
  </conditionalFormatting>
  <conditionalFormatting sqref="A22:XFD22">
    <cfRule type="cellIs" dxfId="14" priority="9" operator="equal">
      <formula>0</formula>
    </cfRule>
  </conditionalFormatting>
  <conditionalFormatting sqref="A25:XFD25">
    <cfRule type="cellIs" dxfId="13" priority="8" operator="equal">
      <formula>0</formula>
    </cfRule>
  </conditionalFormatting>
  <conditionalFormatting sqref="A31:XFD31">
    <cfRule type="cellIs" dxfId="12" priority="7" operator="equal">
      <formula>0</formula>
    </cfRule>
  </conditionalFormatting>
  <conditionalFormatting sqref="A38:XFD38">
    <cfRule type="cellIs" dxfId="11" priority="6" operator="equal">
      <formula>0</formula>
    </cfRule>
  </conditionalFormatting>
  <conditionalFormatting sqref="A43:XFD43">
    <cfRule type="cellIs" dxfId="10" priority="5" operator="equal">
      <formula>0</formula>
    </cfRule>
  </conditionalFormatting>
  <conditionalFormatting sqref="A46:XFD46">
    <cfRule type="cellIs" dxfId="9" priority="4" operator="equal">
      <formula>0</formula>
    </cfRule>
  </conditionalFormatting>
  <conditionalFormatting sqref="A52:XFD52">
    <cfRule type="cellIs" dxfId="8" priority="3" operator="equal">
      <formula>0</formula>
    </cfRule>
  </conditionalFormatting>
  <conditionalFormatting sqref="A55:XFD55">
    <cfRule type="cellIs" dxfId="7" priority="2" operator="equal">
      <formula>0</formula>
    </cfRule>
  </conditionalFormatting>
  <conditionalFormatting sqref="A60:XFD60">
    <cfRule type="cellIs" dxfId="6" priority="1" operator="equal">
      <formula>0</formula>
    </cfRule>
  </conditionalFormatting>
  <dataValidations count="3">
    <dataValidation type="list" allowBlank="1" showInputMessage="1" showErrorMessage="1" sqref="D10:D62" xr:uid="{9EEDE4E9-0710-43E1-A6C4-FB2143E9F050}">
      <formula1>financiamiento</formula1>
    </dataValidation>
    <dataValidation type="list" allowBlank="1" showErrorMessage="1" sqref="G10:G62" xr:uid="{8548A6D4-C633-4C2D-B7D7-B926058CE318}">
      <formula1>"1-Númerica,2-Porcentual"</formula1>
    </dataValidation>
    <dataValidation type="list" allowBlank="1" showInputMessage="1" showErrorMessage="1" sqref="J10:J62" xr:uid="{05A9E9A2-BB1B-4B7A-AC91-7987E84F1D0D}">
      <formula1>area</formula1>
    </dataValidation>
  </dataValidations>
  <pageMargins left="0.7" right="0.7" top="0.75" bottom="0.75" header="0.3" footer="0.3"/>
  <pageSetup scale="3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A8B9-DA5F-4133-BA0D-1F60F10F51BC}">
  <sheetPr codeName="Hoja10"/>
  <dimension ref="A1:J19"/>
  <sheetViews>
    <sheetView showGridLines="0" view="pageBreakPreview" topLeftCell="B1" zoomScale="71" zoomScaleNormal="110" zoomScaleSheetLayoutView="100" workbookViewId="0">
      <selection activeCell="B1" sqref="B1:D3"/>
    </sheetView>
  </sheetViews>
  <sheetFormatPr baseColWidth="10" defaultRowHeight="15" x14ac:dyDescent="0.25"/>
  <cols>
    <col min="1" max="1" width="0" style="5" hidden="1" customWidth="1"/>
    <col min="2" max="2" width="6.28515625" style="5" customWidth="1"/>
    <col min="3" max="3" width="25" style="5" customWidth="1"/>
    <col min="4" max="4" width="33.7109375" style="5" bestFit="1" customWidth="1"/>
    <col min="5" max="5" width="81.7109375" style="5" customWidth="1"/>
    <col min="6" max="6" width="12.85546875" style="5" customWidth="1"/>
    <col min="7" max="7" width="15.28515625" style="5" customWidth="1"/>
    <col min="8" max="9" width="11.42578125" style="4"/>
    <col min="10" max="10" width="29.42578125" style="1" customWidth="1"/>
    <col min="11" max="16384" width="11.42578125" style="5"/>
  </cols>
  <sheetData>
    <row r="1" spans="1:10" ht="43.5" customHeight="1" x14ac:dyDescent="0.25">
      <c r="B1" s="92"/>
      <c r="C1" s="92"/>
      <c r="D1" s="92"/>
      <c r="E1" s="180" t="s">
        <v>15</v>
      </c>
      <c r="F1" s="132"/>
      <c r="G1" s="132"/>
      <c r="H1" s="132"/>
      <c r="I1" s="132"/>
      <c r="J1" s="132"/>
    </row>
    <row r="2" spans="1:10" ht="25.5" customHeight="1" x14ac:dyDescent="0.25">
      <c r="B2" s="92"/>
      <c r="C2" s="92"/>
      <c r="D2" s="92"/>
      <c r="E2" s="181"/>
      <c r="F2" s="100"/>
      <c r="G2" s="100"/>
      <c r="H2" s="100"/>
      <c r="I2" s="100"/>
      <c r="J2" s="100"/>
    </row>
    <row r="3" spans="1:10" ht="32.25" customHeight="1" x14ac:dyDescent="0.25">
      <c r="B3" s="129"/>
      <c r="C3" s="129"/>
      <c r="D3" s="129"/>
      <c r="E3" s="182"/>
      <c r="F3" s="101"/>
      <c r="G3" s="101"/>
      <c r="H3" s="101"/>
      <c r="I3" s="101"/>
      <c r="J3" s="101"/>
    </row>
    <row r="4" spans="1:10" ht="30.75" customHeight="1" x14ac:dyDescent="0.25">
      <c r="B4" s="110" t="s">
        <v>1787</v>
      </c>
      <c r="C4" s="110"/>
      <c r="D4" s="110"/>
      <c r="E4" s="110"/>
      <c r="F4" s="110"/>
      <c r="G4" s="110"/>
      <c r="H4" s="110"/>
      <c r="I4" s="110"/>
      <c r="J4" s="111"/>
    </row>
    <row r="5" spans="1:10" ht="57.75" customHeight="1" x14ac:dyDescent="0.25">
      <c r="B5" s="186" t="s">
        <v>1788</v>
      </c>
      <c r="C5" s="186"/>
      <c r="D5" s="186"/>
      <c r="E5" s="186"/>
      <c r="F5" s="186"/>
      <c r="G5" s="186"/>
      <c r="H5" s="186"/>
      <c r="I5" s="186"/>
      <c r="J5" s="12"/>
    </row>
    <row r="6" spans="1:10" ht="28.5" customHeight="1" thickBot="1" x14ac:dyDescent="0.3">
      <c r="B6" s="112" t="str">
        <f>CONCATENATE(COUNTIF(A10:A37,"producto")," PRODUCTOS")</f>
        <v>3 PRODUCTOS</v>
      </c>
      <c r="C6" s="112"/>
      <c r="D6" s="112"/>
      <c r="E6" s="112"/>
      <c r="F6" s="112"/>
      <c r="G6" s="112"/>
      <c r="H6" s="112"/>
      <c r="I6" s="112"/>
      <c r="J6" s="112"/>
    </row>
    <row r="7" spans="1:10" ht="32.25" customHeight="1" thickBot="1" x14ac:dyDescent="0.3">
      <c r="B7" s="183" t="s">
        <v>17</v>
      </c>
      <c r="C7" s="184"/>
      <c r="D7" s="184"/>
      <c r="E7" s="184"/>
      <c r="F7" s="184"/>
      <c r="G7" s="184"/>
      <c r="H7" s="184"/>
      <c r="I7" s="184"/>
      <c r="J7" s="185"/>
    </row>
    <row r="8" spans="1:10" ht="30.75" customHeight="1" thickBot="1" x14ac:dyDescent="0.3">
      <c r="B8" s="175" t="s">
        <v>8</v>
      </c>
      <c r="C8" s="176"/>
      <c r="D8" s="177" t="s">
        <v>16</v>
      </c>
      <c r="E8" s="178"/>
      <c r="F8" s="178"/>
      <c r="G8" s="178"/>
      <c r="H8" s="178"/>
      <c r="I8" s="178"/>
      <c r="J8" s="179"/>
    </row>
    <row r="9" spans="1:10" ht="48" thickBot="1" x14ac:dyDescent="0.3">
      <c r="B9" s="37" t="s">
        <v>9</v>
      </c>
      <c r="C9" s="37" t="s">
        <v>0</v>
      </c>
      <c r="D9" s="37" t="s">
        <v>1</v>
      </c>
      <c r="E9" s="37" t="s">
        <v>2</v>
      </c>
      <c r="F9" s="37" t="s">
        <v>3</v>
      </c>
      <c r="G9" s="37" t="s">
        <v>4</v>
      </c>
      <c r="H9" s="38" t="s">
        <v>5</v>
      </c>
      <c r="I9" s="38" t="s">
        <v>6</v>
      </c>
      <c r="J9" s="37" t="s">
        <v>7</v>
      </c>
    </row>
    <row r="10" spans="1:10" s="14" customFormat="1" ht="89.25" x14ac:dyDescent="0.25">
      <c r="A10" s="5" t="str">
        <f>VLOOKUP(B10,'Plantilla publicacion'!$A$4:$B$503,2,0)</f>
        <v>Producto</v>
      </c>
      <c r="B10" s="17" t="s">
        <v>576</v>
      </c>
      <c r="C10" s="17" t="str">
        <f>VLOOKUP(B10,'Plantilla publicacion'!$A$4:$M$503,6,0)</f>
        <v>60-Fortalecer el Sistema Integral de Gestión Institucional en el marco del Modelo Integrado de Planeación y gestión para mejorar la prestación del servicio.</v>
      </c>
      <c r="D10" s="17" t="str">
        <f>VLOOKUP(B10,'Plantilla publicacion'!$A$4:$M$503,7,0)</f>
        <v>N/A</v>
      </c>
      <c r="E10" s="17" t="str">
        <f>VLOOKUP(B10,'Plantilla publicacion'!$A$4:$M$503,8,0)</f>
        <v>Plan Anual de Auditorías ejecutado y presentado al CICCI (actas del CICCI firmadas semestralmente por Superintendente y jefe OCI)</v>
      </c>
      <c r="F10" s="17">
        <f>VLOOKUP(B10,'Plantilla publicacion'!$A$4:$M$503,9,0)</f>
        <v>100</v>
      </c>
      <c r="G10" s="17" t="str">
        <f>VLOOKUP(B10,'Plantilla publicacion'!$A$4:$M$503,10,0)</f>
        <v>Porcentual</v>
      </c>
      <c r="H10" s="17" t="str">
        <f>VLOOKUP(B10,'Plantilla publicacion'!$A$4:$M$503,11,0)</f>
        <v>2025-01-02</v>
      </c>
      <c r="I10" s="17" t="str">
        <f>VLOOKUP(B10,'Plantilla publicacion'!$A$4:$M$503,12,0)</f>
        <v>2025-12-31</v>
      </c>
      <c r="J10" s="17" t="str">
        <f>VLOOKUP(B10,'Plantilla publicacion'!$A$4:$M$503,13,0)</f>
        <v>50-OFICINA DE CONTROL INTERNO</v>
      </c>
    </row>
    <row r="11" spans="1:10" ht="51" x14ac:dyDescent="0.25">
      <c r="A11" s="15" t="str">
        <f>VLOOKUP(B11,'Plantilla publicacion'!$A$4:$B$503,2,0)</f>
        <v>Actividad propia</v>
      </c>
      <c r="B11" s="6" t="s">
        <v>582</v>
      </c>
      <c r="C11" s="20">
        <f>VLOOKUP(B11,'Plantilla publicacion'!$A$4:$M$503,6,0)</f>
        <v>0</v>
      </c>
      <c r="D11" s="20">
        <f>VLOOKUP(B11,'Plantilla publicacion'!$A$4:$M$503,7,0)</f>
        <v>0</v>
      </c>
      <c r="E11" s="6" t="str">
        <f>VLOOKUP(B11,'Plantilla publicacion'!$A$4:$M$503,8,0)</f>
        <v>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v>
      </c>
      <c r="F11" s="6">
        <f>VLOOKUP(B11,'Plantilla publicacion'!$A$4:$M$503,9,0)</f>
        <v>100</v>
      </c>
      <c r="G11" s="6" t="str">
        <f>VLOOKUP(B11,'Plantilla publicacion'!$A$4:$M$503,10,0)</f>
        <v>Porcentual</v>
      </c>
      <c r="H11" s="7" t="str">
        <f>VLOOKUP(B11,'Plantilla publicacion'!$A$4:$M$503,11,0)</f>
        <v>2025-01-02</v>
      </c>
      <c r="I11" s="7" t="str">
        <f>VLOOKUP(B11,'Plantilla publicacion'!$A$4:$M$503,12,0)</f>
        <v>2025-12-31</v>
      </c>
      <c r="J11" s="19" t="str">
        <f>VLOOKUP(B11,'Plantilla publicacion'!$A$4:$M$503,13,0)</f>
        <v>50-OFICINA DE CONTROL INTERNO</v>
      </c>
    </row>
    <row r="12" spans="1:10" ht="51" x14ac:dyDescent="0.25">
      <c r="A12" s="15" t="str">
        <f>VLOOKUP(B12,'Plantilla publicacion'!$A$4:$B$503,2,0)</f>
        <v>Actividad propia</v>
      </c>
      <c r="B12" s="6" t="s">
        <v>583</v>
      </c>
      <c r="C12" s="20">
        <f>VLOOKUP(B12,'Plantilla publicacion'!$A$4:$M$503,6,0)</f>
        <v>0</v>
      </c>
      <c r="D12" s="20">
        <f>VLOOKUP(B12,'Plantilla publicacion'!$A$4:$M$503,7,0)</f>
        <v>0</v>
      </c>
      <c r="E12" s="6" t="str">
        <f>VLOOKUP(B12,'Plantilla publicacion'!$A$4:$M$503,8,0)</f>
        <v>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v>
      </c>
      <c r="F12" s="6">
        <f>VLOOKUP(B12,'Plantilla publicacion'!$A$4:$M$503,9,0)</f>
        <v>2</v>
      </c>
      <c r="G12" s="6" t="str">
        <f>VLOOKUP(B12,'Plantilla publicacion'!$A$4:$M$503,10,0)</f>
        <v>Númerica</v>
      </c>
      <c r="H12" s="7" t="str">
        <f>VLOOKUP(B12,'Plantilla publicacion'!$A$4:$M$503,11,0)</f>
        <v>2025-06-03</v>
      </c>
      <c r="I12" s="7" t="str">
        <f>VLOOKUP(B12,'Plantilla publicacion'!$A$4:$M$503,12,0)</f>
        <v>2025-12-31</v>
      </c>
      <c r="J12" s="19" t="str">
        <f>VLOOKUP(B12,'Plantilla publicacion'!$A$4:$M$503,13,0)</f>
        <v>50-OFICINA DE CONTROL INTERNO</v>
      </c>
    </row>
    <row r="13" spans="1:10" s="14" customFormat="1" ht="89.25" x14ac:dyDescent="0.25">
      <c r="A13" s="5" t="str">
        <f>VLOOKUP(B13,'Plantilla publicacion'!$A$4:$B$503,2,0)</f>
        <v>Producto</v>
      </c>
      <c r="B13" s="17" t="s">
        <v>585</v>
      </c>
      <c r="C13" s="17" t="str">
        <f>VLOOKUP(B13,'Plantilla publicacion'!$A$4:$M$503,6,0)</f>
        <v>60-Fortalecer el Sistema Integral de Gestión Institucional en el marco del Modelo Integrado de Planeación y gestión para mejorar la prestación del servicio.</v>
      </c>
      <c r="D13" s="17" t="str">
        <f>VLOOKUP(B13,'Plantilla publicacion'!$A$4:$M$503,7,0)</f>
        <v>N/A</v>
      </c>
      <c r="E13" s="17" t="str">
        <f>VLOOKUP(B13,'Plantilla publicacion'!$A$4:$M$503,8,0)</f>
        <v>Seguimiento Planes de trabajo MIPG en el marco de la Política Control Interno, con seguimiento realizado y radicado ante la OAP  (Informe)
Entregable: (Informes de seguimiento  a la implementación y actas del comité)</v>
      </c>
      <c r="F13" s="17">
        <f>VLOOKUP(B13,'Plantilla publicacion'!$A$4:$M$503,9,0)</f>
        <v>3</v>
      </c>
      <c r="G13" s="17" t="str">
        <f>VLOOKUP(B13,'Plantilla publicacion'!$A$4:$M$503,10,0)</f>
        <v>Númerica</v>
      </c>
      <c r="H13" s="17" t="str">
        <f>VLOOKUP(B13,'Plantilla publicacion'!$A$4:$M$503,11,0)</f>
        <v>2025-04-01</v>
      </c>
      <c r="I13" s="17" t="str">
        <f>VLOOKUP(B13,'Plantilla publicacion'!$A$4:$M$503,12,0)</f>
        <v>2025-11-28</v>
      </c>
      <c r="J13" s="17" t="str">
        <f>VLOOKUP(B13,'Plantilla publicacion'!$A$4:$M$503,13,0)</f>
        <v>50-OFICINA DE CONTROL INTERNO</v>
      </c>
    </row>
    <row r="14" spans="1:10" ht="38.25" x14ac:dyDescent="0.25">
      <c r="A14" s="15" t="str">
        <f>VLOOKUP(B14,'Plantilla publicacion'!$A$4:$B$503,2,0)</f>
        <v>Actividad propia</v>
      </c>
      <c r="B14" s="6" t="s">
        <v>591</v>
      </c>
      <c r="C14" s="20">
        <f>VLOOKUP(B14,'Plantilla publicacion'!$A$4:$M$503,6,0)</f>
        <v>0</v>
      </c>
      <c r="D14" s="20">
        <f>VLOOKUP(B14,'Plantilla publicacion'!$A$4:$M$503,7,0)</f>
        <v>0</v>
      </c>
      <c r="E14" s="6" t="str">
        <f>VLOOKUP(B14,'Plantilla publicacion'!$A$4:$M$503,8,0)</f>
        <v>Realizar seguimiento a  los Planes de trabajo MIPG que afectan a la Política Control Interno, conforme a las recomendaciones del FURAG (Correo de solicitud de información a las áreas frente a los seguimientos de las MIPG cuando aplique)</v>
      </c>
      <c r="F14" s="6">
        <f>VLOOKUP(B14,'Plantilla publicacion'!$A$4:$M$503,9,0)</f>
        <v>3</v>
      </c>
      <c r="G14" s="6" t="str">
        <f>VLOOKUP(B14,'Plantilla publicacion'!$A$4:$M$503,10,0)</f>
        <v>Númerica</v>
      </c>
      <c r="H14" s="7" t="str">
        <f>VLOOKUP(B14,'Plantilla publicacion'!$A$4:$M$503,11,0)</f>
        <v>2025-04-01</v>
      </c>
      <c r="I14" s="7" t="str">
        <f>VLOOKUP(B14,'Plantilla publicacion'!$A$4:$M$503,12,0)</f>
        <v>2025-11-28</v>
      </c>
      <c r="J14" s="19" t="str">
        <f>VLOOKUP(B14,'Plantilla publicacion'!$A$4:$M$503,13,0)</f>
        <v>50-OFICINA DE CONTROL INTERNO</v>
      </c>
    </row>
    <row r="15" spans="1:10" ht="25.5" x14ac:dyDescent="0.25">
      <c r="A15" s="15" t="str">
        <f>VLOOKUP(B15,'Plantilla publicacion'!$A$4:$B$503,2,0)</f>
        <v>Actividad propia</v>
      </c>
      <c r="B15" s="6" t="s">
        <v>593</v>
      </c>
      <c r="C15" s="20">
        <f>VLOOKUP(B15,'Plantilla publicacion'!$A$4:$M$503,6,0)</f>
        <v>0</v>
      </c>
      <c r="D15" s="20">
        <f>VLOOKUP(B15,'Plantilla publicacion'!$A$4:$M$503,7,0)</f>
        <v>0</v>
      </c>
      <c r="E15" s="6" t="str">
        <f>VLOOKUP(B15,'Plantilla publicacion'!$A$4:$M$503,8,0)</f>
        <v>Elaborar y presentar al Comité Institucional de Gestión y Desempeño el informe de seguimiento a la implementación del MIPG (Actas de CIGD)</v>
      </c>
      <c r="F15" s="6">
        <f>VLOOKUP(B15,'Plantilla publicacion'!$A$4:$M$503,9,0)</f>
        <v>3</v>
      </c>
      <c r="G15" s="6" t="str">
        <f>VLOOKUP(B15,'Plantilla publicacion'!$A$4:$M$503,10,0)</f>
        <v>Númerica</v>
      </c>
      <c r="H15" s="7" t="str">
        <f>VLOOKUP(B15,'Plantilla publicacion'!$A$4:$M$503,11,0)</f>
        <v>2025-04-01</v>
      </c>
      <c r="I15" s="7" t="str">
        <f>VLOOKUP(B15,'Plantilla publicacion'!$A$4:$M$503,12,0)</f>
        <v>2025-11-28</v>
      </c>
      <c r="J15" s="19" t="str">
        <f>VLOOKUP(B15,'Plantilla publicacion'!$A$4:$M$503,13,0)</f>
        <v>50-OFICINA DE CONTROL INTERNO</v>
      </c>
    </row>
    <row r="16" spans="1:10" s="14" customFormat="1" ht="89.25" x14ac:dyDescent="0.25">
      <c r="A16" s="5" t="str">
        <f>VLOOKUP(B16,'Plantilla publicacion'!$A$4:$B$503,2,0)</f>
        <v>Producto</v>
      </c>
      <c r="B16" s="17" t="s">
        <v>595</v>
      </c>
      <c r="C16" s="17" t="str">
        <f>VLOOKUP(B16,'Plantilla publicacion'!$A$4:$M$503,6,0)</f>
        <v>60-Fortalecer el Sistema Integral de Gestión Institucional en el marco del Modelo Integrado de Planeación y gestión para mejorar la prestación del servicio.</v>
      </c>
      <c r="D16" s="17" t="str">
        <f>VLOOKUP(B16,'Plantilla publicacion'!$A$4:$M$503,7,0)</f>
        <v>N/A</v>
      </c>
      <c r="E16" s="17" t="str">
        <f>VLOOKUP(B16,'Plantilla publicacion'!$A$4:$M$503,8,0)</f>
        <v>Objetivos estratégicos y orientaciones PND, evaluados frente a la planeación 2025 y el PES (Informe elaborado y enviado a Despacho y OAP/memorando o correo)</v>
      </c>
      <c r="F16" s="17">
        <f>VLOOKUP(B16,'Plantilla publicacion'!$A$4:$M$503,9,0)</f>
        <v>1</v>
      </c>
      <c r="G16" s="17" t="str">
        <f>VLOOKUP(B16,'Plantilla publicacion'!$A$4:$M$503,10,0)</f>
        <v>Númerica</v>
      </c>
      <c r="H16" s="17" t="str">
        <f>VLOOKUP(B16,'Plantilla publicacion'!$A$4:$M$503,11,0)</f>
        <v>2025-04-01</v>
      </c>
      <c r="I16" s="17" t="str">
        <f>VLOOKUP(B16,'Plantilla publicacion'!$A$4:$M$503,12,0)</f>
        <v>2025-12-19</v>
      </c>
      <c r="J16" s="17" t="str">
        <f>VLOOKUP(B16,'Plantilla publicacion'!$A$4:$M$503,13,0)</f>
        <v>50-OFICINA DE CONTROL INTERNO</v>
      </c>
    </row>
    <row r="17" spans="1:10" ht="38.25" x14ac:dyDescent="0.25">
      <c r="A17" s="15" t="str">
        <f>VLOOKUP(B17,'Plantilla publicacion'!$A$4:$B$503,2,0)</f>
        <v>Actividad propia</v>
      </c>
      <c r="B17" s="6" t="s">
        <v>597</v>
      </c>
      <c r="C17" s="20">
        <f>VLOOKUP(B17,'Plantilla publicacion'!$A$4:$M$503,6,0)</f>
        <v>0</v>
      </c>
      <c r="D17" s="20">
        <f>VLOOKUP(B17,'Plantilla publicacion'!$A$4:$M$503,7,0)</f>
        <v>0</v>
      </c>
      <c r="E17" s="6" t="str">
        <f>VLOOKUP(B17,'Plantilla publicacion'!$A$4:$M$503,8,0)</f>
        <v>Evaluar el cumplimiento de compromisos que la Superintendencia  tiene en el Plan Estratégico Sectorial frente a los objetivos estratégicos del ministerio (informe con los resultados de la evaluación elaborado)</v>
      </c>
      <c r="F17" s="6">
        <f>VLOOKUP(B17,'Plantilla publicacion'!$A$4:$M$503,9,0)</f>
        <v>1</v>
      </c>
      <c r="G17" s="6" t="str">
        <f>VLOOKUP(B17,'Plantilla publicacion'!$A$4:$M$503,10,0)</f>
        <v>Númerica</v>
      </c>
      <c r="H17" s="7" t="str">
        <f>VLOOKUP(B17,'Plantilla publicacion'!$A$4:$M$503,11,0)</f>
        <v>2025-04-01</v>
      </c>
      <c r="I17" s="7" t="str">
        <f>VLOOKUP(B17,'Plantilla publicacion'!$A$4:$M$503,12,0)</f>
        <v>2025-12-19</v>
      </c>
      <c r="J17" s="19" t="str">
        <f>VLOOKUP(B17,'Plantilla publicacion'!$A$4:$M$503,13,0)</f>
        <v>50-OFICINA DE CONTROL INTERNO</v>
      </c>
    </row>
    <row r="18" spans="1:10" ht="38.25" x14ac:dyDescent="0.25">
      <c r="A18" s="15" t="str">
        <f>VLOOKUP(B18,'Plantilla publicacion'!$A$4:$B$503,2,0)</f>
        <v>Actividad propia</v>
      </c>
      <c r="B18" s="6" t="s">
        <v>599</v>
      </c>
      <c r="C18" s="20">
        <f>VLOOKUP(B18,'Plantilla publicacion'!$A$4:$M$503,6,0)</f>
        <v>0</v>
      </c>
      <c r="D18" s="20">
        <f>VLOOKUP(B18,'Plantilla publicacion'!$A$4:$M$503,7,0)</f>
        <v>0</v>
      </c>
      <c r="E18" s="6" t="str">
        <f>VLOOKUP(B18,'Plantilla publicacion'!$A$4:$M$503,8,0)</f>
        <v>Evaluar cumplimiento de los Objetivos Estrategicos  y el Plan Nacional de Desarrollo frente a las responsabilidades determinadas por los mismos para la SIC. (informe con los resultados de la evaluación elaborado).</v>
      </c>
      <c r="F18" s="6">
        <f>VLOOKUP(B18,'Plantilla publicacion'!$A$4:$M$503,9,0)</f>
        <v>1</v>
      </c>
      <c r="G18" s="6" t="str">
        <f>VLOOKUP(B18,'Plantilla publicacion'!$A$4:$M$503,10,0)</f>
        <v>Númerica</v>
      </c>
      <c r="H18" s="7" t="str">
        <f>VLOOKUP(B18,'Plantilla publicacion'!$A$4:$M$503,11,0)</f>
        <v>2025-04-01</v>
      </c>
      <c r="I18" s="7" t="str">
        <f>VLOOKUP(B18,'Plantilla publicacion'!$A$4:$M$503,12,0)</f>
        <v>2025-12-19</v>
      </c>
      <c r="J18" s="19" t="str">
        <f>VLOOKUP(B18,'Plantilla publicacion'!$A$4:$M$503,13,0)</f>
        <v>50-OFICINA DE CONTROL INTERNO</v>
      </c>
    </row>
    <row r="19" spans="1:10" ht="25.5" x14ac:dyDescent="0.25">
      <c r="A19" s="15" t="str">
        <f>VLOOKUP(B19,'Plantilla publicacion'!$A$4:$B$503,2,0)</f>
        <v>Actividad propia</v>
      </c>
      <c r="B19" s="6" t="s">
        <v>600</v>
      </c>
      <c r="C19" s="20">
        <f>VLOOKUP(B19,'Plantilla publicacion'!$A$4:$M$503,6,0)</f>
        <v>0</v>
      </c>
      <c r="D19" s="20">
        <f>VLOOKUP(B19,'Plantilla publicacion'!$A$4:$M$503,7,0)</f>
        <v>0</v>
      </c>
      <c r="E19" s="6" t="str">
        <f>VLOOKUP(B19,'Plantilla publicacion'!$A$4:$M$503,8,0)</f>
        <v>Elaborar y radicar ante los responsables, el informe. (informe con los resultados de la evaluación elaborado y radicado al Superintendente y OAP / Correo-Memorando)</v>
      </c>
      <c r="F19" s="6">
        <f>VLOOKUP(B19,'Plantilla publicacion'!$A$4:$M$503,9,0)</f>
        <v>1</v>
      </c>
      <c r="G19" s="6" t="str">
        <f>VLOOKUP(B19,'Plantilla publicacion'!$A$4:$M$503,10,0)</f>
        <v>Númerica</v>
      </c>
      <c r="H19" s="7" t="str">
        <f>VLOOKUP(B19,'Plantilla publicacion'!$A$4:$M$503,11,0)</f>
        <v>2025-04-01</v>
      </c>
      <c r="I19" s="7" t="str">
        <f>VLOOKUP(B19,'Plantilla publicacion'!$A$4:$M$503,12,0)</f>
        <v>2025-12-19</v>
      </c>
      <c r="J19" s="19" t="str">
        <f>VLOOKUP(B19,'Plantilla publicacion'!$A$4:$M$503,13,0)</f>
        <v>50-OFICINA DE CONTROL INTERNO</v>
      </c>
    </row>
  </sheetData>
  <autoFilter ref="A9:J19" xr:uid="{5AD4A8B9-DA5F-4133-BA0D-1F60F10F51BC}"/>
  <mergeCells count="8">
    <mergeCell ref="B8:C8"/>
    <mergeCell ref="D8:J8"/>
    <mergeCell ref="B1:D3"/>
    <mergeCell ref="E1:J3"/>
    <mergeCell ref="B4:J4"/>
    <mergeCell ref="B6:J6"/>
    <mergeCell ref="B7:J7"/>
    <mergeCell ref="B5:I5"/>
  </mergeCells>
  <conditionalFormatting sqref="C11:J12 C14:J15 C17:J19">
    <cfRule type="cellIs" dxfId="5" priority="6" operator="equal">
      <formula>0</formula>
    </cfRule>
  </conditionalFormatting>
  <conditionalFormatting sqref="A11:A12 A14:A15 A17:A19">
    <cfRule type="cellIs" dxfId="4" priority="5" operator="equal">
      <formula>0</formula>
    </cfRule>
  </conditionalFormatting>
  <conditionalFormatting sqref="B6:J6">
    <cfRule type="cellIs" dxfId="3" priority="4" operator="equal">
      <formula>0</formula>
    </cfRule>
  </conditionalFormatting>
  <conditionalFormatting sqref="A10:XFD10">
    <cfRule type="cellIs" dxfId="2" priority="3" operator="equal">
      <formula>0</formula>
    </cfRule>
  </conditionalFormatting>
  <conditionalFormatting sqref="A13:XFD13">
    <cfRule type="cellIs" dxfId="1" priority="2" operator="equal">
      <formula>0</formula>
    </cfRule>
  </conditionalFormatting>
  <conditionalFormatting sqref="A16:XFD16">
    <cfRule type="cellIs" dxfId="0" priority="1" operator="equal">
      <formula>0</formula>
    </cfRule>
  </conditionalFormatting>
  <dataValidations count="3">
    <dataValidation type="list" allowBlank="1" showInputMessage="1" showErrorMessage="1" sqref="D10:D19" xr:uid="{B10786AF-5A69-4C99-92DC-47E71D325FF8}">
      <formula1>financiamiento</formula1>
    </dataValidation>
    <dataValidation type="list" allowBlank="1" showInputMessage="1" showErrorMessage="1" sqref="J10:J19" xr:uid="{0205168F-4B56-4A77-8409-9E48DD98B670}">
      <formula1>area</formula1>
    </dataValidation>
    <dataValidation type="list" allowBlank="1" showErrorMessage="1" sqref="G10:G19" xr:uid="{AA4247F2-E880-4E05-9771-0907D98FFE79}">
      <formula1>"1-Númerica,2-Porcentual"</formula1>
    </dataValidation>
  </dataValidations>
  <pageMargins left="0.7" right="0.7" top="0.75" bottom="0.75" header="0.3" footer="0.3"/>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ABEE-0999-407D-9322-D275972A025D}">
  <sheetPr>
    <tabColor rgb="FF00B050"/>
  </sheetPr>
  <dimension ref="A1:G119"/>
  <sheetViews>
    <sheetView workbookViewId="0">
      <selection activeCell="C1" sqref="C1"/>
    </sheetView>
  </sheetViews>
  <sheetFormatPr baseColWidth="10" defaultRowHeight="25.5" customHeight="1" x14ac:dyDescent="0.25"/>
  <cols>
    <col min="1" max="7" width="11.42578125" style="61"/>
    <col min="8" max="8" width="11.85546875" style="61" bestFit="1" customWidth="1"/>
    <col min="9" max="16384" width="11.42578125" style="61"/>
  </cols>
  <sheetData>
    <row r="1" spans="1:7" ht="25.5" customHeight="1" x14ac:dyDescent="0.25">
      <c r="A1" s="61">
        <v>1</v>
      </c>
      <c r="B1" s="61">
        <v>2</v>
      </c>
      <c r="C1" s="61">
        <v>3</v>
      </c>
      <c r="D1" s="61">
        <v>4</v>
      </c>
      <c r="E1" s="61">
        <v>5</v>
      </c>
      <c r="F1" s="61">
        <v>6</v>
      </c>
      <c r="G1" s="61">
        <v>7</v>
      </c>
    </row>
    <row r="2" spans="1:7" ht="25.5" customHeight="1" x14ac:dyDescent="0.25">
      <c r="A2" s="68" t="s">
        <v>522</v>
      </c>
      <c r="B2" s="69" t="s">
        <v>1744</v>
      </c>
      <c r="C2" s="70" t="s">
        <v>0</v>
      </c>
      <c r="D2" s="71" t="s">
        <v>1745</v>
      </c>
      <c r="E2" s="71" t="s">
        <v>1746</v>
      </c>
      <c r="F2" s="72" t="s">
        <v>1744</v>
      </c>
      <c r="G2" s="62" t="s">
        <v>528</v>
      </c>
    </row>
    <row r="3" spans="1:7" ht="25.5" customHeight="1" x14ac:dyDescent="0.25">
      <c r="A3" s="73" t="s">
        <v>535</v>
      </c>
      <c r="B3" s="74" t="s">
        <v>66</v>
      </c>
      <c r="C3" s="75" t="s">
        <v>65</v>
      </c>
      <c r="D3" s="76" t="s">
        <v>1698</v>
      </c>
      <c r="E3" s="76" t="s">
        <v>1699</v>
      </c>
      <c r="F3" s="74" t="s">
        <v>66</v>
      </c>
      <c r="G3" s="74" t="s">
        <v>538</v>
      </c>
    </row>
    <row r="4" spans="1:7" ht="25.5" customHeight="1" x14ac:dyDescent="0.25">
      <c r="A4" s="73" t="s">
        <v>549</v>
      </c>
      <c r="B4" s="74" t="s">
        <v>69</v>
      </c>
      <c r="C4" s="75" t="s">
        <v>65</v>
      </c>
      <c r="D4" s="76" t="s">
        <v>1698</v>
      </c>
      <c r="E4" s="76" t="s">
        <v>1699</v>
      </c>
      <c r="F4" s="74" t="s">
        <v>69</v>
      </c>
      <c r="G4" s="74" t="s">
        <v>538</v>
      </c>
    </row>
    <row r="5" spans="1:7" ht="25.5" customHeight="1" x14ac:dyDescent="0.25">
      <c r="A5" s="73" t="s">
        <v>556</v>
      </c>
      <c r="B5" s="74" t="s">
        <v>72</v>
      </c>
      <c r="C5" s="77" t="s">
        <v>13</v>
      </c>
      <c r="D5" s="76" t="s">
        <v>1700</v>
      </c>
      <c r="E5" s="76" t="s">
        <v>1701</v>
      </c>
      <c r="F5" s="74" t="s">
        <v>72</v>
      </c>
      <c r="G5" s="74" t="s">
        <v>538</v>
      </c>
    </row>
    <row r="6" spans="1:7" ht="25.5" customHeight="1" x14ac:dyDescent="0.25">
      <c r="A6" s="73" t="s">
        <v>576</v>
      </c>
      <c r="B6" s="74" t="s">
        <v>161</v>
      </c>
      <c r="C6" s="75" t="s">
        <v>65</v>
      </c>
      <c r="D6" s="76" t="s">
        <v>1698</v>
      </c>
      <c r="E6" s="76" t="s">
        <v>1699</v>
      </c>
      <c r="F6" s="74" t="s">
        <v>161</v>
      </c>
      <c r="G6" s="78" t="s">
        <v>577</v>
      </c>
    </row>
    <row r="7" spans="1:7" ht="25.5" customHeight="1" x14ac:dyDescent="0.25">
      <c r="A7" s="73" t="s">
        <v>585</v>
      </c>
      <c r="B7" s="74" t="s">
        <v>121</v>
      </c>
      <c r="C7" s="75" t="s">
        <v>65</v>
      </c>
      <c r="D7" s="76" t="s">
        <v>1698</v>
      </c>
      <c r="E7" s="76" t="s">
        <v>1699</v>
      </c>
      <c r="F7" s="74" t="s">
        <v>121</v>
      </c>
      <c r="G7" s="78" t="s">
        <v>577</v>
      </c>
    </row>
    <row r="8" spans="1:7" ht="25.5" customHeight="1" x14ac:dyDescent="0.25">
      <c r="A8" s="73" t="s">
        <v>595</v>
      </c>
      <c r="B8" s="74" t="s">
        <v>124</v>
      </c>
      <c r="C8" s="75" t="s">
        <v>65</v>
      </c>
      <c r="D8" s="76" t="s">
        <v>1698</v>
      </c>
      <c r="E8" s="76" t="s">
        <v>1699</v>
      </c>
      <c r="F8" s="74" t="s">
        <v>124</v>
      </c>
      <c r="G8" s="78" t="s">
        <v>577</v>
      </c>
    </row>
    <row r="9" spans="1:7" ht="25.5" customHeight="1" x14ac:dyDescent="0.25">
      <c r="A9" s="73" t="s">
        <v>602</v>
      </c>
      <c r="B9" s="74" t="s">
        <v>424</v>
      </c>
      <c r="C9" s="77" t="s">
        <v>13</v>
      </c>
      <c r="D9" s="76" t="s">
        <v>1700</v>
      </c>
      <c r="E9" s="76" t="s">
        <v>1701</v>
      </c>
      <c r="F9" s="74" t="s">
        <v>424</v>
      </c>
      <c r="G9" s="74" t="s">
        <v>603</v>
      </c>
    </row>
    <row r="10" spans="1:7" ht="25.5" customHeight="1" x14ac:dyDescent="0.25">
      <c r="A10" s="73" t="s">
        <v>610</v>
      </c>
      <c r="B10" s="74" t="s">
        <v>427</v>
      </c>
      <c r="C10" s="77" t="s">
        <v>13</v>
      </c>
      <c r="D10" s="76" t="s">
        <v>1700</v>
      </c>
      <c r="E10" s="76" t="s">
        <v>1701</v>
      </c>
      <c r="F10" s="74" t="s">
        <v>427</v>
      </c>
      <c r="G10" s="74" t="s">
        <v>603</v>
      </c>
    </row>
    <row r="11" spans="1:7" ht="25.5" customHeight="1" x14ac:dyDescent="0.25">
      <c r="A11" s="73" t="s">
        <v>615</v>
      </c>
      <c r="B11" s="74" t="s">
        <v>457</v>
      </c>
      <c r="C11" s="75" t="s">
        <v>65</v>
      </c>
      <c r="D11" s="76" t="s">
        <v>1698</v>
      </c>
      <c r="E11" s="76" t="s">
        <v>1699</v>
      </c>
      <c r="F11" s="74" t="s">
        <v>457</v>
      </c>
      <c r="G11" s="74" t="s">
        <v>1747</v>
      </c>
    </row>
    <row r="12" spans="1:7" ht="25.5" customHeight="1" x14ac:dyDescent="0.25">
      <c r="A12" s="73" t="s">
        <v>620</v>
      </c>
      <c r="B12" s="74" t="s">
        <v>460</v>
      </c>
      <c r="C12" s="75" t="s">
        <v>65</v>
      </c>
      <c r="D12" s="76" t="s">
        <v>1698</v>
      </c>
      <c r="E12" s="76" t="s">
        <v>1699</v>
      </c>
      <c r="F12" s="74" t="s">
        <v>460</v>
      </c>
      <c r="G12" s="74" t="s">
        <v>1747</v>
      </c>
    </row>
    <row r="13" spans="1:7" ht="25.5" customHeight="1" x14ac:dyDescent="0.25">
      <c r="A13" s="73" t="s">
        <v>628</v>
      </c>
      <c r="B13" s="74" t="s">
        <v>430</v>
      </c>
      <c r="C13" s="77" t="s">
        <v>12</v>
      </c>
      <c r="D13" s="76" t="s">
        <v>1702</v>
      </c>
      <c r="E13" s="76" t="s">
        <v>1703</v>
      </c>
      <c r="F13" s="74" t="s">
        <v>430</v>
      </c>
      <c r="G13" s="74" t="s">
        <v>603</v>
      </c>
    </row>
    <row r="14" spans="1:7" ht="25.5" customHeight="1" x14ac:dyDescent="0.25">
      <c r="A14" s="73" t="s">
        <v>633</v>
      </c>
      <c r="B14" s="74" t="s">
        <v>76</v>
      </c>
      <c r="C14" s="77" t="s">
        <v>13</v>
      </c>
      <c r="D14" s="76" t="s">
        <v>1700</v>
      </c>
      <c r="E14" s="76" t="s">
        <v>1701</v>
      </c>
      <c r="F14" s="74" t="s">
        <v>76</v>
      </c>
      <c r="G14" s="74" t="s">
        <v>538</v>
      </c>
    </row>
    <row r="15" spans="1:7" ht="25.5" customHeight="1" x14ac:dyDescent="0.25">
      <c r="A15" s="73" t="s">
        <v>644</v>
      </c>
      <c r="B15" s="74" t="s">
        <v>81</v>
      </c>
      <c r="C15" s="75" t="s">
        <v>65</v>
      </c>
      <c r="D15" s="76" t="s">
        <v>1698</v>
      </c>
      <c r="E15" s="76" t="s">
        <v>1699</v>
      </c>
      <c r="F15" s="74" t="s">
        <v>81</v>
      </c>
      <c r="G15" s="74" t="s">
        <v>538</v>
      </c>
    </row>
    <row r="16" spans="1:7" ht="25.5" customHeight="1" x14ac:dyDescent="0.25">
      <c r="A16" s="73" t="s">
        <v>652</v>
      </c>
      <c r="B16" s="74" t="s">
        <v>84</v>
      </c>
      <c r="C16" s="75" t="s">
        <v>65</v>
      </c>
      <c r="D16" s="76" t="s">
        <v>1698</v>
      </c>
      <c r="E16" s="76" t="s">
        <v>1699</v>
      </c>
      <c r="F16" s="74" t="s">
        <v>84</v>
      </c>
      <c r="G16" s="74" t="s">
        <v>538</v>
      </c>
    </row>
    <row r="17" spans="1:7" ht="25.5" customHeight="1" x14ac:dyDescent="0.25">
      <c r="A17" s="73" t="s">
        <v>658</v>
      </c>
      <c r="B17" s="74" t="s">
        <v>87</v>
      </c>
      <c r="C17" s="75" t="s">
        <v>65</v>
      </c>
      <c r="D17" s="76" t="s">
        <v>1698</v>
      </c>
      <c r="E17" s="76" t="s">
        <v>1699</v>
      </c>
      <c r="F17" s="74" t="s">
        <v>87</v>
      </c>
      <c r="G17" s="74" t="s">
        <v>538</v>
      </c>
    </row>
    <row r="18" spans="1:7" ht="25.5" customHeight="1" x14ac:dyDescent="0.25">
      <c r="A18" s="73" t="s">
        <v>666</v>
      </c>
      <c r="B18" s="74" t="s">
        <v>91</v>
      </c>
      <c r="C18" s="75" t="s">
        <v>65</v>
      </c>
      <c r="D18" s="76" t="s">
        <v>1698</v>
      </c>
      <c r="E18" s="76" t="s">
        <v>1699</v>
      </c>
      <c r="F18" s="74" t="s">
        <v>91</v>
      </c>
      <c r="G18" s="74" t="s">
        <v>538</v>
      </c>
    </row>
    <row r="19" spans="1:7" ht="25.5" customHeight="1" x14ac:dyDescent="0.25">
      <c r="A19" s="73" t="s">
        <v>674</v>
      </c>
      <c r="B19" s="74" t="s">
        <v>95</v>
      </c>
      <c r="C19" s="75" t="s">
        <v>65</v>
      </c>
      <c r="D19" s="76" t="s">
        <v>1698</v>
      </c>
      <c r="E19" s="76" t="s">
        <v>1699</v>
      </c>
      <c r="F19" s="74" t="s">
        <v>95</v>
      </c>
      <c r="G19" s="74" t="s">
        <v>538</v>
      </c>
    </row>
    <row r="20" spans="1:7" ht="25.5" customHeight="1" x14ac:dyDescent="0.25">
      <c r="A20" s="73" t="s">
        <v>682</v>
      </c>
      <c r="B20" s="74" t="s">
        <v>181</v>
      </c>
      <c r="C20" s="75" t="s">
        <v>65</v>
      </c>
      <c r="D20" s="76" t="s">
        <v>1698</v>
      </c>
      <c r="E20" s="76" t="s">
        <v>1699</v>
      </c>
      <c r="F20" s="74" t="s">
        <v>181</v>
      </c>
      <c r="G20" s="74" t="s">
        <v>684</v>
      </c>
    </row>
    <row r="21" spans="1:7" ht="25.5" customHeight="1" x14ac:dyDescent="0.25">
      <c r="A21" s="73" t="s">
        <v>702</v>
      </c>
      <c r="B21" s="74" t="s">
        <v>440</v>
      </c>
      <c r="C21" s="77" t="s">
        <v>13</v>
      </c>
      <c r="D21" s="76" t="s">
        <v>1700</v>
      </c>
      <c r="E21" s="76" t="s">
        <v>1701</v>
      </c>
      <c r="F21" s="74" t="s">
        <v>440</v>
      </c>
      <c r="G21" s="74" t="s">
        <v>703</v>
      </c>
    </row>
    <row r="22" spans="1:7" ht="25.5" customHeight="1" x14ac:dyDescent="0.25">
      <c r="A22" s="73" t="s">
        <v>710</v>
      </c>
      <c r="B22" s="74" t="s">
        <v>443</v>
      </c>
      <c r="C22" s="77" t="s">
        <v>13</v>
      </c>
      <c r="D22" s="76" t="s">
        <v>1700</v>
      </c>
      <c r="E22" s="76" t="s">
        <v>1701</v>
      </c>
      <c r="F22" s="74" t="s">
        <v>443</v>
      </c>
      <c r="G22" s="74" t="s">
        <v>703</v>
      </c>
    </row>
    <row r="23" spans="1:7" ht="25.5" customHeight="1" x14ac:dyDescent="0.25">
      <c r="A23" s="73" t="s">
        <v>723</v>
      </c>
      <c r="B23" s="74" t="s">
        <v>448</v>
      </c>
      <c r="C23" s="77" t="s">
        <v>11</v>
      </c>
      <c r="D23" s="76" t="s">
        <v>1704</v>
      </c>
      <c r="E23" s="76" t="s">
        <v>1705</v>
      </c>
      <c r="F23" s="74" t="s">
        <v>448</v>
      </c>
      <c r="G23" s="74" t="s">
        <v>703</v>
      </c>
    </row>
    <row r="24" spans="1:7" ht="25.5" customHeight="1" x14ac:dyDescent="0.25">
      <c r="A24" s="73" t="s">
        <v>734</v>
      </c>
      <c r="B24" s="74" t="s">
        <v>225</v>
      </c>
      <c r="C24" s="77" t="s">
        <v>13</v>
      </c>
      <c r="D24" s="76" t="s">
        <v>1700</v>
      </c>
      <c r="E24" s="76" t="s">
        <v>1701</v>
      </c>
      <c r="F24" s="74" t="s">
        <v>225</v>
      </c>
      <c r="G24" s="74" t="s">
        <v>735</v>
      </c>
    </row>
    <row r="25" spans="1:7" ht="25.5" customHeight="1" x14ac:dyDescent="0.25">
      <c r="A25" s="73" t="s">
        <v>758</v>
      </c>
      <c r="B25" s="74" t="s">
        <v>294</v>
      </c>
      <c r="C25" s="77" t="s">
        <v>11</v>
      </c>
      <c r="D25" s="76" t="s">
        <v>1704</v>
      </c>
      <c r="E25" s="76" t="s">
        <v>1705</v>
      </c>
      <c r="F25" s="74" t="s">
        <v>294</v>
      </c>
      <c r="G25" s="74" t="s">
        <v>735</v>
      </c>
    </row>
    <row r="26" spans="1:7" ht="25.5" customHeight="1" x14ac:dyDescent="0.25">
      <c r="A26" s="73" t="s">
        <v>768</v>
      </c>
      <c r="B26" s="74" t="s">
        <v>296</v>
      </c>
      <c r="C26" s="77" t="s">
        <v>11</v>
      </c>
      <c r="D26" s="76" t="s">
        <v>1704</v>
      </c>
      <c r="E26" s="76" t="s">
        <v>1705</v>
      </c>
      <c r="F26" s="74" t="s">
        <v>296</v>
      </c>
      <c r="G26" s="74" t="s">
        <v>735</v>
      </c>
    </row>
    <row r="27" spans="1:7" ht="25.5" customHeight="1" x14ac:dyDescent="0.25">
      <c r="A27" s="73" t="s">
        <v>777</v>
      </c>
      <c r="B27" s="74" t="s">
        <v>299</v>
      </c>
      <c r="C27" s="77" t="s">
        <v>10</v>
      </c>
      <c r="D27" s="76" t="s">
        <v>1706</v>
      </c>
      <c r="E27" s="76" t="s">
        <v>1748</v>
      </c>
      <c r="F27" s="74" t="s">
        <v>299</v>
      </c>
      <c r="G27" s="74" t="s">
        <v>735</v>
      </c>
    </row>
    <row r="28" spans="1:7" ht="25.5" customHeight="1" x14ac:dyDescent="0.25">
      <c r="A28" s="73" t="s">
        <v>784</v>
      </c>
      <c r="B28" s="74" t="s">
        <v>468</v>
      </c>
      <c r="C28" s="75" t="s">
        <v>65</v>
      </c>
      <c r="D28" s="76" t="s">
        <v>1698</v>
      </c>
      <c r="E28" s="76" t="s">
        <v>1699</v>
      </c>
      <c r="F28" s="74" t="s">
        <v>468</v>
      </c>
      <c r="G28" s="74" t="s">
        <v>1749</v>
      </c>
    </row>
    <row r="29" spans="1:7" ht="25.5" customHeight="1" x14ac:dyDescent="0.25">
      <c r="A29" s="73" t="s">
        <v>795</v>
      </c>
      <c r="B29" s="74" t="s">
        <v>473</v>
      </c>
      <c r="C29" s="75" t="s">
        <v>65</v>
      </c>
      <c r="D29" s="76" t="s">
        <v>1698</v>
      </c>
      <c r="E29" s="76" t="s">
        <v>1699</v>
      </c>
      <c r="F29" s="74" t="s">
        <v>473</v>
      </c>
      <c r="G29" s="74" t="s">
        <v>1749</v>
      </c>
    </row>
    <row r="30" spans="1:7" ht="25.5" customHeight="1" x14ac:dyDescent="0.25">
      <c r="A30" s="73" t="s">
        <v>810</v>
      </c>
      <c r="B30" s="74" t="s">
        <v>479</v>
      </c>
      <c r="C30" s="77" t="s">
        <v>13</v>
      </c>
      <c r="D30" s="76" t="s">
        <v>1700</v>
      </c>
      <c r="E30" s="76" t="s">
        <v>1701</v>
      </c>
      <c r="F30" s="74" t="s">
        <v>479</v>
      </c>
      <c r="G30" s="74" t="s">
        <v>1749</v>
      </c>
    </row>
    <row r="31" spans="1:7" ht="25.5" customHeight="1" x14ac:dyDescent="0.25">
      <c r="A31" s="73" t="s">
        <v>818</v>
      </c>
      <c r="B31" s="74" t="s">
        <v>113</v>
      </c>
      <c r="C31" s="75" t="s">
        <v>65</v>
      </c>
      <c r="D31" s="76" t="s">
        <v>1698</v>
      </c>
      <c r="E31" s="76" t="s">
        <v>1699</v>
      </c>
      <c r="F31" s="74" t="s">
        <v>113</v>
      </c>
      <c r="G31" s="74" t="s">
        <v>1697</v>
      </c>
    </row>
    <row r="32" spans="1:7" ht="25.5" customHeight="1" x14ac:dyDescent="0.25">
      <c r="A32" s="73" t="s">
        <v>829</v>
      </c>
      <c r="B32" s="74" t="s">
        <v>245</v>
      </c>
      <c r="C32" s="77" t="s">
        <v>11</v>
      </c>
      <c r="D32" s="76" t="s">
        <v>1704</v>
      </c>
      <c r="E32" s="76" t="s">
        <v>1705</v>
      </c>
      <c r="F32" s="74" t="s">
        <v>245</v>
      </c>
      <c r="G32" s="74" t="s">
        <v>735</v>
      </c>
    </row>
    <row r="33" spans="1:7" ht="25.5" customHeight="1" x14ac:dyDescent="0.25">
      <c r="A33" s="73" t="s">
        <v>837</v>
      </c>
      <c r="B33" s="74" t="s">
        <v>396</v>
      </c>
      <c r="C33" s="77" t="s">
        <v>14</v>
      </c>
      <c r="D33" s="76" t="s">
        <v>1708</v>
      </c>
      <c r="E33" s="76" t="s">
        <v>1750</v>
      </c>
      <c r="F33" s="74" t="s">
        <v>396</v>
      </c>
      <c r="G33" s="74" t="s">
        <v>838</v>
      </c>
    </row>
    <row r="34" spans="1:7" ht="25.5" customHeight="1" x14ac:dyDescent="0.25">
      <c r="A34" s="73" t="s">
        <v>844</v>
      </c>
      <c r="B34" s="74" t="s">
        <v>250</v>
      </c>
      <c r="C34" s="77" t="s">
        <v>11</v>
      </c>
      <c r="D34" s="76" t="s">
        <v>1704</v>
      </c>
      <c r="E34" s="76" t="s">
        <v>1705</v>
      </c>
      <c r="F34" s="74" t="s">
        <v>250</v>
      </c>
      <c r="G34" s="74" t="s">
        <v>735</v>
      </c>
    </row>
    <row r="35" spans="1:7" ht="25.5" customHeight="1" x14ac:dyDescent="0.25">
      <c r="A35" s="73" t="s">
        <v>849</v>
      </c>
      <c r="B35" s="74" t="s">
        <v>255</v>
      </c>
      <c r="C35" s="77" t="s">
        <v>11</v>
      </c>
      <c r="D35" s="76" t="s">
        <v>1704</v>
      </c>
      <c r="E35" s="76" t="s">
        <v>1705</v>
      </c>
      <c r="F35" s="74" t="s">
        <v>255</v>
      </c>
      <c r="G35" s="74" t="s">
        <v>735</v>
      </c>
    </row>
    <row r="36" spans="1:7" ht="25.5" customHeight="1" x14ac:dyDescent="0.25">
      <c r="A36" s="73" t="s">
        <v>856</v>
      </c>
      <c r="B36" s="74" t="s">
        <v>259</v>
      </c>
      <c r="C36" s="77" t="s">
        <v>11</v>
      </c>
      <c r="D36" s="76" t="s">
        <v>1704</v>
      </c>
      <c r="E36" s="76" t="s">
        <v>1705</v>
      </c>
      <c r="F36" s="74" t="s">
        <v>259</v>
      </c>
      <c r="G36" s="74" t="s">
        <v>735</v>
      </c>
    </row>
    <row r="37" spans="1:7" ht="25.5" customHeight="1" x14ac:dyDescent="0.25">
      <c r="A37" s="73" t="s">
        <v>862</v>
      </c>
      <c r="B37" s="74" t="s">
        <v>262</v>
      </c>
      <c r="C37" s="77" t="s">
        <v>11</v>
      </c>
      <c r="D37" s="76" t="s">
        <v>1704</v>
      </c>
      <c r="E37" s="76" t="s">
        <v>1705</v>
      </c>
      <c r="F37" s="74" t="s">
        <v>262</v>
      </c>
      <c r="G37" s="78" t="s">
        <v>838</v>
      </c>
    </row>
    <row r="38" spans="1:7" ht="25.5" customHeight="1" x14ac:dyDescent="0.25">
      <c r="A38" s="73" t="s">
        <v>871</v>
      </c>
      <c r="B38" s="74" t="s">
        <v>242</v>
      </c>
      <c r="C38" s="77" t="s">
        <v>10</v>
      </c>
      <c r="D38" s="76" t="s">
        <v>1706</v>
      </c>
      <c r="E38" s="76" t="s">
        <v>1748</v>
      </c>
      <c r="F38" s="74" t="s">
        <v>242</v>
      </c>
      <c r="G38" s="74" t="s">
        <v>735</v>
      </c>
    </row>
    <row r="39" spans="1:7" ht="25.5" customHeight="1" x14ac:dyDescent="0.25">
      <c r="A39" s="73" t="s">
        <v>876</v>
      </c>
      <c r="B39" s="74" t="s">
        <v>194</v>
      </c>
      <c r="C39" s="75" t="s">
        <v>65</v>
      </c>
      <c r="D39" s="76" t="s">
        <v>1698</v>
      </c>
      <c r="E39" s="76" t="s">
        <v>1699</v>
      </c>
      <c r="F39" s="74" t="s">
        <v>194</v>
      </c>
      <c r="G39" s="74" t="s">
        <v>684</v>
      </c>
    </row>
    <row r="40" spans="1:7" ht="25.5" customHeight="1" x14ac:dyDescent="0.25">
      <c r="A40" s="73" t="s">
        <v>882</v>
      </c>
      <c r="B40" s="74" t="s">
        <v>237</v>
      </c>
      <c r="C40" s="77" t="s">
        <v>10</v>
      </c>
      <c r="D40" s="76" t="s">
        <v>1706</v>
      </c>
      <c r="E40" s="76" t="s">
        <v>1748</v>
      </c>
      <c r="F40" s="74" t="s">
        <v>237</v>
      </c>
      <c r="G40" s="74" t="s">
        <v>735</v>
      </c>
    </row>
    <row r="41" spans="1:7" ht="25.5" customHeight="1" x14ac:dyDescent="0.25">
      <c r="A41" s="73" t="s">
        <v>891</v>
      </c>
      <c r="B41" s="74" t="s">
        <v>144</v>
      </c>
      <c r="C41" s="77" t="s">
        <v>13</v>
      </c>
      <c r="D41" s="76" t="s">
        <v>1700</v>
      </c>
      <c r="E41" s="76" t="s">
        <v>1701</v>
      </c>
      <c r="F41" s="74" t="s">
        <v>144</v>
      </c>
      <c r="G41" s="74" t="s">
        <v>892</v>
      </c>
    </row>
    <row r="42" spans="1:7" ht="25.5" customHeight="1" x14ac:dyDescent="0.25">
      <c r="A42" s="73" t="s">
        <v>913</v>
      </c>
      <c r="B42" s="74" t="s">
        <v>491</v>
      </c>
      <c r="C42" s="77" t="s">
        <v>13</v>
      </c>
      <c r="D42" s="76" t="s">
        <v>1700</v>
      </c>
      <c r="E42" s="76" t="s">
        <v>1701</v>
      </c>
      <c r="F42" s="74" t="s">
        <v>491</v>
      </c>
      <c r="G42" s="74" t="s">
        <v>1751</v>
      </c>
    </row>
    <row r="43" spans="1:7" ht="25.5" customHeight="1" x14ac:dyDescent="0.25">
      <c r="A43" s="73" t="s">
        <v>924</v>
      </c>
      <c r="B43" s="74" t="s">
        <v>483</v>
      </c>
      <c r="C43" s="75" t="s">
        <v>65</v>
      </c>
      <c r="D43" s="76" t="s">
        <v>1698</v>
      </c>
      <c r="E43" s="76" t="s">
        <v>1699</v>
      </c>
      <c r="F43" s="74" t="s">
        <v>483</v>
      </c>
      <c r="G43" s="74" t="s">
        <v>1751</v>
      </c>
    </row>
    <row r="44" spans="1:7" ht="25.5" customHeight="1" x14ac:dyDescent="0.25">
      <c r="A44" s="73" t="s">
        <v>949</v>
      </c>
      <c r="B44" s="74" t="s">
        <v>332</v>
      </c>
      <c r="C44" s="77" t="s">
        <v>13</v>
      </c>
      <c r="D44" s="76" t="s">
        <v>1700</v>
      </c>
      <c r="E44" s="76" t="s">
        <v>1701</v>
      </c>
      <c r="F44" s="74" t="s">
        <v>332</v>
      </c>
      <c r="G44" s="78" t="s">
        <v>892</v>
      </c>
    </row>
    <row r="45" spans="1:7" ht="25.5" customHeight="1" x14ac:dyDescent="0.25">
      <c r="A45" s="73" t="s">
        <v>966</v>
      </c>
      <c r="B45" s="74" t="s">
        <v>338</v>
      </c>
      <c r="C45" s="77" t="s">
        <v>13</v>
      </c>
      <c r="D45" s="76" t="s">
        <v>1700</v>
      </c>
      <c r="E45" s="76" t="s">
        <v>1701</v>
      </c>
      <c r="F45" s="74" t="s">
        <v>338</v>
      </c>
      <c r="G45" s="78" t="s">
        <v>892</v>
      </c>
    </row>
    <row r="46" spans="1:7" ht="25.5" customHeight="1" x14ac:dyDescent="0.25">
      <c r="A46" s="73" t="s">
        <v>972</v>
      </c>
      <c r="B46" s="74" t="s">
        <v>341</v>
      </c>
      <c r="C46" s="77" t="s">
        <v>13</v>
      </c>
      <c r="D46" s="76" t="s">
        <v>1700</v>
      </c>
      <c r="E46" s="76" t="s">
        <v>1701</v>
      </c>
      <c r="F46" s="74" t="s">
        <v>341</v>
      </c>
      <c r="G46" s="78" t="s">
        <v>892</v>
      </c>
    </row>
    <row r="47" spans="1:7" ht="25.5" customHeight="1" x14ac:dyDescent="0.25">
      <c r="A47" s="73" t="s">
        <v>983</v>
      </c>
      <c r="B47" s="74" t="s">
        <v>347</v>
      </c>
      <c r="C47" s="77" t="s">
        <v>13</v>
      </c>
      <c r="D47" s="76" t="s">
        <v>1700</v>
      </c>
      <c r="E47" s="76" t="s">
        <v>1701</v>
      </c>
      <c r="F47" s="74" t="s">
        <v>347</v>
      </c>
      <c r="G47" s="78" t="s">
        <v>892</v>
      </c>
    </row>
    <row r="48" spans="1:7" ht="25.5" customHeight="1" x14ac:dyDescent="0.25">
      <c r="A48" s="73" t="s">
        <v>996</v>
      </c>
      <c r="B48" s="74" t="s">
        <v>353</v>
      </c>
      <c r="C48" s="77" t="s">
        <v>13</v>
      </c>
      <c r="D48" s="76" t="s">
        <v>1700</v>
      </c>
      <c r="E48" s="76" t="s">
        <v>1701</v>
      </c>
      <c r="F48" s="74" t="s">
        <v>353</v>
      </c>
      <c r="G48" s="78" t="s">
        <v>892</v>
      </c>
    </row>
    <row r="49" spans="1:7" ht="25.5" customHeight="1" x14ac:dyDescent="0.25">
      <c r="A49" s="73" t="s">
        <v>1011</v>
      </c>
      <c r="B49" s="74" t="s">
        <v>164</v>
      </c>
      <c r="C49" s="77" t="s">
        <v>13</v>
      </c>
      <c r="D49" s="76" t="s">
        <v>1700</v>
      </c>
      <c r="E49" s="76" t="s">
        <v>1701</v>
      </c>
      <c r="F49" s="74" t="s">
        <v>164</v>
      </c>
      <c r="G49" s="78" t="s">
        <v>1751</v>
      </c>
    </row>
    <row r="50" spans="1:7" ht="25.5" customHeight="1" x14ac:dyDescent="0.25">
      <c r="A50" s="73" t="s">
        <v>1024</v>
      </c>
      <c r="B50" s="74" t="s">
        <v>168</v>
      </c>
      <c r="C50" s="77" t="s">
        <v>11</v>
      </c>
      <c r="D50" s="76" t="s">
        <v>1704</v>
      </c>
      <c r="E50" s="76" t="s">
        <v>1705</v>
      </c>
      <c r="F50" s="74" t="s">
        <v>168</v>
      </c>
      <c r="G50" s="74" t="s">
        <v>892</v>
      </c>
    </row>
    <row r="51" spans="1:7" ht="25.5" customHeight="1" x14ac:dyDescent="0.25">
      <c r="A51" s="73" t="s">
        <v>1030</v>
      </c>
      <c r="B51" s="74" t="s">
        <v>322</v>
      </c>
      <c r="C51" s="77" t="s">
        <v>14</v>
      </c>
      <c r="D51" s="76" t="s">
        <v>1708</v>
      </c>
      <c r="E51" s="76" t="s">
        <v>1750</v>
      </c>
      <c r="F51" s="74" t="s">
        <v>322</v>
      </c>
      <c r="G51" s="74" t="s">
        <v>838</v>
      </c>
    </row>
    <row r="52" spans="1:7" ht="25.5" customHeight="1" x14ac:dyDescent="0.25">
      <c r="A52" s="73" t="s">
        <v>1037</v>
      </c>
      <c r="B52" s="74" t="s">
        <v>325</v>
      </c>
      <c r="C52" s="77" t="s">
        <v>11</v>
      </c>
      <c r="D52" s="76" t="s">
        <v>1704</v>
      </c>
      <c r="E52" s="76" t="s">
        <v>1705</v>
      </c>
      <c r="F52" s="74" t="s">
        <v>325</v>
      </c>
      <c r="G52" s="74" t="s">
        <v>838</v>
      </c>
    </row>
    <row r="53" spans="1:7" ht="25.5" customHeight="1" x14ac:dyDescent="0.25">
      <c r="A53" s="73" t="s">
        <v>1056</v>
      </c>
      <c r="B53" s="74" t="s">
        <v>311</v>
      </c>
      <c r="C53" s="77" t="s">
        <v>11</v>
      </c>
      <c r="D53" s="76" t="s">
        <v>1704</v>
      </c>
      <c r="E53" s="76" t="s">
        <v>1705</v>
      </c>
      <c r="F53" s="74" t="s">
        <v>311</v>
      </c>
      <c r="G53" s="74" t="s">
        <v>735</v>
      </c>
    </row>
    <row r="54" spans="1:7" ht="25.5" customHeight="1" x14ac:dyDescent="0.25">
      <c r="A54" s="73" t="s">
        <v>1073</v>
      </c>
      <c r="B54" s="74" t="s">
        <v>417</v>
      </c>
      <c r="C54" s="77" t="s">
        <v>11</v>
      </c>
      <c r="D54" s="76" t="s">
        <v>1704</v>
      </c>
      <c r="E54" s="76" t="s">
        <v>1705</v>
      </c>
      <c r="F54" s="74" t="s">
        <v>417</v>
      </c>
      <c r="G54" s="74" t="s">
        <v>838</v>
      </c>
    </row>
    <row r="55" spans="1:7" ht="25.5" customHeight="1" x14ac:dyDescent="0.25">
      <c r="A55" s="73" t="s">
        <v>1082</v>
      </c>
      <c r="B55" s="74" t="s">
        <v>197</v>
      </c>
      <c r="C55" s="77" t="s">
        <v>10</v>
      </c>
      <c r="D55" s="76" t="s">
        <v>1706</v>
      </c>
      <c r="E55" s="76" t="s">
        <v>1748</v>
      </c>
      <c r="F55" s="74" t="s">
        <v>197</v>
      </c>
      <c r="G55" s="74" t="s">
        <v>684</v>
      </c>
    </row>
    <row r="56" spans="1:7" ht="25.5" customHeight="1" x14ac:dyDescent="0.25">
      <c r="A56" s="73" t="s">
        <v>1096</v>
      </c>
      <c r="B56" s="74" t="s">
        <v>203</v>
      </c>
      <c r="C56" s="77" t="s">
        <v>12</v>
      </c>
      <c r="D56" s="76" t="s">
        <v>1702</v>
      </c>
      <c r="E56" s="76" t="s">
        <v>1703</v>
      </c>
      <c r="F56" s="74" t="s">
        <v>203</v>
      </c>
      <c r="G56" s="74" t="s">
        <v>684</v>
      </c>
    </row>
    <row r="57" spans="1:7" ht="25.5" customHeight="1" x14ac:dyDescent="0.25">
      <c r="A57" s="73" t="s">
        <v>1105</v>
      </c>
      <c r="B57" s="74" t="s">
        <v>315</v>
      </c>
      <c r="C57" s="77" t="s">
        <v>13</v>
      </c>
      <c r="D57" s="76" t="s">
        <v>1700</v>
      </c>
      <c r="E57" s="76" t="s">
        <v>1701</v>
      </c>
      <c r="F57" s="74" t="s">
        <v>315</v>
      </c>
      <c r="G57" s="74" t="s">
        <v>735</v>
      </c>
    </row>
    <row r="58" spans="1:7" ht="25.5" customHeight="1" x14ac:dyDescent="0.25">
      <c r="A58" s="73" t="s">
        <v>1114</v>
      </c>
      <c r="B58" s="74" t="s">
        <v>362</v>
      </c>
      <c r="C58" s="75" t="s">
        <v>65</v>
      </c>
      <c r="D58" s="76" t="s">
        <v>1698</v>
      </c>
      <c r="E58" s="76" t="s">
        <v>1699</v>
      </c>
      <c r="F58" s="74" t="s">
        <v>362</v>
      </c>
      <c r="G58" s="74" t="s">
        <v>838</v>
      </c>
    </row>
    <row r="59" spans="1:7" ht="25.5" customHeight="1" x14ac:dyDescent="0.25">
      <c r="A59" s="73" t="s">
        <v>1132</v>
      </c>
      <c r="B59" s="74" t="s">
        <v>221</v>
      </c>
      <c r="C59" s="77" t="s">
        <v>10</v>
      </c>
      <c r="D59" s="76" t="s">
        <v>1706</v>
      </c>
      <c r="E59" s="76" t="s">
        <v>1748</v>
      </c>
      <c r="F59" s="74" t="s">
        <v>221</v>
      </c>
      <c r="G59" s="74" t="s">
        <v>735</v>
      </c>
    </row>
    <row r="60" spans="1:7" ht="25.5" customHeight="1" x14ac:dyDescent="0.25">
      <c r="A60" s="73" t="s">
        <v>1140</v>
      </c>
      <c r="B60" s="74" t="s">
        <v>371</v>
      </c>
      <c r="C60" s="77" t="s">
        <v>11</v>
      </c>
      <c r="D60" s="76" t="s">
        <v>1704</v>
      </c>
      <c r="E60" s="76" t="s">
        <v>1705</v>
      </c>
      <c r="F60" s="74" t="s">
        <v>371</v>
      </c>
      <c r="G60" s="74" t="s">
        <v>838</v>
      </c>
    </row>
    <row r="61" spans="1:7" ht="25.5" customHeight="1" x14ac:dyDescent="0.25">
      <c r="A61" s="73" t="s">
        <v>1155</v>
      </c>
      <c r="B61" s="74" t="s">
        <v>377</v>
      </c>
      <c r="C61" s="75" t="s">
        <v>65</v>
      </c>
      <c r="D61" s="76" t="s">
        <v>1698</v>
      </c>
      <c r="E61" s="76" t="s">
        <v>1699</v>
      </c>
      <c r="F61" s="74" t="s">
        <v>377</v>
      </c>
      <c r="G61" s="74" t="s">
        <v>838</v>
      </c>
    </row>
    <row r="62" spans="1:7" ht="25.5" customHeight="1" x14ac:dyDescent="0.25">
      <c r="A62" s="73" t="s">
        <v>1166</v>
      </c>
      <c r="B62" s="74" t="s">
        <v>153</v>
      </c>
      <c r="C62" s="77" t="s">
        <v>13</v>
      </c>
      <c r="D62" s="76" t="s">
        <v>1700</v>
      </c>
      <c r="E62" s="76" t="s">
        <v>1701</v>
      </c>
      <c r="F62" s="74" t="s">
        <v>153</v>
      </c>
      <c r="G62" s="78" t="s">
        <v>735</v>
      </c>
    </row>
    <row r="63" spans="1:7" ht="25.5" customHeight="1" x14ac:dyDescent="0.25">
      <c r="A63" s="73" t="s">
        <v>1173</v>
      </c>
      <c r="B63" s="74" t="s">
        <v>278</v>
      </c>
      <c r="C63" s="77" t="s">
        <v>10</v>
      </c>
      <c r="D63" s="76" t="s">
        <v>1706</v>
      </c>
      <c r="E63" s="76" t="s">
        <v>1748</v>
      </c>
      <c r="F63" s="74" t="s">
        <v>278</v>
      </c>
      <c r="G63" s="74" t="s">
        <v>735</v>
      </c>
    </row>
    <row r="64" spans="1:7" ht="25.5" customHeight="1" x14ac:dyDescent="0.25">
      <c r="A64" s="73" t="s">
        <v>1183</v>
      </c>
      <c r="B64" s="74" t="s">
        <v>127</v>
      </c>
      <c r="C64" s="77" t="s">
        <v>10</v>
      </c>
      <c r="D64" s="76" t="s">
        <v>1706</v>
      </c>
      <c r="E64" s="76" t="s">
        <v>1748</v>
      </c>
      <c r="F64" s="74" t="s">
        <v>127</v>
      </c>
      <c r="G64" s="78" t="s">
        <v>735</v>
      </c>
    </row>
    <row r="65" spans="1:7" ht="25.5" customHeight="1" x14ac:dyDescent="0.25">
      <c r="A65" s="73" t="s">
        <v>1186</v>
      </c>
      <c r="B65" s="74" t="s">
        <v>139</v>
      </c>
      <c r="C65" s="77" t="s">
        <v>13</v>
      </c>
      <c r="D65" s="76" t="s">
        <v>1700</v>
      </c>
      <c r="E65" s="76" t="s">
        <v>1701</v>
      </c>
      <c r="F65" s="74" t="s">
        <v>139</v>
      </c>
      <c r="G65" s="78" t="s">
        <v>735</v>
      </c>
    </row>
    <row r="66" spans="1:7" ht="25.5" customHeight="1" x14ac:dyDescent="0.25">
      <c r="A66" s="73" t="s">
        <v>1197</v>
      </c>
      <c r="B66" s="74" t="s">
        <v>135</v>
      </c>
      <c r="C66" s="77" t="s">
        <v>12</v>
      </c>
      <c r="D66" s="76" t="s">
        <v>1702</v>
      </c>
      <c r="E66" s="76" t="s">
        <v>1703</v>
      </c>
      <c r="F66" s="74" t="s">
        <v>135</v>
      </c>
      <c r="G66" s="74" t="s">
        <v>1198</v>
      </c>
    </row>
    <row r="67" spans="1:7" ht="25.5" customHeight="1" x14ac:dyDescent="0.25">
      <c r="A67" s="73" t="s">
        <v>1207</v>
      </c>
      <c r="B67" s="74" t="s">
        <v>463</v>
      </c>
      <c r="C67" s="77" t="s">
        <v>12</v>
      </c>
      <c r="D67" s="76" t="s">
        <v>1702</v>
      </c>
      <c r="E67" s="76" t="s">
        <v>1703</v>
      </c>
      <c r="F67" s="74" t="s">
        <v>463</v>
      </c>
      <c r="G67" s="78" t="s">
        <v>1198</v>
      </c>
    </row>
    <row r="68" spans="1:7" ht="25.5" customHeight="1" x14ac:dyDescent="0.25">
      <c r="A68" s="73" t="s">
        <v>1217</v>
      </c>
      <c r="B68" s="74" t="s">
        <v>437</v>
      </c>
      <c r="C68" s="77" t="s">
        <v>12</v>
      </c>
      <c r="D68" s="76" t="s">
        <v>1702</v>
      </c>
      <c r="E68" s="76" t="s">
        <v>1703</v>
      </c>
      <c r="F68" s="74" t="s">
        <v>437</v>
      </c>
      <c r="G68" s="74" t="s">
        <v>603</v>
      </c>
    </row>
    <row r="69" spans="1:7" ht="25.5" customHeight="1" x14ac:dyDescent="0.25">
      <c r="A69" s="73" t="s">
        <v>1224</v>
      </c>
      <c r="B69" s="74" t="s">
        <v>495</v>
      </c>
      <c r="C69" s="75" t="s">
        <v>65</v>
      </c>
      <c r="D69" s="76" t="s">
        <v>1698</v>
      </c>
      <c r="E69" s="76" t="s">
        <v>1699</v>
      </c>
      <c r="F69" s="74" t="s">
        <v>495</v>
      </c>
      <c r="G69" s="74" t="s">
        <v>1751</v>
      </c>
    </row>
    <row r="70" spans="1:7" ht="25.5" customHeight="1" x14ac:dyDescent="0.25">
      <c r="A70" s="73" t="s">
        <v>1237</v>
      </c>
      <c r="B70" s="74" t="s">
        <v>302</v>
      </c>
      <c r="C70" s="77" t="s">
        <v>14</v>
      </c>
      <c r="D70" s="76" t="s">
        <v>1708</v>
      </c>
      <c r="E70" s="76" t="s">
        <v>1750</v>
      </c>
      <c r="F70" s="74" t="s">
        <v>302</v>
      </c>
      <c r="G70" s="74" t="s">
        <v>735</v>
      </c>
    </row>
    <row r="71" spans="1:7" ht="25.5" customHeight="1" x14ac:dyDescent="0.25">
      <c r="A71" s="73" t="s">
        <v>1240</v>
      </c>
      <c r="B71" s="74" t="s">
        <v>304</v>
      </c>
      <c r="C71" s="77" t="s">
        <v>10</v>
      </c>
      <c r="D71" s="76" t="s">
        <v>1706</v>
      </c>
      <c r="E71" s="76" t="s">
        <v>1748</v>
      </c>
      <c r="F71" s="74" t="s">
        <v>304</v>
      </c>
      <c r="G71" s="74" t="s">
        <v>735</v>
      </c>
    </row>
    <row r="72" spans="1:7" ht="25.5" customHeight="1" x14ac:dyDescent="0.25">
      <c r="A72" s="73" t="s">
        <v>1243</v>
      </c>
      <c r="B72" s="74" t="s">
        <v>305</v>
      </c>
      <c r="C72" s="77" t="s">
        <v>10</v>
      </c>
      <c r="D72" s="76" t="s">
        <v>1706</v>
      </c>
      <c r="E72" s="76" t="s">
        <v>1748</v>
      </c>
      <c r="F72" s="74" t="s">
        <v>305</v>
      </c>
      <c r="G72" s="74" t="s">
        <v>735</v>
      </c>
    </row>
    <row r="73" spans="1:7" ht="25.5" customHeight="1" x14ac:dyDescent="0.25">
      <c r="A73" s="73" t="s">
        <v>1246</v>
      </c>
      <c r="B73" s="74" t="s">
        <v>307</v>
      </c>
      <c r="C73" s="77" t="s">
        <v>10</v>
      </c>
      <c r="D73" s="76" t="s">
        <v>1706</v>
      </c>
      <c r="E73" s="76" t="s">
        <v>1748</v>
      </c>
      <c r="F73" s="74" t="s">
        <v>307</v>
      </c>
      <c r="G73" s="74" t="s">
        <v>735</v>
      </c>
    </row>
    <row r="74" spans="1:7" ht="25.5" customHeight="1" x14ac:dyDescent="0.25">
      <c r="A74" s="73" t="s">
        <v>1249</v>
      </c>
      <c r="B74" s="74" t="s">
        <v>308</v>
      </c>
      <c r="C74" s="77" t="s">
        <v>11</v>
      </c>
      <c r="D74" s="76" t="s">
        <v>1704</v>
      </c>
      <c r="E74" s="76" t="s">
        <v>1705</v>
      </c>
      <c r="F74" s="74" t="s">
        <v>308</v>
      </c>
      <c r="G74" s="74" t="s">
        <v>735</v>
      </c>
    </row>
    <row r="75" spans="1:7" ht="25.5" customHeight="1" x14ac:dyDescent="0.25">
      <c r="A75" s="73" t="s">
        <v>1254</v>
      </c>
      <c r="B75" s="74" t="s">
        <v>45</v>
      </c>
      <c r="C75" s="77" t="s">
        <v>14</v>
      </c>
      <c r="D75" s="76" t="s">
        <v>1708</v>
      </c>
      <c r="E75" s="76" t="s">
        <v>1750</v>
      </c>
      <c r="F75" s="74" t="s">
        <v>45</v>
      </c>
      <c r="G75" s="74" t="s">
        <v>838</v>
      </c>
    </row>
    <row r="76" spans="1:7" ht="25.5" customHeight="1" x14ac:dyDescent="0.25">
      <c r="A76" s="73" t="s">
        <v>1276</v>
      </c>
      <c r="B76" s="74" t="s">
        <v>49</v>
      </c>
      <c r="C76" s="77" t="s">
        <v>14</v>
      </c>
      <c r="D76" s="76" t="s">
        <v>1708</v>
      </c>
      <c r="E76" s="76" t="s">
        <v>1750</v>
      </c>
      <c r="F76" s="74" t="s">
        <v>49</v>
      </c>
      <c r="G76" s="74" t="s">
        <v>838</v>
      </c>
    </row>
    <row r="77" spans="1:7" ht="25.5" customHeight="1" x14ac:dyDescent="0.25">
      <c r="A77" s="73" t="s">
        <v>1283</v>
      </c>
      <c r="B77" s="74" t="s">
        <v>309</v>
      </c>
      <c r="C77" s="77" t="s">
        <v>13</v>
      </c>
      <c r="D77" s="76" t="s">
        <v>1700</v>
      </c>
      <c r="E77" s="76" t="s">
        <v>1701</v>
      </c>
      <c r="F77" s="74" t="s">
        <v>309</v>
      </c>
      <c r="G77" s="78" t="s">
        <v>735</v>
      </c>
    </row>
    <row r="78" spans="1:7" ht="25.5" customHeight="1" x14ac:dyDescent="0.25">
      <c r="A78" s="73" t="s">
        <v>1287</v>
      </c>
      <c r="B78" s="74" t="s">
        <v>116</v>
      </c>
      <c r="C78" s="77" t="s">
        <v>10</v>
      </c>
      <c r="D78" s="76" t="s">
        <v>1706</v>
      </c>
      <c r="E78" s="76" t="s">
        <v>1748</v>
      </c>
      <c r="F78" s="74" t="s">
        <v>116</v>
      </c>
      <c r="G78" s="74" t="s">
        <v>587</v>
      </c>
    </row>
    <row r="79" spans="1:7" ht="25.5" customHeight="1" x14ac:dyDescent="0.25">
      <c r="A79" s="73" t="s">
        <v>1298</v>
      </c>
      <c r="B79" s="74" t="s">
        <v>171</v>
      </c>
      <c r="C79" s="75" t="s">
        <v>65</v>
      </c>
      <c r="D79" s="76" t="s">
        <v>1698</v>
      </c>
      <c r="E79" s="76" t="s">
        <v>1699</v>
      </c>
      <c r="F79" s="74" t="s">
        <v>171</v>
      </c>
      <c r="G79" s="74" t="s">
        <v>684</v>
      </c>
    </row>
    <row r="80" spans="1:7" ht="25.5" customHeight="1" x14ac:dyDescent="0.25">
      <c r="A80" s="73" t="s">
        <v>1309</v>
      </c>
      <c r="B80" s="74" t="s">
        <v>99</v>
      </c>
      <c r="C80" s="75" t="s">
        <v>65</v>
      </c>
      <c r="D80" s="76" t="s">
        <v>1698</v>
      </c>
      <c r="E80" s="76" t="s">
        <v>1699</v>
      </c>
      <c r="F80" s="74" t="s">
        <v>99</v>
      </c>
      <c r="G80" s="74" t="s">
        <v>1310</v>
      </c>
    </row>
    <row r="81" spans="1:7" ht="25.5" customHeight="1" x14ac:dyDescent="0.25">
      <c r="A81" s="73" t="s">
        <v>1317</v>
      </c>
      <c r="B81" s="74" t="s">
        <v>102</v>
      </c>
      <c r="C81" s="75" t="s">
        <v>65</v>
      </c>
      <c r="D81" s="76" t="s">
        <v>1698</v>
      </c>
      <c r="E81" s="76" t="s">
        <v>1699</v>
      </c>
      <c r="F81" s="74" t="s">
        <v>102</v>
      </c>
      <c r="G81" s="74" t="s">
        <v>1310</v>
      </c>
    </row>
    <row r="82" spans="1:7" ht="25.5" customHeight="1" x14ac:dyDescent="0.25">
      <c r="A82" s="73" t="s">
        <v>1332</v>
      </c>
      <c r="B82" s="74" t="s">
        <v>319</v>
      </c>
      <c r="C82" s="75" t="s">
        <v>65</v>
      </c>
      <c r="D82" s="76" t="s">
        <v>1698</v>
      </c>
      <c r="E82" s="76" t="s">
        <v>1699</v>
      </c>
      <c r="F82" s="74" t="s">
        <v>319</v>
      </c>
      <c r="G82" s="74" t="s">
        <v>1333</v>
      </c>
    </row>
    <row r="83" spans="1:7" ht="25.5" customHeight="1" x14ac:dyDescent="0.25">
      <c r="A83" s="73" t="s">
        <v>1340</v>
      </c>
      <c r="B83" s="74" t="s">
        <v>98</v>
      </c>
      <c r="C83" s="75" t="s">
        <v>65</v>
      </c>
      <c r="D83" s="76" t="s">
        <v>1698</v>
      </c>
      <c r="E83" s="76" t="s">
        <v>1699</v>
      </c>
      <c r="F83" s="74" t="s">
        <v>98</v>
      </c>
      <c r="G83" s="74" t="s">
        <v>1341</v>
      </c>
    </row>
    <row r="84" spans="1:7" ht="25.5" customHeight="1" x14ac:dyDescent="0.25">
      <c r="A84" s="73" t="s">
        <v>1347</v>
      </c>
      <c r="B84" s="74" t="s">
        <v>387</v>
      </c>
      <c r="C84" s="77" t="s">
        <v>11</v>
      </c>
      <c r="D84" s="76" t="s">
        <v>1704</v>
      </c>
      <c r="E84" s="76" t="s">
        <v>1705</v>
      </c>
      <c r="F84" s="74" t="s">
        <v>387</v>
      </c>
      <c r="G84" s="74" t="s">
        <v>838</v>
      </c>
    </row>
    <row r="85" spans="1:7" ht="25.5" customHeight="1" x14ac:dyDescent="0.25">
      <c r="A85" s="73" t="s">
        <v>1354</v>
      </c>
      <c r="B85" s="74" t="s">
        <v>232</v>
      </c>
      <c r="C85" s="77" t="s">
        <v>13</v>
      </c>
      <c r="D85" s="76" t="s">
        <v>1700</v>
      </c>
      <c r="E85" s="76" t="s">
        <v>1701</v>
      </c>
      <c r="F85" s="74" t="s">
        <v>232</v>
      </c>
      <c r="G85" s="78" t="s">
        <v>892</v>
      </c>
    </row>
    <row r="86" spans="1:7" ht="25.5" customHeight="1" x14ac:dyDescent="0.25">
      <c r="A86" s="73" t="s">
        <v>1369</v>
      </c>
      <c r="B86" s="74" t="s">
        <v>390</v>
      </c>
      <c r="C86" s="77" t="s">
        <v>13</v>
      </c>
      <c r="D86" s="76" t="s">
        <v>1700</v>
      </c>
      <c r="E86" s="76" t="s">
        <v>1701</v>
      </c>
      <c r="F86" s="74" t="s">
        <v>390</v>
      </c>
      <c r="G86" s="78" t="s">
        <v>892</v>
      </c>
    </row>
    <row r="87" spans="1:7" ht="25.5" customHeight="1" x14ac:dyDescent="0.25">
      <c r="A87" s="73" t="s">
        <v>1375</v>
      </c>
      <c r="B87" s="74" t="s">
        <v>187</v>
      </c>
      <c r="C87" s="77" t="s">
        <v>14</v>
      </c>
      <c r="D87" s="76" t="s">
        <v>1708</v>
      </c>
      <c r="E87" s="76" t="s">
        <v>1750</v>
      </c>
      <c r="F87" s="74" t="s">
        <v>187</v>
      </c>
      <c r="G87" s="78" t="s">
        <v>1751</v>
      </c>
    </row>
    <row r="88" spans="1:7" ht="25.5" customHeight="1" x14ac:dyDescent="0.25">
      <c r="A88" s="73" t="s">
        <v>1382</v>
      </c>
      <c r="B88" s="74" t="s">
        <v>393</v>
      </c>
      <c r="C88" s="77" t="s">
        <v>11</v>
      </c>
      <c r="D88" s="76" t="s">
        <v>1704</v>
      </c>
      <c r="E88" s="76" t="s">
        <v>1705</v>
      </c>
      <c r="F88" s="74" t="s">
        <v>393</v>
      </c>
      <c r="G88" s="78" t="s">
        <v>735</v>
      </c>
    </row>
    <row r="89" spans="1:7" ht="25.5" customHeight="1" x14ac:dyDescent="0.25">
      <c r="A89" s="73" t="s">
        <v>1388</v>
      </c>
      <c r="B89" s="74" t="s">
        <v>190</v>
      </c>
      <c r="C89" s="77" t="s">
        <v>10</v>
      </c>
      <c r="D89" s="76" t="s">
        <v>1706</v>
      </c>
      <c r="E89" s="76" t="s">
        <v>1748</v>
      </c>
      <c r="F89" s="74" t="s">
        <v>190</v>
      </c>
      <c r="G89" s="74" t="s">
        <v>684</v>
      </c>
    </row>
    <row r="90" spans="1:7" ht="25.5" customHeight="1" x14ac:dyDescent="0.25">
      <c r="A90" s="73" t="s">
        <v>1397</v>
      </c>
      <c r="B90" s="74" t="s">
        <v>213</v>
      </c>
      <c r="C90" s="77" t="s">
        <v>11</v>
      </c>
      <c r="D90" s="76" t="s">
        <v>1704</v>
      </c>
      <c r="E90" s="76" t="s">
        <v>1705</v>
      </c>
      <c r="F90" s="74" t="s">
        <v>213</v>
      </c>
      <c r="G90" s="74" t="s">
        <v>735</v>
      </c>
    </row>
    <row r="91" spans="1:7" ht="25.5" customHeight="1" x14ac:dyDescent="0.25">
      <c r="A91" s="73" t="s">
        <v>1405</v>
      </c>
      <c r="B91" s="74" t="s">
        <v>358</v>
      </c>
      <c r="C91" s="77" t="s">
        <v>11</v>
      </c>
      <c r="D91" s="76" t="s">
        <v>1704</v>
      </c>
      <c r="E91" s="76" t="s">
        <v>1705</v>
      </c>
      <c r="F91" s="74" t="s">
        <v>358</v>
      </c>
      <c r="G91" s="74" t="s">
        <v>838</v>
      </c>
    </row>
    <row r="92" spans="1:7" ht="25.5" customHeight="1" x14ac:dyDescent="0.25">
      <c r="A92" s="73" t="s">
        <v>1413</v>
      </c>
      <c r="B92" s="74" t="s">
        <v>216</v>
      </c>
      <c r="C92" s="77" t="s">
        <v>12</v>
      </c>
      <c r="D92" s="76" t="s">
        <v>1702</v>
      </c>
      <c r="E92" s="76" t="s">
        <v>1703</v>
      </c>
      <c r="F92" s="74" t="s">
        <v>216</v>
      </c>
      <c r="G92" s="74" t="s">
        <v>735</v>
      </c>
    </row>
    <row r="93" spans="1:7" ht="25.5" customHeight="1" x14ac:dyDescent="0.25">
      <c r="A93" s="73" t="s">
        <v>1424</v>
      </c>
      <c r="B93" s="74" t="s">
        <v>1425</v>
      </c>
      <c r="C93" s="77" t="s">
        <v>11</v>
      </c>
      <c r="D93" s="76" t="s">
        <v>1704</v>
      </c>
      <c r="E93" s="76" t="s">
        <v>1705</v>
      </c>
      <c r="F93" s="74" t="s">
        <v>1425</v>
      </c>
      <c r="G93" s="78" t="s">
        <v>735</v>
      </c>
    </row>
    <row r="94" spans="1:7" ht="25.5" customHeight="1" x14ac:dyDescent="0.25">
      <c r="A94" s="73" t="s">
        <v>1434</v>
      </c>
      <c r="B94" s="74" t="s">
        <v>107</v>
      </c>
      <c r="C94" s="75" t="s">
        <v>65</v>
      </c>
      <c r="D94" s="76" t="s">
        <v>1698</v>
      </c>
      <c r="E94" s="76" t="s">
        <v>1699</v>
      </c>
      <c r="F94" s="74" t="s">
        <v>107</v>
      </c>
      <c r="G94" s="74" t="s">
        <v>1310</v>
      </c>
    </row>
    <row r="95" spans="1:7" ht="25.5" customHeight="1" x14ac:dyDescent="0.25">
      <c r="A95" s="73" t="s">
        <v>1452</v>
      </c>
      <c r="B95" s="74" t="s">
        <v>206</v>
      </c>
      <c r="C95" s="77" t="s">
        <v>11</v>
      </c>
      <c r="D95" s="76" t="s">
        <v>1704</v>
      </c>
      <c r="E95" s="76" t="s">
        <v>1705</v>
      </c>
      <c r="F95" s="74" t="s">
        <v>206</v>
      </c>
      <c r="G95" s="74" t="s">
        <v>735</v>
      </c>
    </row>
    <row r="96" spans="1:7" ht="25.5" customHeight="1" x14ac:dyDescent="0.25">
      <c r="A96" s="73" t="s">
        <v>1462</v>
      </c>
      <c r="B96" s="74" t="s">
        <v>211</v>
      </c>
      <c r="C96" s="77" t="s">
        <v>11</v>
      </c>
      <c r="D96" s="76" t="s">
        <v>1704</v>
      </c>
      <c r="E96" s="76" t="s">
        <v>1705</v>
      </c>
      <c r="F96" s="74" t="s">
        <v>211</v>
      </c>
      <c r="G96" s="74" t="s">
        <v>735</v>
      </c>
    </row>
    <row r="97" spans="1:7" ht="25.5" customHeight="1" x14ac:dyDescent="0.25">
      <c r="A97" s="73" t="s">
        <v>1467</v>
      </c>
      <c r="B97" s="74" t="s">
        <v>212</v>
      </c>
      <c r="C97" s="77" t="s">
        <v>11</v>
      </c>
      <c r="D97" s="76" t="s">
        <v>1704</v>
      </c>
      <c r="E97" s="76" t="s">
        <v>1705</v>
      </c>
      <c r="F97" s="74" t="s">
        <v>212</v>
      </c>
      <c r="G97" s="74" t="s">
        <v>735</v>
      </c>
    </row>
    <row r="98" spans="1:7" ht="25.5" customHeight="1" x14ac:dyDescent="0.25">
      <c r="A98" s="73" t="s">
        <v>1472</v>
      </c>
      <c r="B98" s="74" t="s">
        <v>500</v>
      </c>
      <c r="C98" s="77" t="s">
        <v>11</v>
      </c>
      <c r="D98" s="76" t="s">
        <v>1704</v>
      </c>
      <c r="E98" s="76" t="s">
        <v>1705</v>
      </c>
      <c r="F98" s="74" t="s">
        <v>500</v>
      </c>
      <c r="G98" s="74" t="s">
        <v>1751</v>
      </c>
    </row>
    <row r="99" spans="1:7" ht="25.5" customHeight="1" x14ac:dyDescent="0.25">
      <c r="A99" s="73" t="s">
        <v>1484</v>
      </c>
      <c r="B99" s="74" t="s">
        <v>505</v>
      </c>
      <c r="C99" s="77" t="s">
        <v>11</v>
      </c>
      <c r="D99" s="76" t="s">
        <v>1704</v>
      </c>
      <c r="E99" s="76" t="s">
        <v>1705</v>
      </c>
      <c r="F99" s="74" t="s">
        <v>505</v>
      </c>
      <c r="G99" s="74" t="s">
        <v>1751</v>
      </c>
    </row>
    <row r="100" spans="1:7" ht="25.5" customHeight="1" x14ac:dyDescent="0.25">
      <c r="A100" s="73" t="s">
        <v>1500</v>
      </c>
      <c r="B100" s="74" t="s">
        <v>509</v>
      </c>
      <c r="C100" s="77" t="s">
        <v>11</v>
      </c>
      <c r="D100" s="76" t="s">
        <v>1704</v>
      </c>
      <c r="E100" s="76" t="s">
        <v>1705</v>
      </c>
      <c r="F100" s="74" t="s">
        <v>509</v>
      </c>
      <c r="G100" s="74" t="s">
        <v>1751</v>
      </c>
    </row>
    <row r="101" spans="1:7" ht="25.5" customHeight="1" x14ac:dyDescent="0.25">
      <c r="A101" s="73" t="s">
        <v>1508</v>
      </c>
      <c r="B101" s="74" t="s">
        <v>513</v>
      </c>
      <c r="C101" s="77" t="s">
        <v>11</v>
      </c>
      <c r="D101" s="76" t="s">
        <v>1704</v>
      </c>
      <c r="E101" s="76" t="s">
        <v>1705</v>
      </c>
      <c r="F101" s="74" t="s">
        <v>513</v>
      </c>
      <c r="G101" s="74" t="s">
        <v>1751</v>
      </c>
    </row>
    <row r="102" spans="1:7" ht="25.5" customHeight="1" x14ac:dyDescent="0.25">
      <c r="A102" s="73" t="s">
        <v>1521</v>
      </c>
      <c r="B102" s="74" t="s">
        <v>282</v>
      </c>
      <c r="C102" s="77" t="s">
        <v>11</v>
      </c>
      <c r="D102" s="76" t="s">
        <v>1704</v>
      </c>
      <c r="E102" s="76" t="s">
        <v>1705</v>
      </c>
      <c r="F102" s="74" t="s">
        <v>282</v>
      </c>
      <c r="G102" s="74" t="s">
        <v>735</v>
      </c>
    </row>
    <row r="103" spans="1:7" ht="25.5" customHeight="1" x14ac:dyDescent="0.25">
      <c r="A103" s="73" t="s">
        <v>1531</v>
      </c>
      <c r="B103" s="74" t="s">
        <v>286</v>
      </c>
      <c r="C103" s="77" t="s">
        <v>10</v>
      </c>
      <c r="D103" s="76" t="s">
        <v>1706</v>
      </c>
      <c r="E103" s="76" t="s">
        <v>1748</v>
      </c>
      <c r="F103" s="74" t="s">
        <v>286</v>
      </c>
      <c r="G103" s="74" t="s">
        <v>735</v>
      </c>
    </row>
    <row r="104" spans="1:7" ht="25.5" customHeight="1" x14ac:dyDescent="0.25">
      <c r="A104" s="73" t="s">
        <v>1539</v>
      </c>
      <c r="B104" s="74" t="s">
        <v>405</v>
      </c>
      <c r="C104" s="77" t="s">
        <v>14</v>
      </c>
      <c r="D104" s="76" t="s">
        <v>1708</v>
      </c>
      <c r="E104" s="76" t="s">
        <v>1750</v>
      </c>
      <c r="F104" s="74" t="s">
        <v>405</v>
      </c>
      <c r="G104" s="74" t="s">
        <v>838</v>
      </c>
    </row>
    <row r="105" spans="1:7" ht="25.5" customHeight="1" x14ac:dyDescent="0.25">
      <c r="A105" s="73" t="s">
        <v>1545</v>
      </c>
      <c r="B105" s="74" t="s">
        <v>290</v>
      </c>
      <c r="C105" s="77" t="s">
        <v>14</v>
      </c>
      <c r="D105" s="76" t="s">
        <v>1708</v>
      </c>
      <c r="E105" s="76" t="s">
        <v>1750</v>
      </c>
      <c r="F105" s="74" t="s">
        <v>290</v>
      </c>
      <c r="G105" s="74" t="s">
        <v>735</v>
      </c>
    </row>
    <row r="106" spans="1:7" ht="25.5" customHeight="1" x14ac:dyDescent="0.25">
      <c r="A106" s="73" t="s">
        <v>1555</v>
      </c>
      <c r="B106" s="74" t="s">
        <v>156</v>
      </c>
      <c r="C106" s="77" t="s">
        <v>11</v>
      </c>
      <c r="D106" s="76" t="s">
        <v>1704</v>
      </c>
      <c r="E106" s="76" t="s">
        <v>1705</v>
      </c>
      <c r="F106" s="74" t="s">
        <v>156</v>
      </c>
      <c r="G106" s="74" t="s">
        <v>892</v>
      </c>
    </row>
    <row r="107" spans="1:7" ht="25.5" customHeight="1" x14ac:dyDescent="0.25">
      <c r="A107" s="73" t="s">
        <v>1567</v>
      </c>
      <c r="B107" s="74" t="s">
        <v>408</v>
      </c>
      <c r="C107" s="77" t="s">
        <v>14</v>
      </c>
      <c r="D107" s="76" t="s">
        <v>1708</v>
      </c>
      <c r="E107" s="76" t="s">
        <v>1750</v>
      </c>
      <c r="F107" s="74" t="s">
        <v>408</v>
      </c>
      <c r="G107" s="74" t="s">
        <v>838</v>
      </c>
    </row>
    <row r="108" spans="1:7" ht="25.5" customHeight="1" x14ac:dyDescent="0.25">
      <c r="A108" s="73" t="s">
        <v>1589</v>
      </c>
      <c r="B108" s="74" t="s">
        <v>266</v>
      </c>
      <c r="C108" s="77" t="s">
        <v>11</v>
      </c>
      <c r="D108" s="76" t="s">
        <v>1704</v>
      </c>
      <c r="E108" s="76" t="s">
        <v>1705</v>
      </c>
      <c r="F108" s="74" t="s">
        <v>266</v>
      </c>
      <c r="G108" s="74" t="s">
        <v>735</v>
      </c>
    </row>
    <row r="109" spans="1:7" ht="25.5" customHeight="1" x14ac:dyDescent="0.25">
      <c r="A109" s="73" t="s">
        <v>1597</v>
      </c>
      <c r="B109" s="74" t="s">
        <v>399</v>
      </c>
      <c r="C109" s="77" t="s">
        <v>11</v>
      </c>
      <c r="D109" s="76" t="s">
        <v>1704</v>
      </c>
      <c r="E109" s="76" t="s">
        <v>1705</v>
      </c>
      <c r="F109" s="74" t="s">
        <v>399</v>
      </c>
      <c r="G109" s="78" t="s">
        <v>735</v>
      </c>
    </row>
    <row r="110" spans="1:7" ht="25.5" customHeight="1" x14ac:dyDescent="0.25">
      <c r="A110" s="73" t="s">
        <v>1613</v>
      </c>
      <c r="B110" s="74" t="s">
        <v>270</v>
      </c>
      <c r="C110" s="77" t="s">
        <v>11</v>
      </c>
      <c r="D110" s="76" t="s">
        <v>1704</v>
      </c>
      <c r="E110" s="76" t="s">
        <v>1705</v>
      </c>
      <c r="F110" s="74" t="s">
        <v>270</v>
      </c>
      <c r="G110" s="74" t="s">
        <v>735</v>
      </c>
    </row>
    <row r="111" spans="1:7" ht="25.5" customHeight="1" x14ac:dyDescent="0.25">
      <c r="A111" s="73" t="s">
        <v>1618</v>
      </c>
      <c r="B111" s="74" t="s">
        <v>273</v>
      </c>
      <c r="C111" s="77" t="s">
        <v>11</v>
      </c>
      <c r="D111" s="76" t="s">
        <v>1704</v>
      </c>
      <c r="E111" s="76" t="s">
        <v>1705</v>
      </c>
      <c r="F111" s="74" t="s">
        <v>273</v>
      </c>
      <c r="G111" s="74" t="s">
        <v>735</v>
      </c>
    </row>
    <row r="112" spans="1:7" ht="25.5" customHeight="1" x14ac:dyDescent="0.25">
      <c r="A112" s="73" t="s">
        <v>1629</v>
      </c>
      <c r="B112" s="74" t="s">
        <v>150</v>
      </c>
      <c r="C112" s="77" t="s">
        <v>13</v>
      </c>
      <c r="D112" s="76" t="s">
        <v>1700</v>
      </c>
      <c r="E112" s="76" t="s">
        <v>1701</v>
      </c>
      <c r="F112" s="74" t="s">
        <v>150</v>
      </c>
      <c r="G112" s="74" t="s">
        <v>892</v>
      </c>
    </row>
    <row r="113" spans="1:7" ht="25.5" customHeight="1" x14ac:dyDescent="0.25">
      <c r="A113" s="73" t="s">
        <v>1633</v>
      </c>
      <c r="B113" s="74" t="s">
        <v>433</v>
      </c>
      <c r="C113" s="77" t="s">
        <v>12</v>
      </c>
      <c r="D113" s="76" t="s">
        <v>1702</v>
      </c>
      <c r="E113" s="76" t="s">
        <v>1703</v>
      </c>
      <c r="F113" s="74" t="s">
        <v>433</v>
      </c>
      <c r="G113" s="74" t="s">
        <v>603</v>
      </c>
    </row>
    <row r="114" spans="1:7" ht="25.5" customHeight="1" x14ac:dyDescent="0.25">
      <c r="A114" s="73" t="s">
        <v>1642</v>
      </c>
      <c r="B114" s="74" t="s">
        <v>453</v>
      </c>
      <c r="C114" s="77" t="s">
        <v>12</v>
      </c>
      <c r="D114" s="76" t="s">
        <v>1702</v>
      </c>
      <c r="E114" s="76" t="s">
        <v>1703</v>
      </c>
      <c r="F114" s="74" t="s">
        <v>453</v>
      </c>
      <c r="G114" s="74" t="s">
        <v>703</v>
      </c>
    </row>
    <row r="115" spans="1:7" ht="25.5" customHeight="1" x14ac:dyDescent="0.25">
      <c r="A115" s="73" t="s">
        <v>1652</v>
      </c>
      <c r="B115" s="74" t="s">
        <v>382</v>
      </c>
      <c r="C115" s="77" t="s">
        <v>11</v>
      </c>
      <c r="D115" s="76" t="s">
        <v>1704</v>
      </c>
      <c r="E115" s="76" t="s">
        <v>1705</v>
      </c>
      <c r="F115" s="74" t="s">
        <v>382</v>
      </c>
      <c r="G115" s="74" t="s">
        <v>838</v>
      </c>
    </row>
    <row r="116" spans="1:7" ht="25.5" customHeight="1" x14ac:dyDescent="0.25">
      <c r="A116" s="73" t="s">
        <v>1663</v>
      </c>
      <c r="B116" s="74" t="s">
        <v>175</v>
      </c>
      <c r="C116" s="75" t="s">
        <v>65</v>
      </c>
      <c r="D116" s="76" t="s">
        <v>1698</v>
      </c>
      <c r="E116" s="76" t="s">
        <v>1699</v>
      </c>
      <c r="F116" s="74" t="s">
        <v>175</v>
      </c>
      <c r="G116" s="74" t="s">
        <v>684</v>
      </c>
    </row>
    <row r="117" spans="1:7" ht="25.5" customHeight="1" x14ac:dyDescent="0.25">
      <c r="A117" s="73" t="s">
        <v>1673</v>
      </c>
      <c r="B117" s="74" t="s">
        <v>1675</v>
      </c>
      <c r="C117" s="77" t="s">
        <v>12</v>
      </c>
      <c r="D117" s="76" t="s">
        <v>1702</v>
      </c>
      <c r="E117" s="76" t="s">
        <v>1703</v>
      </c>
      <c r="F117" s="74" t="s">
        <v>1675</v>
      </c>
      <c r="G117" s="78" t="s">
        <v>1198</v>
      </c>
    </row>
    <row r="118" spans="1:7" ht="25.5" customHeight="1" x14ac:dyDescent="0.25">
      <c r="A118" s="73" t="s">
        <v>1686</v>
      </c>
      <c r="B118" s="74" t="s">
        <v>129</v>
      </c>
      <c r="C118" s="75" t="s">
        <v>65</v>
      </c>
      <c r="D118" s="76" t="s">
        <v>1698</v>
      </c>
      <c r="E118" s="76" t="s">
        <v>1699</v>
      </c>
      <c r="F118" s="74" t="s">
        <v>129</v>
      </c>
      <c r="G118" s="74" t="s">
        <v>1198</v>
      </c>
    </row>
    <row r="119" spans="1:7" ht="25.5" customHeight="1" x14ac:dyDescent="0.25">
      <c r="A119" s="73" t="s">
        <v>1694</v>
      </c>
      <c r="B119" s="74" t="s">
        <v>133</v>
      </c>
      <c r="C119" s="77" t="s">
        <v>10</v>
      </c>
      <c r="D119" s="76" t="s">
        <v>1706</v>
      </c>
      <c r="E119" s="76" t="s">
        <v>1748</v>
      </c>
      <c r="F119" s="74" t="s">
        <v>133</v>
      </c>
      <c r="G119" s="74" t="s">
        <v>1198</v>
      </c>
    </row>
  </sheetData>
  <autoFilter ref="A2:H2" xr:uid="{F1CB3F3C-04F9-4724-B6BD-1D681E1BCB9A}"/>
  <dataValidations count="1">
    <dataValidation type="list" allowBlank="1" showInputMessage="1" showErrorMessage="1" sqref="G3:G66 G68:G119" xr:uid="{5ECA399E-A439-4D50-93C6-B6F7A60627C6}">
      <formula1>LISTASPOLI</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39D7-E336-4BB6-BB9E-BAB3EF69903F}">
  <sheetPr codeName="Hoja1"/>
  <dimension ref="A1:X502"/>
  <sheetViews>
    <sheetView topLeftCell="A2" zoomScale="68" zoomScaleNormal="115" workbookViewId="0">
      <selection activeCell="D5" sqref="D5"/>
    </sheetView>
  </sheetViews>
  <sheetFormatPr baseColWidth="10" defaultColWidth="9.140625" defaultRowHeight="15" x14ac:dyDescent="0.25"/>
  <cols>
    <col min="1" max="1" width="9.140625" style="61"/>
    <col min="2" max="2" width="23.7109375" style="61" customWidth="1"/>
    <col min="3" max="3" width="19.85546875" style="61" bestFit="1" customWidth="1"/>
    <col min="4" max="4" width="26" style="61" customWidth="1"/>
    <col min="5" max="5" width="8.28515625" style="61" bestFit="1" customWidth="1"/>
    <col min="6" max="6" width="11.28515625" style="61" customWidth="1"/>
    <col min="7" max="7" width="22.28515625" style="61" customWidth="1"/>
    <col min="8" max="8" width="23.28515625" style="61" customWidth="1"/>
    <col min="9" max="9" width="27.85546875" style="61" customWidth="1"/>
    <col min="10" max="10" width="14.5703125" style="61" customWidth="1"/>
    <col min="11" max="11" width="24.42578125" style="61" customWidth="1"/>
    <col min="12" max="12" width="24.7109375" style="61" customWidth="1"/>
    <col min="13" max="15" width="61.140625" style="61" customWidth="1"/>
    <col min="16" max="16" width="52.85546875" style="61" customWidth="1"/>
    <col min="17" max="17" width="31.7109375" style="61" customWidth="1"/>
    <col min="18" max="18" width="17.140625" style="61" bestFit="1" customWidth="1"/>
    <col min="19" max="19" width="6.42578125" style="61" bestFit="1" customWidth="1"/>
    <col min="20" max="20" width="15.5703125" style="61" customWidth="1"/>
    <col min="21" max="21" width="20.85546875" style="61" bestFit="1" customWidth="1"/>
    <col min="22" max="22" width="13.42578125" style="61" bestFit="1" customWidth="1"/>
    <col min="23" max="23" width="10.7109375" style="61" bestFit="1" customWidth="1"/>
    <col min="24" max="24" width="61.85546875" style="61" bestFit="1" customWidth="1"/>
    <col min="25" max="16384" width="9.140625" style="61"/>
  </cols>
  <sheetData>
    <row r="1" spans="1:24" ht="21" x14ac:dyDescent="0.35">
      <c r="B1" s="87" t="s">
        <v>518</v>
      </c>
      <c r="C1" s="88"/>
      <c r="D1" s="88"/>
      <c r="E1" s="88"/>
      <c r="F1" s="88"/>
      <c r="G1" s="88"/>
      <c r="H1" s="88"/>
      <c r="I1" s="88"/>
      <c r="J1" s="88"/>
      <c r="K1" s="88"/>
      <c r="L1" s="88"/>
      <c r="M1" s="88"/>
      <c r="N1" s="88"/>
      <c r="O1" s="88"/>
      <c r="P1" s="88"/>
      <c r="Q1" s="88"/>
      <c r="R1" s="88"/>
      <c r="S1" s="88"/>
      <c r="T1" s="88"/>
      <c r="U1" s="88"/>
      <c r="V1" s="88"/>
      <c r="W1" s="88"/>
      <c r="X1" s="88"/>
    </row>
    <row r="2" spans="1:24" x14ac:dyDescent="0.25">
      <c r="B2" s="62" t="s">
        <v>519</v>
      </c>
      <c r="C2" s="62" t="s">
        <v>520</v>
      </c>
      <c r="D2" s="62" t="s">
        <v>521</v>
      </c>
      <c r="E2" s="62" t="s">
        <v>522</v>
      </c>
      <c r="F2" s="62" t="s">
        <v>523</v>
      </c>
      <c r="G2" s="62" t="s">
        <v>0</v>
      </c>
      <c r="H2" s="62" t="s">
        <v>524</v>
      </c>
      <c r="I2" s="62" t="s">
        <v>525</v>
      </c>
      <c r="J2" s="62" t="s">
        <v>526</v>
      </c>
      <c r="K2" s="62" t="s">
        <v>527</v>
      </c>
      <c r="L2" s="62" t="s">
        <v>1</v>
      </c>
      <c r="M2" s="62" t="s">
        <v>528</v>
      </c>
      <c r="N2" s="62"/>
      <c r="O2" s="62"/>
      <c r="P2" s="62" t="s">
        <v>529</v>
      </c>
      <c r="Q2" s="62" t="s">
        <v>530</v>
      </c>
      <c r="R2" s="62" t="s">
        <v>531</v>
      </c>
      <c r="S2" s="62" t="s">
        <v>3</v>
      </c>
      <c r="T2" s="62" t="s">
        <v>4</v>
      </c>
      <c r="U2" s="62" t="s">
        <v>532</v>
      </c>
      <c r="V2" s="62" t="s">
        <v>5</v>
      </c>
      <c r="W2" s="62" t="s">
        <v>6</v>
      </c>
      <c r="X2" s="62" t="s">
        <v>7</v>
      </c>
    </row>
    <row r="3" spans="1:24" x14ac:dyDescent="0.25">
      <c r="A3" s="61" t="str">
        <f>+E3</f>
        <v>111.1</v>
      </c>
      <c r="B3" s="61" t="s">
        <v>533</v>
      </c>
      <c r="C3" s="61">
        <v>0</v>
      </c>
      <c r="D3" s="61" t="s">
        <v>534</v>
      </c>
      <c r="E3" s="61" t="s">
        <v>535</v>
      </c>
      <c r="F3" s="61" t="s">
        <v>536</v>
      </c>
      <c r="G3" s="61" t="s">
        <v>65</v>
      </c>
      <c r="H3" s="61" t="s">
        <v>1698</v>
      </c>
      <c r="I3" s="61" t="s">
        <v>1699</v>
      </c>
      <c r="J3" s="61" t="s">
        <v>21</v>
      </c>
      <c r="K3" s="61" t="s">
        <v>537</v>
      </c>
      <c r="L3" s="61" t="s">
        <v>21</v>
      </c>
      <c r="M3" s="61" t="s">
        <v>538</v>
      </c>
      <c r="P3" s="61" t="s">
        <v>539</v>
      </c>
      <c r="Q3" s="61" t="s">
        <v>66</v>
      </c>
      <c r="R3" s="61">
        <v>20</v>
      </c>
      <c r="S3" s="61">
        <v>1</v>
      </c>
      <c r="T3" s="61" t="s">
        <v>540</v>
      </c>
      <c r="U3" s="61" t="s">
        <v>541</v>
      </c>
      <c r="V3" s="61" t="s">
        <v>542</v>
      </c>
      <c r="W3" s="61" t="s">
        <v>543</v>
      </c>
      <c r="X3" s="61" t="s">
        <v>533</v>
      </c>
    </row>
    <row r="4" spans="1:24" x14ac:dyDescent="0.25">
      <c r="A4" s="61" t="str">
        <f t="shared" ref="A4:A67" si="0">+E4</f>
        <v>111.1.1</v>
      </c>
      <c r="B4" s="61" t="s">
        <v>533</v>
      </c>
      <c r="C4" s="61">
        <v>0</v>
      </c>
      <c r="D4" s="61" t="s">
        <v>544</v>
      </c>
      <c r="E4" s="61" t="s">
        <v>545</v>
      </c>
      <c r="F4" s="61" t="s">
        <v>21</v>
      </c>
      <c r="G4" s="61" t="e">
        <v>#N/A</v>
      </c>
      <c r="H4" s="61" t="e">
        <v>#N/A</v>
      </c>
      <c r="I4" s="61" t="e">
        <v>#N/A</v>
      </c>
      <c r="J4" s="61" t="s">
        <v>21</v>
      </c>
      <c r="K4" s="61" t="s">
        <v>21</v>
      </c>
      <c r="L4" s="61" t="s">
        <v>21</v>
      </c>
      <c r="M4" s="61" t="s">
        <v>21</v>
      </c>
      <c r="P4" s="61" t="s">
        <v>21</v>
      </c>
      <c r="Q4" s="61" t="s">
        <v>67</v>
      </c>
      <c r="R4" s="61">
        <v>50</v>
      </c>
      <c r="S4" s="61">
        <v>1</v>
      </c>
      <c r="T4" s="61" t="s">
        <v>540</v>
      </c>
      <c r="U4" s="61" t="s">
        <v>546</v>
      </c>
      <c r="V4" s="61" t="s">
        <v>542</v>
      </c>
      <c r="W4" s="61" t="s">
        <v>543</v>
      </c>
      <c r="X4" s="61" t="s">
        <v>533</v>
      </c>
    </row>
    <row r="5" spans="1:24" x14ac:dyDescent="0.25">
      <c r="A5" s="61" t="str">
        <f t="shared" si="0"/>
        <v>111.1.2</v>
      </c>
      <c r="B5" s="61" t="s">
        <v>533</v>
      </c>
      <c r="C5" s="61">
        <v>0</v>
      </c>
      <c r="D5" s="61" t="s">
        <v>544</v>
      </c>
      <c r="E5" s="61" t="s">
        <v>547</v>
      </c>
      <c r="F5" s="61" t="s">
        <v>21</v>
      </c>
      <c r="G5" s="61" t="e">
        <v>#N/A</v>
      </c>
      <c r="H5" s="61" t="e">
        <v>#N/A</v>
      </c>
      <c r="I5" s="61" t="e">
        <v>#N/A</v>
      </c>
      <c r="J5" s="61" t="s">
        <v>21</v>
      </c>
      <c r="K5" s="61" t="s">
        <v>21</v>
      </c>
      <c r="L5" s="61" t="s">
        <v>21</v>
      </c>
      <c r="M5" s="61" t="s">
        <v>21</v>
      </c>
      <c r="P5" s="61" t="s">
        <v>21</v>
      </c>
      <c r="Q5" s="61" t="s">
        <v>68</v>
      </c>
      <c r="R5" s="61">
        <v>50</v>
      </c>
      <c r="S5" s="61">
        <v>1</v>
      </c>
      <c r="T5" s="61" t="s">
        <v>540</v>
      </c>
      <c r="U5" s="61" t="s">
        <v>548</v>
      </c>
      <c r="V5" s="61" t="s">
        <v>542</v>
      </c>
      <c r="W5" s="61" t="s">
        <v>543</v>
      </c>
      <c r="X5" s="61" t="s">
        <v>533</v>
      </c>
    </row>
    <row r="6" spans="1:24" x14ac:dyDescent="0.25">
      <c r="A6" s="61" t="str">
        <f t="shared" si="0"/>
        <v>111.2</v>
      </c>
      <c r="B6" s="61" t="s">
        <v>533</v>
      </c>
      <c r="C6" s="61">
        <v>0</v>
      </c>
      <c r="D6" s="61" t="s">
        <v>534</v>
      </c>
      <c r="E6" s="61" t="s">
        <v>549</v>
      </c>
      <c r="F6" s="61" t="s">
        <v>536</v>
      </c>
      <c r="G6" s="61" t="s">
        <v>65</v>
      </c>
      <c r="H6" s="61" t="s">
        <v>1698</v>
      </c>
      <c r="I6" s="61" t="s">
        <v>1699</v>
      </c>
      <c r="J6" s="61" t="s">
        <v>21</v>
      </c>
      <c r="K6" s="61" t="s">
        <v>537</v>
      </c>
      <c r="L6" s="61" t="s">
        <v>21</v>
      </c>
      <c r="M6" s="61" t="s">
        <v>538</v>
      </c>
      <c r="P6" s="61" t="s">
        <v>550</v>
      </c>
      <c r="Q6" s="61" t="s">
        <v>69</v>
      </c>
      <c r="R6" s="61">
        <v>20</v>
      </c>
      <c r="S6" s="61">
        <v>1</v>
      </c>
      <c r="T6" s="61" t="s">
        <v>540</v>
      </c>
      <c r="U6" s="61" t="s">
        <v>551</v>
      </c>
      <c r="V6" s="61" t="s">
        <v>542</v>
      </c>
      <c r="W6" s="61" t="s">
        <v>543</v>
      </c>
      <c r="X6" s="61" t="s">
        <v>533</v>
      </c>
    </row>
    <row r="7" spans="1:24" x14ac:dyDescent="0.25">
      <c r="A7" s="61" t="str">
        <f t="shared" si="0"/>
        <v>111.2.1</v>
      </c>
      <c r="B7" s="61" t="s">
        <v>533</v>
      </c>
      <c r="C7" s="61">
        <v>0</v>
      </c>
      <c r="D7" s="61" t="s">
        <v>544</v>
      </c>
      <c r="E7" s="61" t="s">
        <v>552</v>
      </c>
      <c r="F7" s="61" t="s">
        <v>21</v>
      </c>
      <c r="G7" s="61" t="e">
        <v>#N/A</v>
      </c>
      <c r="H7" s="61" t="e">
        <v>#N/A</v>
      </c>
      <c r="I7" s="61" t="e">
        <v>#N/A</v>
      </c>
      <c r="J7" s="61" t="s">
        <v>21</v>
      </c>
      <c r="K7" s="61" t="s">
        <v>21</v>
      </c>
      <c r="L7" s="61" t="s">
        <v>21</v>
      </c>
      <c r="M7" s="61" t="s">
        <v>21</v>
      </c>
      <c r="P7" s="61" t="s">
        <v>21</v>
      </c>
      <c r="Q7" s="61" t="s">
        <v>70</v>
      </c>
      <c r="R7" s="61">
        <v>50</v>
      </c>
      <c r="S7" s="61">
        <v>1</v>
      </c>
      <c r="T7" s="61" t="s">
        <v>540</v>
      </c>
      <c r="U7" s="61" t="s">
        <v>553</v>
      </c>
      <c r="V7" s="61" t="s">
        <v>542</v>
      </c>
      <c r="W7" s="61" t="s">
        <v>543</v>
      </c>
      <c r="X7" s="61" t="s">
        <v>533</v>
      </c>
    </row>
    <row r="8" spans="1:24" x14ac:dyDescent="0.25">
      <c r="A8" s="61" t="str">
        <f t="shared" si="0"/>
        <v>111.2.2</v>
      </c>
      <c r="B8" s="61" t="s">
        <v>533</v>
      </c>
      <c r="C8" s="61">
        <v>0</v>
      </c>
      <c r="D8" s="61" t="s">
        <v>544</v>
      </c>
      <c r="E8" s="61" t="s">
        <v>554</v>
      </c>
      <c r="F8" s="61" t="s">
        <v>21</v>
      </c>
      <c r="G8" s="61" t="e">
        <v>#N/A</v>
      </c>
      <c r="H8" s="61" t="e">
        <v>#N/A</v>
      </c>
      <c r="I8" s="61" t="e">
        <v>#N/A</v>
      </c>
      <c r="J8" s="61" t="s">
        <v>21</v>
      </c>
      <c r="K8" s="61" t="s">
        <v>21</v>
      </c>
      <c r="L8" s="61" t="s">
        <v>21</v>
      </c>
      <c r="M8" s="61" t="s">
        <v>21</v>
      </c>
      <c r="P8" s="61" t="s">
        <v>21</v>
      </c>
      <c r="Q8" s="61" t="s">
        <v>71</v>
      </c>
      <c r="R8" s="61">
        <v>50</v>
      </c>
      <c r="S8" s="61">
        <v>1</v>
      </c>
      <c r="T8" s="61" t="s">
        <v>540</v>
      </c>
      <c r="U8" s="61" t="s">
        <v>555</v>
      </c>
      <c r="V8" s="61" t="s">
        <v>542</v>
      </c>
      <c r="W8" s="61" t="s">
        <v>543</v>
      </c>
      <c r="X8" s="61" t="s">
        <v>533</v>
      </c>
    </row>
    <row r="9" spans="1:24" x14ac:dyDescent="0.25">
      <c r="A9" s="61" t="str">
        <f t="shared" si="0"/>
        <v>111.3</v>
      </c>
      <c r="B9" s="61" t="s">
        <v>533</v>
      </c>
      <c r="C9" s="61">
        <v>0</v>
      </c>
      <c r="D9" s="61" t="s">
        <v>534</v>
      </c>
      <c r="E9" s="61" t="s">
        <v>556</v>
      </c>
      <c r="F9" s="61" t="s">
        <v>557</v>
      </c>
      <c r="G9" s="61" t="s">
        <v>13</v>
      </c>
      <c r="H9" s="61" t="s">
        <v>1700</v>
      </c>
      <c r="I9" s="61" t="s">
        <v>1701</v>
      </c>
      <c r="J9" s="61" t="s">
        <v>558</v>
      </c>
      <c r="K9" s="61" t="s">
        <v>559</v>
      </c>
      <c r="L9" s="61" t="s">
        <v>24</v>
      </c>
      <c r="M9" s="61" t="s">
        <v>538</v>
      </c>
      <c r="P9" s="61" t="s">
        <v>21</v>
      </c>
      <c r="Q9" s="61" t="s">
        <v>72</v>
      </c>
      <c r="R9" s="61">
        <v>60</v>
      </c>
      <c r="S9" s="61">
        <v>1</v>
      </c>
      <c r="T9" s="61" t="s">
        <v>540</v>
      </c>
      <c r="U9" s="61" t="s">
        <v>560</v>
      </c>
      <c r="V9" s="61" t="s">
        <v>561</v>
      </c>
      <c r="W9" s="61" t="s">
        <v>562</v>
      </c>
      <c r="X9" s="61" t="s">
        <v>563</v>
      </c>
    </row>
    <row r="10" spans="1:24" x14ac:dyDescent="0.25">
      <c r="A10" s="61" t="str">
        <f t="shared" si="0"/>
        <v>111.3.1</v>
      </c>
      <c r="B10" s="61" t="s">
        <v>533</v>
      </c>
      <c r="C10" s="61">
        <v>0</v>
      </c>
      <c r="D10" s="61" t="s">
        <v>544</v>
      </c>
      <c r="E10" s="61" t="s">
        <v>564</v>
      </c>
      <c r="F10" s="61" t="s">
        <v>21</v>
      </c>
      <c r="G10" s="61" t="e">
        <v>#N/A</v>
      </c>
      <c r="H10" s="61" t="e">
        <v>#N/A</v>
      </c>
      <c r="I10" s="61" t="e">
        <v>#N/A</v>
      </c>
      <c r="J10" s="61" t="s">
        <v>21</v>
      </c>
      <c r="K10" s="61" t="s">
        <v>21</v>
      </c>
      <c r="L10" s="61" t="s">
        <v>21</v>
      </c>
      <c r="M10" s="61" t="s">
        <v>21</v>
      </c>
      <c r="P10" s="61" t="s">
        <v>21</v>
      </c>
      <c r="Q10" s="61" t="s">
        <v>73</v>
      </c>
      <c r="R10" s="61">
        <v>50</v>
      </c>
      <c r="S10" s="61">
        <v>2</v>
      </c>
      <c r="T10" s="61" t="s">
        <v>540</v>
      </c>
      <c r="U10" s="61" t="s">
        <v>565</v>
      </c>
      <c r="V10" s="61" t="s">
        <v>561</v>
      </c>
      <c r="W10" s="61" t="s">
        <v>566</v>
      </c>
      <c r="X10" s="61" t="s">
        <v>567</v>
      </c>
    </row>
    <row r="11" spans="1:24" x14ac:dyDescent="0.25">
      <c r="A11" s="61" t="str">
        <f t="shared" si="0"/>
        <v>111.3.2</v>
      </c>
      <c r="B11" s="61" t="s">
        <v>533</v>
      </c>
      <c r="C11" s="61">
        <v>0</v>
      </c>
      <c r="D11" s="61" t="s">
        <v>544</v>
      </c>
      <c r="E11" s="61" t="s">
        <v>568</v>
      </c>
      <c r="F11" s="61" t="s">
        <v>21</v>
      </c>
      <c r="G11" s="61" t="e">
        <v>#N/A</v>
      </c>
      <c r="H11" s="61" t="e">
        <v>#N/A</v>
      </c>
      <c r="I11" s="61" t="e">
        <v>#N/A</v>
      </c>
      <c r="J11" s="61" t="s">
        <v>21</v>
      </c>
      <c r="K11" s="61" t="s">
        <v>21</v>
      </c>
      <c r="L11" s="61" t="s">
        <v>21</v>
      </c>
      <c r="M11" s="61" t="s">
        <v>21</v>
      </c>
      <c r="P11" s="61" t="s">
        <v>21</v>
      </c>
      <c r="Q11" s="61" t="s">
        <v>74</v>
      </c>
      <c r="R11" s="61">
        <v>25</v>
      </c>
      <c r="S11" s="61">
        <v>2</v>
      </c>
      <c r="T11" s="61" t="s">
        <v>540</v>
      </c>
      <c r="U11" s="61" t="s">
        <v>569</v>
      </c>
      <c r="V11" s="61" t="s">
        <v>570</v>
      </c>
      <c r="W11" s="61" t="s">
        <v>571</v>
      </c>
      <c r="X11" s="61" t="s">
        <v>563</v>
      </c>
    </row>
    <row r="12" spans="1:24" x14ac:dyDescent="0.25">
      <c r="A12" s="61" t="str">
        <f t="shared" si="0"/>
        <v>111.3.3</v>
      </c>
      <c r="B12" s="61" t="s">
        <v>533</v>
      </c>
      <c r="C12" s="61">
        <v>0</v>
      </c>
      <c r="D12" s="61" t="s">
        <v>544</v>
      </c>
      <c r="E12" s="61" t="s">
        <v>572</v>
      </c>
      <c r="F12" s="61" t="s">
        <v>21</v>
      </c>
      <c r="G12" s="61" t="e">
        <v>#N/A</v>
      </c>
      <c r="H12" s="61" t="e">
        <v>#N/A</v>
      </c>
      <c r="I12" s="61" t="e">
        <v>#N/A</v>
      </c>
      <c r="J12" s="61" t="s">
        <v>21</v>
      </c>
      <c r="K12" s="61" t="s">
        <v>21</v>
      </c>
      <c r="L12" s="61" t="s">
        <v>21</v>
      </c>
      <c r="M12" s="61" t="s">
        <v>21</v>
      </c>
      <c r="P12" s="61" t="s">
        <v>21</v>
      </c>
      <c r="Q12" s="61" t="s">
        <v>75</v>
      </c>
      <c r="R12" s="61">
        <v>25</v>
      </c>
      <c r="S12" s="61">
        <v>2</v>
      </c>
      <c r="T12" s="61" t="s">
        <v>540</v>
      </c>
      <c r="U12" s="61" t="s">
        <v>573</v>
      </c>
      <c r="V12" s="61" t="s">
        <v>574</v>
      </c>
      <c r="W12" s="61" t="s">
        <v>562</v>
      </c>
      <c r="X12" s="61" t="s">
        <v>533</v>
      </c>
    </row>
    <row r="13" spans="1:24" x14ac:dyDescent="0.25">
      <c r="A13" s="61" t="str">
        <f t="shared" si="0"/>
        <v>50.1</v>
      </c>
      <c r="B13" s="61" t="s">
        <v>575</v>
      </c>
      <c r="C13" s="61">
        <v>0</v>
      </c>
      <c r="D13" s="61" t="s">
        <v>534</v>
      </c>
      <c r="E13" s="61" t="s">
        <v>576</v>
      </c>
      <c r="F13" s="61" t="s">
        <v>536</v>
      </c>
      <c r="G13" s="61" t="s">
        <v>65</v>
      </c>
      <c r="H13" s="61" t="s">
        <v>1698</v>
      </c>
      <c r="I13" s="61" t="s">
        <v>1699</v>
      </c>
      <c r="J13" s="61" t="s">
        <v>21</v>
      </c>
      <c r="K13" s="61" t="s">
        <v>537</v>
      </c>
      <c r="L13" s="61" t="s">
        <v>21</v>
      </c>
      <c r="M13" s="61" t="s">
        <v>577</v>
      </c>
      <c r="P13" s="61" t="s">
        <v>578</v>
      </c>
      <c r="Q13" s="61" t="s">
        <v>161</v>
      </c>
      <c r="R13" s="61">
        <v>50</v>
      </c>
      <c r="S13" s="61">
        <v>100</v>
      </c>
      <c r="T13" s="61" t="s">
        <v>579</v>
      </c>
      <c r="U13" s="61" t="s">
        <v>580</v>
      </c>
      <c r="V13" s="61" t="s">
        <v>561</v>
      </c>
      <c r="W13" s="61" t="s">
        <v>581</v>
      </c>
      <c r="X13" s="61" t="s">
        <v>575</v>
      </c>
    </row>
    <row r="14" spans="1:24" x14ac:dyDescent="0.25">
      <c r="A14" s="61" t="str">
        <f t="shared" si="0"/>
        <v>50.1.1</v>
      </c>
      <c r="B14" s="61" t="s">
        <v>575</v>
      </c>
      <c r="C14" s="61">
        <v>0</v>
      </c>
      <c r="D14" s="61" t="s">
        <v>544</v>
      </c>
      <c r="E14" s="61" t="s">
        <v>582</v>
      </c>
      <c r="F14" s="61" t="s">
        <v>21</v>
      </c>
      <c r="G14" s="61" t="e">
        <v>#N/A</v>
      </c>
      <c r="H14" s="61" t="e">
        <v>#N/A</v>
      </c>
      <c r="I14" s="61" t="e">
        <v>#N/A</v>
      </c>
      <c r="J14" s="61" t="s">
        <v>21</v>
      </c>
      <c r="K14" s="61" t="s">
        <v>21</v>
      </c>
      <c r="L14" s="61" t="s">
        <v>21</v>
      </c>
      <c r="M14" s="61" t="s">
        <v>21</v>
      </c>
      <c r="P14" s="61" t="s">
        <v>21</v>
      </c>
      <c r="Q14" s="61" t="s">
        <v>162</v>
      </c>
      <c r="R14" s="61">
        <v>80</v>
      </c>
      <c r="S14" s="61">
        <v>100</v>
      </c>
      <c r="T14" s="61" t="s">
        <v>579</v>
      </c>
      <c r="U14" s="61" t="s">
        <v>580</v>
      </c>
      <c r="V14" s="61" t="s">
        <v>561</v>
      </c>
      <c r="W14" s="61" t="s">
        <v>581</v>
      </c>
      <c r="X14" s="61" t="s">
        <v>575</v>
      </c>
    </row>
    <row r="15" spans="1:24" x14ac:dyDescent="0.25">
      <c r="A15" s="61" t="str">
        <f t="shared" si="0"/>
        <v>50.1.2</v>
      </c>
      <c r="B15" s="61" t="s">
        <v>575</v>
      </c>
      <c r="C15" s="61">
        <v>0</v>
      </c>
      <c r="D15" s="61" t="s">
        <v>544</v>
      </c>
      <c r="E15" s="61" t="s">
        <v>583</v>
      </c>
      <c r="F15" s="61" t="s">
        <v>21</v>
      </c>
      <c r="G15" s="61" t="e">
        <v>#N/A</v>
      </c>
      <c r="H15" s="61" t="e">
        <v>#N/A</v>
      </c>
      <c r="I15" s="61" t="e">
        <v>#N/A</v>
      </c>
      <c r="J15" s="61" t="s">
        <v>21</v>
      </c>
      <c r="K15" s="61" t="s">
        <v>21</v>
      </c>
      <c r="L15" s="61" t="s">
        <v>21</v>
      </c>
      <c r="M15" s="61" t="s">
        <v>21</v>
      </c>
      <c r="P15" s="61" t="s">
        <v>21</v>
      </c>
      <c r="Q15" s="61" t="s">
        <v>163</v>
      </c>
      <c r="R15" s="61">
        <v>20</v>
      </c>
      <c r="S15" s="61">
        <v>2</v>
      </c>
      <c r="T15" s="61" t="s">
        <v>540</v>
      </c>
      <c r="U15" s="61" t="s">
        <v>584</v>
      </c>
      <c r="V15" s="61" t="s">
        <v>574</v>
      </c>
      <c r="W15" s="61" t="s">
        <v>581</v>
      </c>
      <c r="X15" s="61" t="s">
        <v>575</v>
      </c>
    </row>
    <row r="16" spans="1:24" x14ac:dyDescent="0.25">
      <c r="A16" s="61" t="str">
        <f t="shared" si="0"/>
        <v>50.2</v>
      </c>
      <c r="B16" s="61" t="s">
        <v>575</v>
      </c>
      <c r="C16" s="61">
        <v>0</v>
      </c>
      <c r="D16" s="61" t="s">
        <v>534</v>
      </c>
      <c r="E16" s="61" t="s">
        <v>585</v>
      </c>
      <c r="F16" s="61" t="s">
        <v>21</v>
      </c>
      <c r="G16" s="61" t="s">
        <v>65</v>
      </c>
      <c r="H16" s="61" t="s">
        <v>1698</v>
      </c>
      <c r="I16" s="61" t="s">
        <v>1699</v>
      </c>
      <c r="J16" s="61" t="s">
        <v>586</v>
      </c>
      <c r="K16" s="61" t="s">
        <v>537</v>
      </c>
      <c r="L16" s="61" t="s">
        <v>21</v>
      </c>
      <c r="M16" s="61" t="s">
        <v>577</v>
      </c>
      <c r="P16" s="61" t="s">
        <v>578</v>
      </c>
      <c r="Q16" s="61" t="s">
        <v>121</v>
      </c>
      <c r="R16" s="61">
        <v>25</v>
      </c>
      <c r="S16" s="61">
        <v>3</v>
      </c>
      <c r="T16" s="61" t="s">
        <v>540</v>
      </c>
      <c r="U16" s="61" t="s">
        <v>588</v>
      </c>
      <c r="V16" s="61" t="s">
        <v>589</v>
      </c>
      <c r="W16" s="61" t="s">
        <v>590</v>
      </c>
      <c r="X16" s="61" t="s">
        <v>575</v>
      </c>
    </row>
    <row r="17" spans="1:24" x14ac:dyDescent="0.25">
      <c r="A17" s="61" t="str">
        <f t="shared" si="0"/>
        <v>50.2.1</v>
      </c>
      <c r="B17" s="61" t="s">
        <v>575</v>
      </c>
      <c r="C17" s="61">
        <v>0</v>
      </c>
      <c r="D17" s="61" t="s">
        <v>544</v>
      </c>
      <c r="E17" s="61" t="s">
        <v>591</v>
      </c>
      <c r="F17" s="61" t="s">
        <v>21</v>
      </c>
      <c r="G17" s="61" t="e">
        <v>#N/A</v>
      </c>
      <c r="H17" s="61" t="e">
        <v>#N/A</v>
      </c>
      <c r="I17" s="61" t="e">
        <v>#N/A</v>
      </c>
      <c r="J17" s="61" t="s">
        <v>21</v>
      </c>
      <c r="K17" s="61" t="s">
        <v>21</v>
      </c>
      <c r="L17" s="61" t="s">
        <v>21</v>
      </c>
      <c r="M17" s="61" t="s">
        <v>21</v>
      </c>
      <c r="P17" s="61" t="s">
        <v>21</v>
      </c>
      <c r="Q17" s="61" t="s">
        <v>122</v>
      </c>
      <c r="R17" s="61">
        <v>80</v>
      </c>
      <c r="S17" s="61">
        <v>3</v>
      </c>
      <c r="T17" s="61" t="s">
        <v>540</v>
      </c>
      <c r="U17" s="61" t="s">
        <v>592</v>
      </c>
      <c r="V17" s="61" t="s">
        <v>589</v>
      </c>
      <c r="W17" s="61" t="s">
        <v>590</v>
      </c>
      <c r="X17" s="61" t="s">
        <v>575</v>
      </c>
    </row>
    <row r="18" spans="1:24" x14ac:dyDescent="0.25">
      <c r="A18" s="61" t="str">
        <f t="shared" si="0"/>
        <v>50.2.2</v>
      </c>
      <c r="B18" s="61" t="s">
        <v>575</v>
      </c>
      <c r="C18" s="61">
        <v>0</v>
      </c>
      <c r="D18" s="61" t="s">
        <v>544</v>
      </c>
      <c r="E18" s="61" t="s">
        <v>593</v>
      </c>
      <c r="F18" s="61" t="s">
        <v>21</v>
      </c>
      <c r="G18" s="61" t="e">
        <v>#N/A</v>
      </c>
      <c r="H18" s="61" t="e">
        <v>#N/A</v>
      </c>
      <c r="I18" s="61" t="e">
        <v>#N/A</v>
      </c>
      <c r="J18" s="61" t="s">
        <v>21</v>
      </c>
      <c r="K18" s="61" t="s">
        <v>21</v>
      </c>
      <c r="L18" s="61" t="s">
        <v>21</v>
      </c>
      <c r="M18" s="61" t="s">
        <v>21</v>
      </c>
      <c r="P18" s="61" t="s">
        <v>21</v>
      </c>
      <c r="Q18" s="61" t="s">
        <v>123</v>
      </c>
      <c r="R18" s="61">
        <v>20</v>
      </c>
      <c r="S18" s="61">
        <v>3</v>
      </c>
      <c r="T18" s="61" t="s">
        <v>540</v>
      </c>
      <c r="U18" s="61" t="s">
        <v>594</v>
      </c>
      <c r="V18" s="61" t="s">
        <v>589</v>
      </c>
      <c r="W18" s="61" t="s">
        <v>590</v>
      </c>
      <c r="X18" s="61" t="s">
        <v>575</v>
      </c>
    </row>
    <row r="19" spans="1:24" x14ac:dyDescent="0.25">
      <c r="A19" s="61" t="str">
        <f t="shared" si="0"/>
        <v>50.3</v>
      </c>
      <c r="B19" s="61" t="s">
        <v>575</v>
      </c>
      <c r="C19" s="61">
        <v>0</v>
      </c>
      <c r="D19" s="61" t="s">
        <v>534</v>
      </c>
      <c r="E19" s="61" t="s">
        <v>595</v>
      </c>
      <c r="F19" s="61" t="s">
        <v>21</v>
      </c>
      <c r="G19" s="61" t="s">
        <v>65</v>
      </c>
      <c r="H19" s="61" t="s">
        <v>1698</v>
      </c>
      <c r="I19" s="61" t="s">
        <v>1699</v>
      </c>
      <c r="J19" s="61" t="s">
        <v>558</v>
      </c>
      <c r="K19" s="61" t="s">
        <v>537</v>
      </c>
      <c r="L19" s="61" t="s">
        <v>21</v>
      </c>
      <c r="M19" s="61" t="s">
        <v>577</v>
      </c>
      <c r="P19" s="61" t="s">
        <v>578</v>
      </c>
      <c r="Q19" s="61" t="s">
        <v>124</v>
      </c>
      <c r="R19" s="61">
        <v>25</v>
      </c>
      <c r="S19" s="61">
        <v>1</v>
      </c>
      <c r="T19" s="61" t="s">
        <v>540</v>
      </c>
      <c r="U19" s="61" t="s">
        <v>596</v>
      </c>
      <c r="V19" s="61" t="s">
        <v>589</v>
      </c>
      <c r="W19" s="61" t="s">
        <v>562</v>
      </c>
      <c r="X19" s="61" t="s">
        <v>575</v>
      </c>
    </row>
    <row r="20" spans="1:24" x14ac:dyDescent="0.25">
      <c r="A20" s="61" t="str">
        <f t="shared" si="0"/>
        <v>50.3.1</v>
      </c>
      <c r="B20" s="61" t="s">
        <v>575</v>
      </c>
      <c r="C20" s="61">
        <v>0</v>
      </c>
      <c r="D20" s="61" t="s">
        <v>544</v>
      </c>
      <c r="E20" s="61" t="s">
        <v>597</v>
      </c>
      <c r="F20" s="61" t="s">
        <v>21</v>
      </c>
      <c r="G20" s="61" t="e">
        <v>#N/A</v>
      </c>
      <c r="H20" s="61" t="e">
        <v>#N/A</v>
      </c>
      <c r="I20" s="61" t="e">
        <v>#N/A</v>
      </c>
      <c r="J20" s="61" t="s">
        <v>21</v>
      </c>
      <c r="K20" s="61" t="s">
        <v>21</v>
      </c>
      <c r="L20" s="61" t="s">
        <v>21</v>
      </c>
      <c r="M20" s="61" t="s">
        <v>21</v>
      </c>
      <c r="P20" s="61" t="s">
        <v>21</v>
      </c>
      <c r="Q20" s="61" t="s">
        <v>125</v>
      </c>
      <c r="R20" s="61">
        <v>40</v>
      </c>
      <c r="S20" s="61">
        <v>1</v>
      </c>
      <c r="T20" s="61" t="s">
        <v>540</v>
      </c>
      <c r="U20" s="61" t="s">
        <v>598</v>
      </c>
      <c r="V20" s="61" t="s">
        <v>589</v>
      </c>
      <c r="W20" s="61" t="s">
        <v>562</v>
      </c>
      <c r="X20" s="61" t="s">
        <v>575</v>
      </c>
    </row>
    <row r="21" spans="1:24" x14ac:dyDescent="0.25">
      <c r="A21" s="61" t="str">
        <f t="shared" si="0"/>
        <v>50.3.2</v>
      </c>
      <c r="B21" s="61" t="s">
        <v>575</v>
      </c>
      <c r="C21" s="61">
        <v>0</v>
      </c>
      <c r="D21" s="61" t="s">
        <v>544</v>
      </c>
      <c r="E21" s="61" t="s">
        <v>599</v>
      </c>
      <c r="F21" s="61" t="s">
        <v>21</v>
      </c>
      <c r="G21" s="61" t="e">
        <v>#N/A</v>
      </c>
      <c r="H21" s="61" t="e">
        <v>#N/A</v>
      </c>
      <c r="I21" s="61" t="e">
        <v>#N/A</v>
      </c>
      <c r="J21" s="61" t="s">
        <v>21</v>
      </c>
      <c r="K21" s="61" t="s">
        <v>21</v>
      </c>
      <c r="L21" s="61" t="s">
        <v>21</v>
      </c>
      <c r="M21" s="61" t="s">
        <v>21</v>
      </c>
      <c r="P21" s="61" t="s">
        <v>21</v>
      </c>
      <c r="Q21" s="61" t="s">
        <v>126</v>
      </c>
      <c r="R21" s="61">
        <v>40</v>
      </c>
      <c r="S21" s="61">
        <v>1</v>
      </c>
      <c r="T21" s="61" t="s">
        <v>540</v>
      </c>
      <c r="U21" s="61" t="s">
        <v>598</v>
      </c>
      <c r="V21" s="61" t="s">
        <v>589</v>
      </c>
      <c r="W21" s="61" t="s">
        <v>562</v>
      </c>
      <c r="X21" s="61" t="s">
        <v>575</v>
      </c>
    </row>
    <row r="22" spans="1:24" x14ac:dyDescent="0.25">
      <c r="A22" s="61" t="str">
        <f t="shared" si="0"/>
        <v>50.3.3</v>
      </c>
      <c r="B22" s="61" t="s">
        <v>575</v>
      </c>
      <c r="C22" s="61">
        <v>0</v>
      </c>
      <c r="D22" s="61" t="s">
        <v>544</v>
      </c>
      <c r="E22" s="61" t="s">
        <v>600</v>
      </c>
      <c r="F22" s="61" t="s">
        <v>21</v>
      </c>
      <c r="G22" s="61" t="e">
        <v>#N/A</v>
      </c>
      <c r="H22" s="61" t="e">
        <v>#N/A</v>
      </c>
      <c r="I22" s="61" t="e">
        <v>#N/A</v>
      </c>
      <c r="J22" s="61" t="s">
        <v>21</v>
      </c>
      <c r="K22" s="61" t="s">
        <v>21</v>
      </c>
      <c r="L22" s="61" t="s">
        <v>21</v>
      </c>
      <c r="M22" s="61" t="s">
        <v>21</v>
      </c>
      <c r="P22" s="61" t="s">
        <v>21</v>
      </c>
      <c r="Q22" s="61" t="s">
        <v>51</v>
      </c>
      <c r="R22" s="61">
        <v>20</v>
      </c>
      <c r="S22" s="61">
        <v>1</v>
      </c>
      <c r="T22" s="61" t="s">
        <v>540</v>
      </c>
      <c r="U22" s="61" t="s">
        <v>596</v>
      </c>
      <c r="V22" s="61" t="s">
        <v>589</v>
      </c>
      <c r="W22" s="61" t="s">
        <v>562</v>
      </c>
      <c r="X22" s="61" t="s">
        <v>575</v>
      </c>
    </row>
    <row r="23" spans="1:24" x14ac:dyDescent="0.25">
      <c r="A23" s="61" t="str">
        <f t="shared" si="0"/>
        <v>20.1</v>
      </c>
      <c r="B23" s="61" t="s">
        <v>601</v>
      </c>
      <c r="C23" s="61">
        <v>0</v>
      </c>
      <c r="D23" s="61" t="s">
        <v>534</v>
      </c>
      <c r="E23" s="61" t="s">
        <v>602</v>
      </c>
      <c r="F23" s="61" t="s">
        <v>557</v>
      </c>
      <c r="G23" s="61" t="s">
        <v>13</v>
      </c>
      <c r="H23" s="61" t="s">
        <v>1700</v>
      </c>
      <c r="I23" s="61" t="s">
        <v>1701</v>
      </c>
      <c r="J23" s="61" t="s">
        <v>558</v>
      </c>
      <c r="K23" s="61" t="s">
        <v>537</v>
      </c>
      <c r="L23" s="61" t="s">
        <v>56</v>
      </c>
      <c r="M23" s="61" t="s">
        <v>603</v>
      </c>
      <c r="P23" s="61" t="s">
        <v>604</v>
      </c>
      <c r="Q23" s="61" t="s">
        <v>424</v>
      </c>
      <c r="R23" s="61">
        <v>20</v>
      </c>
      <c r="S23" s="61">
        <v>100</v>
      </c>
      <c r="T23" s="61" t="s">
        <v>579</v>
      </c>
      <c r="U23" s="61" t="s">
        <v>580</v>
      </c>
      <c r="V23" s="61" t="s">
        <v>570</v>
      </c>
      <c r="W23" s="61" t="s">
        <v>605</v>
      </c>
      <c r="X23" s="61" t="s">
        <v>601</v>
      </c>
    </row>
    <row r="24" spans="1:24" x14ac:dyDescent="0.25">
      <c r="A24" s="61" t="str">
        <f t="shared" si="0"/>
        <v>20.1.1</v>
      </c>
      <c r="B24" s="61" t="s">
        <v>601</v>
      </c>
      <c r="C24" s="61">
        <v>0</v>
      </c>
      <c r="D24" s="61" t="s">
        <v>544</v>
      </c>
      <c r="E24" s="61" t="s">
        <v>606</v>
      </c>
      <c r="F24" s="61" t="s">
        <v>21</v>
      </c>
      <c r="G24" s="61" t="e">
        <v>#N/A</v>
      </c>
      <c r="H24" s="61" t="e">
        <v>#N/A</v>
      </c>
      <c r="I24" s="61" t="e">
        <v>#N/A</v>
      </c>
      <c r="J24" s="61" t="s">
        <v>21</v>
      </c>
      <c r="K24" s="61" t="s">
        <v>21</v>
      </c>
      <c r="L24" s="61" t="s">
        <v>21</v>
      </c>
      <c r="M24" s="61" t="s">
        <v>21</v>
      </c>
      <c r="P24" s="61" t="s">
        <v>21</v>
      </c>
      <c r="Q24" s="61" t="s">
        <v>425</v>
      </c>
      <c r="R24" s="61">
        <v>20</v>
      </c>
      <c r="S24" s="61">
        <v>1</v>
      </c>
      <c r="T24" s="61" t="s">
        <v>540</v>
      </c>
      <c r="U24" s="61" t="s">
        <v>607</v>
      </c>
      <c r="V24" s="61" t="s">
        <v>570</v>
      </c>
      <c r="W24" s="61" t="s">
        <v>566</v>
      </c>
      <c r="X24" s="61" t="s">
        <v>601</v>
      </c>
    </row>
    <row r="25" spans="1:24" x14ac:dyDescent="0.25">
      <c r="A25" s="61" t="str">
        <f t="shared" si="0"/>
        <v>20.1.2</v>
      </c>
      <c r="B25" s="61" t="s">
        <v>601</v>
      </c>
      <c r="C25" s="61">
        <v>0</v>
      </c>
      <c r="D25" s="61" t="s">
        <v>544</v>
      </c>
      <c r="E25" s="61" t="s">
        <v>608</v>
      </c>
      <c r="F25" s="61" t="s">
        <v>21</v>
      </c>
      <c r="G25" s="61" t="e">
        <v>#N/A</v>
      </c>
      <c r="H25" s="61" t="e">
        <v>#N/A</v>
      </c>
      <c r="I25" s="61" t="e">
        <v>#N/A</v>
      </c>
      <c r="J25" s="61" t="s">
        <v>21</v>
      </c>
      <c r="K25" s="61" t="s">
        <v>21</v>
      </c>
      <c r="L25" s="61" t="s">
        <v>21</v>
      </c>
      <c r="M25" s="61" t="s">
        <v>21</v>
      </c>
      <c r="P25" s="61" t="s">
        <v>21</v>
      </c>
      <c r="Q25" s="61" t="s">
        <v>426</v>
      </c>
      <c r="R25" s="61">
        <v>80</v>
      </c>
      <c r="S25" s="61">
        <v>100</v>
      </c>
      <c r="T25" s="61" t="s">
        <v>579</v>
      </c>
      <c r="U25" s="61" t="s">
        <v>580</v>
      </c>
      <c r="V25" s="61" t="s">
        <v>609</v>
      </c>
      <c r="W25" s="61" t="s">
        <v>605</v>
      </c>
      <c r="X25" s="61" t="s">
        <v>601</v>
      </c>
    </row>
    <row r="26" spans="1:24" x14ac:dyDescent="0.25">
      <c r="A26" s="61" t="str">
        <f t="shared" si="0"/>
        <v>20.2</v>
      </c>
      <c r="B26" s="61" t="s">
        <v>601</v>
      </c>
      <c r="C26" s="61">
        <v>0</v>
      </c>
      <c r="D26" s="61" t="s">
        <v>534</v>
      </c>
      <c r="E26" s="61" t="s">
        <v>610</v>
      </c>
      <c r="F26" s="61" t="s">
        <v>557</v>
      </c>
      <c r="G26" s="61" t="s">
        <v>13</v>
      </c>
      <c r="H26" s="61" t="s">
        <v>1700</v>
      </c>
      <c r="I26" s="61" t="s">
        <v>1701</v>
      </c>
      <c r="J26" s="61" t="s">
        <v>558</v>
      </c>
      <c r="K26" s="61" t="s">
        <v>537</v>
      </c>
      <c r="L26" s="61" t="s">
        <v>56</v>
      </c>
      <c r="M26" s="61" t="s">
        <v>603</v>
      </c>
      <c r="P26" s="61" t="s">
        <v>611</v>
      </c>
      <c r="Q26" s="61" t="s">
        <v>427</v>
      </c>
      <c r="R26" s="61">
        <v>20</v>
      </c>
      <c r="S26" s="61">
        <v>100</v>
      </c>
      <c r="T26" s="61" t="s">
        <v>579</v>
      </c>
      <c r="U26" s="61" t="s">
        <v>580</v>
      </c>
      <c r="V26" s="61" t="s">
        <v>570</v>
      </c>
      <c r="W26" s="61" t="s">
        <v>605</v>
      </c>
      <c r="X26" s="61" t="s">
        <v>601</v>
      </c>
    </row>
    <row r="27" spans="1:24" x14ac:dyDescent="0.25">
      <c r="A27" s="61" t="str">
        <f t="shared" si="0"/>
        <v>20.2.1</v>
      </c>
      <c r="B27" s="61" t="s">
        <v>601</v>
      </c>
      <c r="C27" s="61">
        <v>0</v>
      </c>
      <c r="D27" s="61" t="s">
        <v>544</v>
      </c>
      <c r="E27" s="61" t="s">
        <v>612</v>
      </c>
      <c r="F27" s="61" t="s">
        <v>21</v>
      </c>
      <c r="G27" s="61" t="e">
        <v>#N/A</v>
      </c>
      <c r="H27" s="61" t="e">
        <v>#N/A</v>
      </c>
      <c r="I27" s="61" t="e">
        <v>#N/A</v>
      </c>
      <c r="J27" s="61" t="s">
        <v>21</v>
      </c>
      <c r="K27" s="61" t="s">
        <v>21</v>
      </c>
      <c r="L27" s="61" t="s">
        <v>21</v>
      </c>
      <c r="M27" s="61" t="s">
        <v>21</v>
      </c>
      <c r="P27" s="61" t="s">
        <v>21</v>
      </c>
      <c r="Q27" s="61" t="s">
        <v>428</v>
      </c>
      <c r="R27" s="61">
        <v>20</v>
      </c>
      <c r="S27" s="61">
        <v>1</v>
      </c>
      <c r="T27" s="61" t="s">
        <v>540</v>
      </c>
      <c r="U27" s="61" t="s">
        <v>607</v>
      </c>
      <c r="V27" s="61" t="s">
        <v>570</v>
      </c>
      <c r="W27" s="61" t="s">
        <v>613</v>
      </c>
      <c r="X27" s="61" t="s">
        <v>601</v>
      </c>
    </row>
    <row r="28" spans="1:24" x14ac:dyDescent="0.25">
      <c r="A28" s="61" t="str">
        <f t="shared" si="0"/>
        <v>20.2.2</v>
      </c>
      <c r="B28" s="61" t="s">
        <v>601</v>
      </c>
      <c r="C28" s="61">
        <v>0</v>
      </c>
      <c r="D28" s="61" t="s">
        <v>544</v>
      </c>
      <c r="E28" s="61" t="s">
        <v>614</v>
      </c>
      <c r="F28" s="61" t="s">
        <v>21</v>
      </c>
      <c r="G28" s="61" t="e">
        <v>#N/A</v>
      </c>
      <c r="H28" s="61" t="e">
        <v>#N/A</v>
      </c>
      <c r="I28" s="61" t="e">
        <v>#N/A</v>
      </c>
      <c r="J28" s="61" t="s">
        <v>21</v>
      </c>
      <c r="K28" s="61" t="s">
        <v>21</v>
      </c>
      <c r="L28" s="61" t="s">
        <v>21</v>
      </c>
      <c r="M28" s="61" t="s">
        <v>21</v>
      </c>
      <c r="P28" s="61" t="s">
        <v>21</v>
      </c>
      <c r="Q28" s="61" t="s">
        <v>429</v>
      </c>
      <c r="R28" s="61">
        <v>80</v>
      </c>
      <c r="S28" s="61">
        <v>100</v>
      </c>
      <c r="T28" s="61" t="s">
        <v>579</v>
      </c>
      <c r="U28" s="61" t="s">
        <v>580</v>
      </c>
      <c r="V28" s="61" t="s">
        <v>609</v>
      </c>
      <c r="W28" s="61" t="s">
        <v>605</v>
      </c>
      <c r="X28" s="61" t="s">
        <v>601</v>
      </c>
    </row>
    <row r="29" spans="1:24" x14ac:dyDescent="0.25">
      <c r="A29" s="61" t="str">
        <f t="shared" si="0"/>
        <v>20.3</v>
      </c>
      <c r="B29" s="61" t="s">
        <v>601</v>
      </c>
      <c r="C29" s="61">
        <v>0</v>
      </c>
      <c r="D29" s="61" t="s">
        <v>534</v>
      </c>
      <c r="E29" s="61" t="s">
        <v>615</v>
      </c>
      <c r="F29" s="61" t="s">
        <v>536</v>
      </c>
      <c r="G29" s="61" t="s">
        <v>65</v>
      </c>
      <c r="H29" s="61" t="s">
        <v>1698</v>
      </c>
      <c r="I29" s="61" t="s">
        <v>1699</v>
      </c>
      <c r="J29" s="61" t="s">
        <v>558</v>
      </c>
      <c r="K29" s="61" t="s">
        <v>537</v>
      </c>
      <c r="L29" s="61" t="s">
        <v>56</v>
      </c>
      <c r="M29" s="61" t="s">
        <v>603</v>
      </c>
      <c r="P29" s="61" t="s">
        <v>616</v>
      </c>
      <c r="Q29" s="61" t="s">
        <v>457</v>
      </c>
      <c r="R29" s="61">
        <v>20</v>
      </c>
      <c r="S29" s="61">
        <v>100</v>
      </c>
      <c r="T29" s="61" t="s">
        <v>579</v>
      </c>
      <c r="U29" s="61" t="s">
        <v>580</v>
      </c>
      <c r="V29" s="61" t="s">
        <v>617</v>
      </c>
      <c r="W29" s="61" t="s">
        <v>605</v>
      </c>
      <c r="X29" s="61" t="s">
        <v>601</v>
      </c>
    </row>
    <row r="30" spans="1:24" x14ac:dyDescent="0.25">
      <c r="A30" s="61" t="str">
        <f t="shared" si="0"/>
        <v>20.3.1</v>
      </c>
      <c r="B30" s="61" t="s">
        <v>601</v>
      </c>
      <c r="C30" s="61">
        <v>0</v>
      </c>
      <c r="D30" s="61" t="s">
        <v>544</v>
      </c>
      <c r="E30" s="61" t="s">
        <v>618</v>
      </c>
      <c r="F30" s="61" t="s">
        <v>21</v>
      </c>
      <c r="G30" s="61" t="e">
        <v>#N/A</v>
      </c>
      <c r="H30" s="61" t="e">
        <v>#N/A</v>
      </c>
      <c r="I30" s="61" t="e">
        <v>#N/A</v>
      </c>
      <c r="J30" s="61" t="s">
        <v>21</v>
      </c>
      <c r="K30" s="61" t="s">
        <v>21</v>
      </c>
      <c r="L30" s="61" t="s">
        <v>21</v>
      </c>
      <c r="M30" s="61" t="s">
        <v>21</v>
      </c>
      <c r="P30" s="61" t="s">
        <v>21</v>
      </c>
      <c r="Q30" s="61" t="s">
        <v>458</v>
      </c>
      <c r="R30" s="61">
        <v>20</v>
      </c>
      <c r="S30" s="61">
        <v>1</v>
      </c>
      <c r="T30" s="61" t="s">
        <v>540</v>
      </c>
      <c r="U30" s="61" t="s">
        <v>607</v>
      </c>
      <c r="V30" s="61" t="s">
        <v>617</v>
      </c>
      <c r="W30" s="61" t="s">
        <v>543</v>
      </c>
      <c r="X30" s="61" t="s">
        <v>601</v>
      </c>
    </row>
    <row r="31" spans="1:24" x14ac:dyDescent="0.25">
      <c r="A31" s="61" t="str">
        <f t="shared" si="0"/>
        <v>20.3.2</v>
      </c>
      <c r="B31" s="61" t="s">
        <v>601</v>
      </c>
      <c r="C31" s="61">
        <v>0</v>
      </c>
      <c r="D31" s="61" t="s">
        <v>544</v>
      </c>
      <c r="E31" s="61" t="s">
        <v>619</v>
      </c>
      <c r="F31" s="61" t="s">
        <v>21</v>
      </c>
      <c r="G31" s="61" t="e">
        <v>#N/A</v>
      </c>
      <c r="H31" s="61" t="e">
        <v>#N/A</v>
      </c>
      <c r="I31" s="61" t="e">
        <v>#N/A</v>
      </c>
      <c r="J31" s="61" t="s">
        <v>21</v>
      </c>
      <c r="K31" s="61" t="s">
        <v>21</v>
      </c>
      <c r="L31" s="61" t="s">
        <v>21</v>
      </c>
      <c r="M31" s="61" t="s">
        <v>21</v>
      </c>
      <c r="P31" s="61" t="s">
        <v>21</v>
      </c>
      <c r="Q31" s="61" t="s">
        <v>459</v>
      </c>
      <c r="R31" s="61">
        <v>80</v>
      </c>
      <c r="S31" s="61">
        <v>100</v>
      </c>
      <c r="T31" s="61" t="s">
        <v>579</v>
      </c>
      <c r="U31" s="61" t="s">
        <v>580</v>
      </c>
      <c r="V31" s="61" t="s">
        <v>570</v>
      </c>
      <c r="W31" s="61" t="s">
        <v>605</v>
      </c>
      <c r="X31" s="61" t="s">
        <v>601</v>
      </c>
    </row>
    <row r="32" spans="1:24" x14ac:dyDescent="0.25">
      <c r="A32" s="61" t="str">
        <f t="shared" si="0"/>
        <v>20.4</v>
      </c>
      <c r="B32" s="61" t="s">
        <v>601</v>
      </c>
      <c r="C32" s="61">
        <v>0</v>
      </c>
      <c r="D32" s="61" t="s">
        <v>534</v>
      </c>
      <c r="E32" s="61" t="s">
        <v>620</v>
      </c>
      <c r="F32" s="61" t="s">
        <v>536</v>
      </c>
      <c r="G32" s="61" t="s">
        <v>65</v>
      </c>
      <c r="H32" s="61" t="s">
        <v>1698</v>
      </c>
      <c r="I32" s="61" t="s">
        <v>1699</v>
      </c>
      <c r="J32" s="61" t="s">
        <v>558</v>
      </c>
      <c r="K32" s="61" t="s">
        <v>537</v>
      </c>
      <c r="L32" s="61" t="s">
        <v>56</v>
      </c>
      <c r="M32" s="61" t="s">
        <v>603</v>
      </c>
      <c r="P32" s="61" t="s">
        <v>621</v>
      </c>
      <c r="Q32" s="61" t="s">
        <v>460</v>
      </c>
      <c r="R32" s="61">
        <v>20</v>
      </c>
      <c r="S32" s="61">
        <v>100</v>
      </c>
      <c r="T32" s="61" t="s">
        <v>579</v>
      </c>
      <c r="U32" s="61" t="s">
        <v>622</v>
      </c>
      <c r="V32" s="61" t="s">
        <v>623</v>
      </c>
      <c r="W32" s="61" t="s">
        <v>605</v>
      </c>
      <c r="X32" s="61" t="s">
        <v>601</v>
      </c>
    </row>
    <row r="33" spans="1:24" x14ac:dyDescent="0.25">
      <c r="A33" s="61" t="str">
        <f t="shared" si="0"/>
        <v>20.4.1</v>
      </c>
      <c r="B33" s="61" t="s">
        <v>601</v>
      </c>
      <c r="C33" s="61">
        <v>0</v>
      </c>
      <c r="D33" s="61" t="s">
        <v>544</v>
      </c>
      <c r="E33" s="61" t="s">
        <v>624</v>
      </c>
      <c r="F33" s="61" t="s">
        <v>21</v>
      </c>
      <c r="G33" s="61" t="e">
        <v>#N/A</v>
      </c>
      <c r="H33" s="61" t="e">
        <v>#N/A</v>
      </c>
      <c r="I33" s="61" t="e">
        <v>#N/A</v>
      </c>
      <c r="J33" s="61" t="s">
        <v>21</v>
      </c>
      <c r="K33" s="61" t="s">
        <v>21</v>
      </c>
      <c r="L33" s="61" t="s">
        <v>21</v>
      </c>
      <c r="M33" s="61" t="s">
        <v>21</v>
      </c>
      <c r="P33" s="61" t="s">
        <v>21</v>
      </c>
      <c r="Q33" s="61" t="s">
        <v>461</v>
      </c>
      <c r="R33" s="61">
        <v>40</v>
      </c>
      <c r="S33" s="61">
        <v>1</v>
      </c>
      <c r="T33" s="61" t="s">
        <v>540</v>
      </c>
      <c r="U33" s="61" t="s">
        <v>625</v>
      </c>
      <c r="V33" s="61" t="s">
        <v>623</v>
      </c>
      <c r="W33" s="61" t="s">
        <v>626</v>
      </c>
      <c r="X33" s="61" t="s">
        <v>601</v>
      </c>
    </row>
    <row r="34" spans="1:24" x14ac:dyDescent="0.25">
      <c r="A34" s="61" t="str">
        <f t="shared" si="0"/>
        <v>20.4.2</v>
      </c>
      <c r="B34" s="61" t="s">
        <v>601</v>
      </c>
      <c r="C34" s="61">
        <v>0</v>
      </c>
      <c r="D34" s="61" t="s">
        <v>544</v>
      </c>
      <c r="E34" s="61" t="s">
        <v>627</v>
      </c>
      <c r="F34" s="61" t="s">
        <v>21</v>
      </c>
      <c r="G34" s="61" t="e">
        <v>#N/A</v>
      </c>
      <c r="H34" s="61" t="e">
        <v>#N/A</v>
      </c>
      <c r="I34" s="61" t="e">
        <v>#N/A</v>
      </c>
      <c r="J34" s="61" t="s">
        <v>21</v>
      </c>
      <c r="K34" s="61" t="s">
        <v>21</v>
      </c>
      <c r="L34" s="61" t="s">
        <v>21</v>
      </c>
      <c r="M34" s="61" t="s">
        <v>21</v>
      </c>
      <c r="P34" s="61" t="s">
        <v>21</v>
      </c>
      <c r="Q34" s="61" t="s">
        <v>462</v>
      </c>
      <c r="R34" s="61">
        <v>60</v>
      </c>
      <c r="S34" s="61">
        <v>100</v>
      </c>
      <c r="T34" s="61" t="s">
        <v>579</v>
      </c>
      <c r="U34" s="61" t="s">
        <v>622</v>
      </c>
      <c r="V34" s="61" t="s">
        <v>589</v>
      </c>
      <c r="W34" s="61" t="s">
        <v>605</v>
      </c>
      <c r="X34" s="61" t="s">
        <v>601</v>
      </c>
    </row>
    <row r="35" spans="1:24" x14ac:dyDescent="0.25">
      <c r="A35" s="61" t="str">
        <f t="shared" si="0"/>
        <v>20.5</v>
      </c>
      <c r="B35" s="61" t="s">
        <v>601</v>
      </c>
      <c r="C35" s="61">
        <v>0</v>
      </c>
      <c r="D35" s="61" t="s">
        <v>534</v>
      </c>
      <c r="E35" s="61" t="s">
        <v>628</v>
      </c>
      <c r="F35" s="61" t="s">
        <v>557</v>
      </c>
      <c r="G35" s="61" t="s">
        <v>12</v>
      </c>
      <c r="H35" s="61" t="s">
        <v>1702</v>
      </c>
      <c r="I35" s="61" t="s">
        <v>1703</v>
      </c>
      <c r="J35" s="61" t="s">
        <v>629</v>
      </c>
      <c r="K35" s="61" t="s">
        <v>537</v>
      </c>
      <c r="L35" s="61" t="s">
        <v>56</v>
      </c>
      <c r="M35" s="61" t="s">
        <v>603</v>
      </c>
      <c r="P35" s="61" t="s">
        <v>621</v>
      </c>
      <c r="Q35" s="61" t="s">
        <v>430</v>
      </c>
      <c r="R35" s="61">
        <v>20</v>
      </c>
      <c r="S35" s="61">
        <v>100</v>
      </c>
      <c r="T35" s="61" t="s">
        <v>579</v>
      </c>
      <c r="U35" s="61" t="s">
        <v>580</v>
      </c>
      <c r="V35" s="61" t="s">
        <v>617</v>
      </c>
      <c r="W35" s="61" t="s">
        <v>605</v>
      </c>
      <c r="X35" s="61" t="s">
        <v>601</v>
      </c>
    </row>
    <row r="36" spans="1:24" x14ac:dyDescent="0.25">
      <c r="A36" s="61" t="str">
        <f t="shared" si="0"/>
        <v>20.5.1</v>
      </c>
      <c r="B36" s="61" t="s">
        <v>601</v>
      </c>
      <c r="C36" s="61">
        <v>0</v>
      </c>
      <c r="D36" s="61" t="s">
        <v>544</v>
      </c>
      <c r="E36" s="61" t="s">
        <v>630</v>
      </c>
      <c r="F36" s="61" t="s">
        <v>21</v>
      </c>
      <c r="G36" s="61" t="e">
        <v>#N/A</v>
      </c>
      <c r="H36" s="61" t="e">
        <v>#N/A</v>
      </c>
      <c r="I36" s="61" t="e">
        <v>#N/A</v>
      </c>
      <c r="J36" s="61" t="s">
        <v>21</v>
      </c>
      <c r="K36" s="61" t="s">
        <v>21</v>
      </c>
      <c r="L36" s="61" t="s">
        <v>21</v>
      </c>
      <c r="M36" s="61" t="s">
        <v>21</v>
      </c>
      <c r="P36" s="61" t="s">
        <v>21</v>
      </c>
      <c r="Q36" s="61" t="s">
        <v>431</v>
      </c>
      <c r="R36" s="61">
        <v>20</v>
      </c>
      <c r="S36" s="61">
        <v>1</v>
      </c>
      <c r="T36" s="61" t="s">
        <v>540</v>
      </c>
      <c r="U36" s="61" t="s">
        <v>607</v>
      </c>
      <c r="V36" s="61" t="s">
        <v>617</v>
      </c>
      <c r="W36" s="61" t="s">
        <v>543</v>
      </c>
      <c r="X36" s="61" t="s">
        <v>601</v>
      </c>
    </row>
    <row r="37" spans="1:24" x14ac:dyDescent="0.25">
      <c r="A37" s="61" t="str">
        <f t="shared" si="0"/>
        <v>20.5.2</v>
      </c>
      <c r="B37" s="61" t="s">
        <v>601</v>
      </c>
      <c r="C37" s="61">
        <v>0</v>
      </c>
      <c r="D37" s="61" t="s">
        <v>544</v>
      </c>
      <c r="E37" s="61" t="s">
        <v>631</v>
      </c>
      <c r="F37" s="61" t="s">
        <v>21</v>
      </c>
      <c r="G37" s="61" t="e">
        <v>#N/A</v>
      </c>
      <c r="H37" s="61" t="e">
        <v>#N/A</v>
      </c>
      <c r="I37" s="61" t="e">
        <v>#N/A</v>
      </c>
      <c r="J37" s="61" t="s">
        <v>21</v>
      </c>
      <c r="K37" s="61" t="s">
        <v>21</v>
      </c>
      <c r="L37" s="61" t="s">
        <v>21</v>
      </c>
      <c r="M37" s="61" t="s">
        <v>21</v>
      </c>
      <c r="P37" s="61" t="s">
        <v>21</v>
      </c>
      <c r="Q37" s="61" t="s">
        <v>432</v>
      </c>
      <c r="R37" s="61">
        <v>80</v>
      </c>
      <c r="S37" s="61">
        <v>100</v>
      </c>
      <c r="T37" s="61" t="s">
        <v>579</v>
      </c>
      <c r="U37" s="61" t="s">
        <v>580</v>
      </c>
      <c r="V37" s="61" t="s">
        <v>570</v>
      </c>
      <c r="W37" s="61" t="s">
        <v>605</v>
      </c>
      <c r="X37" s="61" t="s">
        <v>601</v>
      </c>
    </row>
    <row r="38" spans="1:24" x14ac:dyDescent="0.25">
      <c r="A38" s="61" t="str">
        <f t="shared" si="0"/>
        <v>117.1</v>
      </c>
      <c r="B38" s="61" t="s">
        <v>632</v>
      </c>
      <c r="C38" s="61">
        <v>0</v>
      </c>
      <c r="D38" s="61" t="s">
        <v>534</v>
      </c>
      <c r="E38" s="61" t="s">
        <v>633</v>
      </c>
      <c r="F38" s="61" t="s">
        <v>557</v>
      </c>
      <c r="G38" s="61" t="s">
        <v>13</v>
      </c>
      <c r="H38" s="61" t="s">
        <v>1700</v>
      </c>
      <c r="I38" s="61" t="s">
        <v>1701</v>
      </c>
      <c r="J38" s="61" t="s">
        <v>21</v>
      </c>
      <c r="K38" s="61" t="s">
        <v>537</v>
      </c>
      <c r="L38" s="61" t="s">
        <v>21</v>
      </c>
      <c r="M38" s="61" t="s">
        <v>538</v>
      </c>
      <c r="P38" s="61" t="s">
        <v>578</v>
      </c>
      <c r="Q38" s="61" t="s">
        <v>76</v>
      </c>
      <c r="R38" s="61">
        <v>15</v>
      </c>
      <c r="S38" s="61">
        <v>100</v>
      </c>
      <c r="T38" s="61" t="s">
        <v>579</v>
      </c>
      <c r="U38" s="61" t="s">
        <v>634</v>
      </c>
      <c r="V38" s="61" t="s">
        <v>570</v>
      </c>
      <c r="W38" s="61" t="s">
        <v>590</v>
      </c>
      <c r="X38" s="61" t="s">
        <v>632</v>
      </c>
    </row>
    <row r="39" spans="1:24" x14ac:dyDescent="0.25">
      <c r="A39" s="61" t="str">
        <f t="shared" si="0"/>
        <v>117.1.1</v>
      </c>
      <c r="B39" s="61" t="s">
        <v>632</v>
      </c>
      <c r="C39" s="61">
        <v>0</v>
      </c>
      <c r="D39" s="61" t="s">
        <v>544</v>
      </c>
      <c r="E39" s="61" t="s">
        <v>635</v>
      </c>
      <c r="F39" s="61" t="s">
        <v>21</v>
      </c>
      <c r="G39" s="61" t="e">
        <v>#N/A</v>
      </c>
      <c r="H39" s="61" t="e">
        <v>#N/A</v>
      </c>
      <c r="I39" s="61" t="e">
        <v>#N/A</v>
      </c>
      <c r="J39" s="61" t="s">
        <v>21</v>
      </c>
      <c r="K39" s="61" t="s">
        <v>21</v>
      </c>
      <c r="L39" s="61" t="s">
        <v>21</v>
      </c>
      <c r="M39" s="61" t="s">
        <v>21</v>
      </c>
      <c r="P39" s="61" t="s">
        <v>21</v>
      </c>
      <c r="Q39" s="61" t="s">
        <v>77</v>
      </c>
      <c r="R39" s="61">
        <v>25</v>
      </c>
      <c r="S39" s="61">
        <v>100</v>
      </c>
      <c r="T39" s="61" t="s">
        <v>579</v>
      </c>
      <c r="U39" s="61" t="s">
        <v>636</v>
      </c>
      <c r="V39" s="61" t="s">
        <v>570</v>
      </c>
      <c r="W39" s="61" t="s">
        <v>590</v>
      </c>
      <c r="X39" s="61" t="s">
        <v>632</v>
      </c>
    </row>
    <row r="40" spans="1:24" x14ac:dyDescent="0.25">
      <c r="A40" s="61" t="str">
        <f t="shared" si="0"/>
        <v>117.1.2</v>
      </c>
      <c r="B40" s="61" t="s">
        <v>632</v>
      </c>
      <c r="C40" s="61">
        <v>0</v>
      </c>
      <c r="D40" s="61" t="s">
        <v>544</v>
      </c>
      <c r="E40" s="61" t="s">
        <v>637</v>
      </c>
      <c r="F40" s="61" t="s">
        <v>21</v>
      </c>
      <c r="G40" s="61" t="e">
        <v>#N/A</v>
      </c>
      <c r="H40" s="61" t="e">
        <v>#N/A</v>
      </c>
      <c r="I40" s="61" t="e">
        <v>#N/A</v>
      </c>
      <c r="J40" s="61" t="s">
        <v>21</v>
      </c>
      <c r="K40" s="61" t="s">
        <v>21</v>
      </c>
      <c r="L40" s="61" t="s">
        <v>21</v>
      </c>
      <c r="M40" s="61" t="s">
        <v>21</v>
      </c>
      <c r="P40" s="61" t="s">
        <v>21</v>
      </c>
      <c r="Q40" s="61" t="s">
        <v>78</v>
      </c>
      <c r="R40" s="61">
        <v>25</v>
      </c>
      <c r="S40" s="61">
        <v>1</v>
      </c>
      <c r="T40" s="61" t="s">
        <v>540</v>
      </c>
      <c r="U40" s="61" t="s">
        <v>638</v>
      </c>
      <c r="V40" s="61" t="s">
        <v>589</v>
      </c>
      <c r="W40" s="61" t="s">
        <v>626</v>
      </c>
      <c r="X40" s="61" t="s">
        <v>632</v>
      </c>
    </row>
    <row r="41" spans="1:24" x14ac:dyDescent="0.25">
      <c r="A41" s="61" t="str">
        <f t="shared" si="0"/>
        <v>117.1.3</v>
      </c>
      <c r="B41" s="61" t="s">
        <v>632</v>
      </c>
      <c r="C41" s="61">
        <v>0</v>
      </c>
      <c r="D41" s="61" t="s">
        <v>544</v>
      </c>
      <c r="E41" s="61" t="s">
        <v>639</v>
      </c>
      <c r="F41" s="61" t="s">
        <v>21</v>
      </c>
      <c r="G41" s="61" t="e">
        <v>#N/A</v>
      </c>
      <c r="H41" s="61" t="e">
        <v>#N/A</v>
      </c>
      <c r="I41" s="61" t="e">
        <v>#N/A</v>
      </c>
      <c r="J41" s="61" t="s">
        <v>21</v>
      </c>
      <c r="K41" s="61" t="s">
        <v>21</v>
      </c>
      <c r="L41" s="61" t="s">
        <v>21</v>
      </c>
      <c r="M41" s="61" t="s">
        <v>21</v>
      </c>
      <c r="P41" s="61" t="s">
        <v>21</v>
      </c>
      <c r="Q41" s="61" t="s">
        <v>79</v>
      </c>
      <c r="R41" s="61">
        <v>25</v>
      </c>
      <c r="S41" s="61">
        <v>1</v>
      </c>
      <c r="T41" s="61" t="s">
        <v>540</v>
      </c>
      <c r="U41" s="61" t="s">
        <v>640</v>
      </c>
      <c r="V41" s="61" t="s">
        <v>574</v>
      </c>
      <c r="W41" s="61" t="s">
        <v>641</v>
      </c>
      <c r="X41" s="61" t="s">
        <v>632</v>
      </c>
    </row>
    <row r="42" spans="1:24" x14ac:dyDescent="0.25">
      <c r="A42" s="61" t="str">
        <f t="shared" si="0"/>
        <v>117.1.4</v>
      </c>
      <c r="B42" s="61" t="s">
        <v>632</v>
      </c>
      <c r="C42" s="61">
        <v>0</v>
      </c>
      <c r="D42" s="61" t="s">
        <v>544</v>
      </c>
      <c r="E42" s="61" t="s">
        <v>642</v>
      </c>
      <c r="F42" s="61" t="s">
        <v>21</v>
      </c>
      <c r="G42" s="61" t="e">
        <v>#N/A</v>
      </c>
      <c r="H42" s="61" t="e">
        <v>#N/A</v>
      </c>
      <c r="I42" s="61" t="e">
        <v>#N/A</v>
      </c>
      <c r="J42" s="61" t="s">
        <v>21</v>
      </c>
      <c r="K42" s="61" t="s">
        <v>21</v>
      </c>
      <c r="L42" s="61" t="s">
        <v>21</v>
      </c>
      <c r="M42" s="61" t="s">
        <v>21</v>
      </c>
      <c r="P42" s="61" t="s">
        <v>21</v>
      </c>
      <c r="Q42" s="61" t="s">
        <v>80</v>
      </c>
      <c r="R42" s="61">
        <v>25</v>
      </c>
      <c r="S42" s="61">
        <v>6</v>
      </c>
      <c r="T42" s="61" t="s">
        <v>540</v>
      </c>
      <c r="U42" s="61" t="s">
        <v>643</v>
      </c>
      <c r="V42" s="61" t="s">
        <v>574</v>
      </c>
      <c r="W42" s="61" t="s">
        <v>590</v>
      </c>
      <c r="X42" s="61" t="s">
        <v>632</v>
      </c>
    </row>
    <row r="43" spans="1:24" x14ac:dyDescent="0.25">
      <c r="A43" s="61" t="str">
        <f t="shared" si="0"/>
        <v>117.2</v>
      </c>
      <c r="B43" s="61" t="s">
        <v>632</v>
      </c>
      <c r="C43" s="61">
        <v>0</v>
      </c>
      <c r="D43" s="61" t="s">
        <v>534</v>
      </c>
      <c r="E43" s="61" t="s">
        <v>644</v>
      </c>
      <c r="F43" s="61" t="s">
        <v>536</v>
      </c>
      <c r="G43" s="61" t="s">
        <v>65</v>
      </c>
      <c r="H43" s="61" t="s">
        <v>1698</v>
      </c>
      <c r="I43" s="61" t="s">
        <v>1699</v>
      </c>
      <c r="J43" s="61" t="s">
        <v>21</v>
      </c>
      <c r="K43" s="61" t="s">
        <v>537</v>
      </c>
      <c r="L43" s="61" t="s">
        <v>21</v>
      </c>
      <c r="M43" s="61" t="s">
        <v>538</v>
      </c>
      <c r="P43" s="61" t="s">
        <v>645</v>
      </c>
      <c r="Q43" s="61" t="s">
        <v>81</v>
      </c>
      <c r="R43" s="61">
        <v>17</v>
      </c>
      <c r="S43" s="61">
        <v>1</v>
      </c>
      <c r="T43" s="61" t="s">
        <v>540</v>
      </c>
      <c r="U43" s="61" t="s">
        <v>646</v>
      </c>
      <c r="V43" s="61" t="s">
        <v>647</v>
      </c>
      <c r="W43" s="61" t="s">
        <v>566</v>
      </c>
      <c r="X43" s="61" t="s">
        <v>632</v>
      </c>
    </row>
    <row r="44" spans="1:24" x14ac:dyDescent="0.25">
      <c r="A44" s="61" t="str">
        <f t="shared" si="0"/>
        <v>117.2.1</v>
      </c>
      <c r="B44" s="61" t="s">
        <v>632</v>
      </c>
      <c r="C44" s="61">
        <v>0</v>
      </c>
      <c r="D44" s="61" t="s">
        <v>544</v>
      </c>
      <c r="E44" s="61" t="s">
        <v>648</v>
      </c>
      <c r="F44" s="61" t="s">
        <v>21</v>
      </c>
      <c r="G44" s="61" t="e">
        <v>#N/A</v>
      </c>
      <c r="H44" s="61" t="e">
        <v>#N/A</v>
      </c>
      <c r="I44" s="61" t="e">
        <v>#N/A</v>
      </c>
      <c r="J44" s="61" t="s">
        <v>21</v>
      </c>
      <c r="K44" s="61" t="s">
        <v>21</v>
      </c>
      <c r="L44" s="61" t="s">
        <v>21</v>
      </c>
      <c r="M44" s="61" t="s">
        <v>21</v>
      </c>
      <c r="P44" s="61" t="s">
        <v>21</v>
      </c>
      <c r="Q44" s="61" t="s">
        <v>82</v>
      </c>
      <c r="R44" s="61">
        <v>60</v>
      </c>
      <c r="S44" s="61">
        <v>1</v>
      </c>
      <c r="T44" s="61" t="s">
        <v>540</v>
      </c>
      <c r="U44" s="61" t="s">
        <v>649</v>
      </c>
      <c r="V44" s="61" t="s">
        <v>647</v>
      </c>
      <c r="W44" s="61" t="s">
        <v>543</v>
      </c>
      <c r="X44" s="61" t="s">
        <v>632</v>
      </c>
    </row>
    <row r="45" spans="1:24" x14ac:dyDescent="0.25">
      <c r="A45" s="61" t="str">
        <f t="shared" si="0"/>
        <v>117.2.2</v>
      </c>
      <c r="B45" s="61" t="s">
        <v>632</v>
      </c>
      <c r="C45" s="61">
        <v>0</v>
      </c>
      <c r="D45" s="61" t="s">
        <v>544</v>
      </c>
      <c r="E45" s="61" t="s">
        <v>650</v>
      </c>
      <c r="F45" s="61" t="s">
        <v>21</v>
      </c>
      <c r="G45" s="61" t="e">
        <v>#N/A</v>
      </c>
      <c r="H45" s="61" t="e">
        <v>#N/A</v>
      </c>
      <c r="I45" s="61" t="e">
        <v>#N/A</v>
      </c>
      <c r="J45" s="61" t="s">
        <v>21</v>
      </c>
      <c r="K45" s="61" t="s">
        <v>21</v>
      </c>
      <c r="L45" s="61" t="s">
        <v>21</v>
      </c>
      <c r="M45" s="61" t="s">
        <v>21</v>
      </c>
      <c r="P45" s="61" t="s">
        <v>21</v>
      </c>
      <c r="Q45" s="61" t="s">
        <v>83</v>
      </c>
      <c r="R45" s="61">
        <v>40</v>
      </c>
      <c r="S45" s="61">
        <v>1</v>
      </c>
      <c r="T45" s="61" t="s">
        <v>540</v>
      </c>
      <c r="U45" s="61" t="s">
        <v>651</v>
      </c>
      <c r="V45" s="61" t="s">
        <v>570</v>
      </c>
      <c r="W45" s="61" t="s">
        <v>566</v>
      </c>
      <c r="X45" s="61" t="s">
        <v>632</v>
      </c>
    </row>
    <row r="46" spans="1:24" x14ac:dyDescent="0.25">
      <c r="A46" s="61" t="str">
        <f t="shared" si="0"/>
        <v>117.3</v>
      </c>
      <c r="B46" s="61" t="s">
        <v>632</v>
      </c>
      <c r="C46" s="61">
        <v>0</v>
      </c>
      <c r="D46" s="61" t="s">
        <v>534</v>
      </c>
      <c r="E46" s="61" t="s">
        <v>652</v>
      </c>
      <c r="F46" s="61" t="s">
        <v>536</v>
      </c>
      <c r="G46" s="61" t="s">
        <v>65</v>
      </c>
      <c r="H46" s="61" t="s">
        <v>1698</v>
      </c>
      <c r="I46" s="61" t="s">
        <v>1699</v>
      </c>
      <c r="J46" s="61" t="s">
        <v>21</v>
      </c>
      <c r="K46" s="61" t="s">
        <v>537</v>
      </c>
      <c r="L46" s="61" t="s">
        <v>21</v>
      </c>
      <c r="M46" s="61" t="s">
        <v>538</v>
      </c>
      <c r="P46" s="61" t="s">
        <v>21</v>
      </c>
      <c r="Q46" s="61" t="s">
        <v>84</v>
      </c>
      <c r="R46" s="61">
        <v>17</v>
      </c>
      <c r="S46" s="61">
        <v>1</v>
      </c>
      <c r="T46" s="61" t="s">
        <v>540</v>
      </c>
      <c r="U46" s="61" t="s">
        <v>653</v>
      </c>
      <c r="V46" s="61" t="s">
        <v>647</v>
      </c>
      <c r="W46" s="61" t="s">
        <v>654</v>
      </c>
      <c r="X46" s="61" t="s">
        <v>632</v>
      </c>
    </row>
    <row r="47" spans="1:24" x14ac:dyDescent="0.25">
      <c r="A47" s="61" t="str">
        <f t="shared" si="0"/>
        <v>117.3.1</v>
      </c>
      <c r="B47" s="61" t="s">
        <v>632</v>
      </c>
      <c r="C47" s="61">
        <v>0</v>
      </c>
      <c r="D47" s="61" t="s">
        <v>544</v>
      </c>
      <c r="E47" s="61" t="s">
        <v>655</v>
      </c>
      <c r="F47" s="61" t="s">
        <v>21</v>
      </c>
      <c r="G47" s="61" t="e">
        <v>#N/A</v>
      </c>
      <c r="H47" s="61" t="e">
        <v>#N/A</v>
      </c>
      <c r="I47" s="61" t="e">
        <v>#N/A</v>
      </c>
      <c r="J47" s="61" t="s">
        <v>21</v>
      </c>
      <c r="K47" s="61" t="s">
        <v>21</v>
      </c>
      <c r="L47" s="61" t="s">
        <v>21</v>
      </c>
      <c r="M47" s="61" t="s">
        <v>21</v>
      </c>
      <c r="P47" s="61" t="s">
        <v>21</v>
      </c>
      <c r="Q47" s="61" t="s">
        <v>85</v>
      </c>
      <c r="R47" s="61">
        <v>80</v>
      </c>
      <c r="S47" s="61">
        <v>1</v>
      </c>
      <c r="T47" s="61" t="s">
        <v>540</v>
      </c>
      <c r="U47" s="61" t="s">
        <v>653</v>
      </c>
      <c r="V47" s="61" t="s">
        <v>647</v>
      </c>
      <c r="W47" s="61" t="s">
        <v>543</v>
      </c>
      <c r="X47" s="61" t="s">
        <v>632</v>
      </c>
    </row>
    <row r="48" spans="1:24" x14ac:dyDescent="0.25">
      <c r="A48" s="61" t="str">
        <f t="shared" si="0"/>
        <v>117.3.2</v>
      </c>
      <c r="B48" s="61" t="s">
        <v>632</v>
      </c>
      <c r="C48" s="61">
        <v>0</v>
      </c>
      <c r="D48" s="61" t="s">
        <v>544</v>
      </c>
      <c r="E48" s="61" t="s">
        <v>656</v>
      </c>
      <c r="F48" s="61" t="s">
        <v>21</v>
      </c>
      <c r="G48" s="61" t="e">
        <v>#N/A</v>
      </c>
      <c r="H48" s="61" t="e">
        <v>#N/A</v>
      </c>
      <c r="I48" s="61" t="e">
        <v>#N/A</v>
      </c>
      <c r="J48" s="61" t="s">
        <v>21</v>
      </c>
      <c r="K48" s="61" t="s">
        <v>21</v>
      </c>
      <c r="L48" s="61" t="s">
        <v>21</v>
      </c>
      <c r="M48" s="61" t="s">
        <v>21</v>
      </c>
      <c r="P48" s="61" t="s">
        <v>21</v>
      </c>
      <c r="Q48" s="61" t="s">
        <v>86</v>
      </c>
      <c r="R48" s="61">
        <v>20</v>
      </c>
      <c r="S48" s="61">
        <v>100</v>
      </c>
      <c r="T48" s="61" t="s">
        <v>579</v>
      </c>
      <c r="U48" s="61" t="s">
        <v>657</v>
      </c>
      <c r="V48" s="61" t="s">
        <v>570</v>
      </c>
      <c r="W48" s="61" t="s">
        <v>654</v>
      </c>
      <c r="X48" s="61" t="s">
        <v>632</v>
      </c>
    </row>
    <row r="49" spans="1:24" x14ac:dyDescent="0.25">
      <c r="A49" s="61" t="str">
        <f t="shared" si="0"/>
        <v>117.4</v>
      </c>
      <c r="B49" s="61" t="s">
        <v>632</v>
      </c>
      <c r="C49" s="61">
        <v>0</v>
      </c>
      <c r="D49" s="61" t="s">
        <v>534</v>
      </c>
      <c r="E49" s="61" t="s">
        <v>658</v>
      </c>
      <c r="F49" s="61" t="s">
        <v>536</v>
      </c>
      <c r="G49" s="61" t="s">
        <v>65</v>
      </c>
      <c r="H49" s="61" t="s">
        <v>1698</v>
      </c>
      <c r="I49" s="61" t="s">
        <v>1699</v>
      </c>
      <c r="J49" s="61" t="s">
        <v>21</v>
      </c>
      <c r="K49" s="61" t="s">
        <v>537</v>
      </c>
      <c r="L49" s="61" t="s">
        <v>22</v>
      </c>
      <c r="M49" s="61" t="s">
        <v>538</v>
      </c>
      <c r="P49" s="61" t="s">
        <v>659</v>
      </c>
      <c r="Q49" s="61" t="s">
        <v>87</v>
      </c>
      <c r="R49" s="61">
        <v>17</v>
      </c>
      <c r="S49" s="61">
        <v>100</v>
      </c>
      <c r="T49" s="61" t="s">
        <v>579</v>
      </c>
      <c r="U49" s="61" t="s">
        <v>660</v>
      </c>
      <c r="V49" s="61" t="s">
        <v>617</v>
      </c>
      <c r="W49" s="61" t="s">
        <v>654</v>
      </c>
      <c r="X49" s="61" t="s">
        <v>632</v>
      </c>
    </row>
    <row r="50" spans="1:24" x14ac:dyDescent="0.25">
      <c r="A50" s="61" t="str">
        <f t="shared" si="0"/>
        <v>117.4.1</v>
      </c>
      <c r="B50" s="61" t="s">
        <v>632</v>
      </c>
      <c r="C50" s="61">
        <v>0</v>
      </c>
      <c r="D50" s="61" t="s">
        <v>544</v>
      </c>
      <c r="E50" s="61" t="s">
        <v>661</v>
      </c>
      <c r="F50" s="61" t="s">
        <v>21</v>
      </c>
      <c r="G50" s="61" t="e">
        <v>#N/A</v>
      </c>
      <c r="H50" s="61" t="e">
        <v>#N/A</v>
      </c>
      <c r="I50" s="61" t="e">
        <v>#N/A</v>
      </c>
      <c r="J50" s="61" t="s">
        <v>21</v>
      </c>
      <c r="K50" s="61" t="s">
        <v>21</v>
      </c>
      <c r="L50" s="61" t="s">
        <v>21</v>
      </c>
      <c r="M50" s="61" t="s">
        <v>21</v>
      </c>
      <c r="P50" s="61" t="s">
        <v>21</v>
      </c>
      <c r="Q50" s="61" t="s">
        <v>88</v>
      </c>
      <c r="R50" s="61">
        <v>15</v>
      </c>
      <c r="S50" s="61">
        <v>1</v>
      </c>
      <c r="T50" s="61" t="s">
        <v>540</v>
      </c>
      <c r="U50" s="61" t="s">
        <v>662</v>
      </c>
      <c r="V50" s="61" t="s">
        <v>617</v>
      </c>
      <c r="W50" s="61" t="s">
        <v>543</v>
      </c>
      <c r="X50" s="61" t="s">
        <v>632</v>
      </c>
    </row>
    <row r="51" spans="1:24" x14ac:dyDescent="0.25">
      <c r="A51" s="61" t="str">
        <f t="shared" si="0"/>
        <v>117.4.2</v>
      </c>
      <c r="B51" s="61" t="s">
        <v>632</v>
      </c>
      <c r="C51" s="61">
        <v>0</v>
      </c>
      <c r="D51" s="61" t="s">
        <v>544</v>
      </c>
      <c r="E51" s="61" t="s">
        <v>663</v>
      </c>
      <c r="F51" s="61" t="s">
        <v>21</v>
      </c>
      <c r="G51" s="61" t="e">
        <v>#N/A</v>
      </c>
      <c r="H51" s="61" t="e">
        <v>#N/A</v>
      </c>
      <c r="I51" s="61" t="e">
        <v>#N/A</v>
      </c>
      <c r="J51" s="61" t="s">
        <v>21</v>
      </c>
      <c r="K51" s="61" t="s">
        <v>21</v>
      </c>
      <c r="L51" s="61" t="s">
        <v>21</v>
      </c>
      <c r="M51" s="61" t="s">
        <v>21</v>
      </c>
      <c r="P51" s="61" t="s">
        <v>21</v>
      </c>
      <c r="Q51" s="61" t="s">
        <v>89</v>
      </c>
      <c r="R51" s="61">
        <v>15</v>
      </c>
      <c r="S51" s="61">
        <v>1</v>
      </c>
      <c r="T51" s="61" t="s">
        <v>540</v>
      </c>
      <c r="U51" s="61" t="s">
        <v>664</v>
      </c>
      <c r="V51" s="61" t="s">
        <v>617</v>
      </c>
      <c r="W51" s="61" t="s">
        <v>543</v>
      </c>
      <c r="X51" s="61" t="s">
        <v>632</v>
      </c>
    </row>
    <row r="52" spans="1:24" x14ac:dyDescent="0.25">
      <c r="A52" s="61" t="str">
        <f t="shared" si="0"/>
        <v>117.4.3</v>
      </c>
      <c r="B52" s="61" t="s">
        <v>632</v>
      </c>
      <c r="C52" s="61">
        <v>0</v>
      </c>
      <c r="D52" s="61" t="s">
        <v>544</v>
      </c>
      <c r="E52" s="61" t="s">
        <v>665</v>
      </c>
      <c r="F52" s="61" t="s">
        <v>21</v>
      </c>
      <c r="G52" s="61" t="e">
        <v>#N/A</v>
      </c>
      <c r="H52" s="61" t="e">
        <v>#N/A</v>
      </c>
      <c r="I52" s="61" t="e">
        <v>#N/A</v>
      </c>
      <c r="J52" s="61" t="s">
        <v>21</v>
      </c>
      <c r="K52" s="61" t="s">
        <v>21</v>
      </c>
      <c r="L52" s="61" t="s">
        <v>21</v>
      </c>
      <c r="M52" s="61" t="s">
        <v>21</v>
      </c>
      <c r="P52" s="61" t="s">
        <v>21</v>
      </c>
      <c r="Q52" s="61" t="s">
        <v>90</v>
      </c>
      <c r="R52" s="61">
        <v>70</v>
      </c>
      <c r="S52" s="61">
        <v>100</v>
      </c>
      <c r="T52" s="61" t="s">
        <v>579</v>
      </c>
      <c r="U52" s="61" t="s">
        <v>657</v>
      </c>
      <c r="V52" s="61" t="s">
        <v>570</v>
      </c>
      <c r="W52" s="61" t="s">
        <v>654</v>
      </c>
      <c r="X52" s="61" t="s">
        <v>632</v>
      </c>
    </row>
    <row r="53" spans="1:24" x14ac:dyDescent="0.25">
      <c r="A53" s="61" t="str">
        <f t="shared" si="0"/>
        <v>117.5</v>
      </c>
      <c r="B53" s="61" t="s">
        <v>632</v>
      </c>
      <c r="C53" s="61">
        <v>0</v>
      </c>
      <c r="D53" s="61" t="s">
        <v>534</v>
      </c>
      <c r="E53" s="61" t="s">
        <v>666</v>
      </c>
      <c r="F53" s="61" t="s">
        <v>536</v>
      </c>
      <c r="G53" s="61" t="s">
        <v>65</v>
      </c>
      <c r="H53" s="61" t="s">
        <v>1698</v>
      </c>
      <c r="I53" s="61" t="s">
        <v>1699</v>
      </c>
      <c r="J53" s="61" t="s">
        <v>21</v>
      </c>
      <c r="K53" s="61" t="s">
        <v>537</v>
      </c>
      <c r="L53" s="61" t="s">
        <v>22</v>
      </c>
      <c r="M53" s="61" t="s">
        <v>538</v>
      </c>
      <c r="P53" s="61" t="s">
        <v>667</v>
      </c>
      <c r="Q53" s="61" t="s">
        <v>91</v>
      </c>
      <c r="R53" s="61">
        <v>17</v>
      </c>
      <c r="S53" s="61">
        <v>100</v>
      </c>
      <c r="T53" s="61" t="s">
        <v>579</v>
      </c>
      <c r="U53" s="61" t="s">
        <v>668</v>
      </c>
      <c r="V53" s="61" t="s">
        <v>617</v>
      </c>
      <c r="W53" s="61" t="s">
        <v>654</v>
      </c>
      <c r="X53" s="61" t="s">
        <v>632</v>
      </c>
    </row>
    <row r="54" spans="1:24" x14ac:dyDescent="0.25">
      <c r="A54" s="61" t="str">
        <f t="shared" si="0"/>
        <v>117.5.1</v>
      </c>
      <c r="B54" s="61" t="s">
        <v>632</v>
      </c>
      <c r="C54" s="61">
        <v>0</v>
      </c>
      <c r="D54" s="61" t="s">
        <v>544</v>
      </c>
      <c r="E54" s="61" t="s">
        <v>669</v>
      </c>
      <c r="F54" s="61" t="s">
        <v>21</v>
      </c>
      <c r="G54" s="61" t="e">
        <v>#N/A</v>
      </c>
      <c r="H54" s="61" t="e">
        <v>#N/A</v>
      </c>
      <c r="I54" s="61" t="e">
        <v>#N/A</v>
      </c>
      <c r="J54" s="61" t="s">
        <v>21</v>
      </c>
      <c r="K54" s="61" t="s">
        <v>21</v>
      </c>
      <c r="L54" s="61" t="s">
        <v>21</v>
      </c>
      <c r="M54" s="61" t="s">
        <v>21</v>
      </c>
      <c r="P54" s="61" t="s">
        <v>21</v>
      </c>
      <c r="Q54" s="61" t="s">
        <v>92</v>
      </c>
      <c r="R54" s="61">
        <v>15</v>
      </c>
      <c r="S54" s="61">
        <v>1</v>
      </c>
      <c r="T54" s="61" t="s">
        <v>540</v>
      </c>
      <c r="U54" s="61" t="s">
        <v>670</v>
      </c>
      <c r="V54" s="61" t="s">
        <v>617</v>
      </c>
      <c r="W54" s="61" t="s">
        <v>543</v>
      </c>
      <c r="X54" s="61" t="s">
        <v>632</v>
      </c>
    </row>
    <row r="55" spans="1:24" x14ac:dyDescent="0.25">
      <c r="A55" s="61" t="str">
        <f t="shared" si="0"/>
        <v>117.5.2</v>
      </c>
      <c r="B55" s="61" t="s">
        <v>632</v>
      </c>
      <c r="C55" s="61">
        <v>0</v>
      </c>
      <c r="D55" s="61" t="s">
        <v>544</v>
      </c>
      <c r="E55" s="61" t="s">
        <v>671</v>
      </c>
      <c r="F55" s="61" t="s">
        <v>21</v>
      </c>
      <c r="G55" s="61" t="e">
        <v>#N/A</v>
      </c>
      <c r="H55" s="61" t="e">
        <v>#N/A</v>
      </c>
      <c r="I55" s="61" t="e">
        <v>#N/A</v>
      </c>
      <c r="J55" s="61" t="s">
        <v>21</v>
      </c>
      <c r="K55" s="61" t="s">
        <v>21</v>
      </c>
      <c r="L55" s="61" t="s">
        <v>21</v>
      </c>
      <c r="M55" s="61" t="s">
        <v>21</v>
      </c>
      <c r="P55" s="61" t="s">
        <v>21</v>
      </c>
      <c r="Q55" s="61" t="s">
        <v>93</v>
      </c>
      <c r="R55" s="61">
        <v>15</v>
      </c>
      <c r="S55" s="61">
        <v>1</v>
      </c>
      <c r="T55" s="61" t="s">
        <v>540</v>
      </c>
      <c r="U55" s="61" t="s">
        <v>672</v>
      </c>
      <c r="V55" s="61" t="s">
        <v>617</v>
      </c>
      <c r="W55" s="61" t="s">
        <v>543</v>
      </c>
      <c r="X55" s="61" t="s">
        <v>632</v>
      </c>
    </row>
    <row r="56" spans="1:24" x14ac:dyDescent="0.25">
      <c r="A56" s="61" t="str">
        <f t="shared" si="0"/>
        <v>117.5.3</v>
      </c>
      <c r="B56" s="61" t="s">
        <v>632</v>
      </c>
      <c r="C56" s="61">
        <v>0</v>
      </c>
      <c r="D56" s="61" t="s">
        <v>544</v>
      </c>
      <c r="E56" s="61" t="s">
        <v>673</v>
      </c>
      <c r="F56" s="61" t="s">
        <v>21</v>
      </c>
      <c r="G56" s="61" t="e">
        <v>#N/A</v>
      </c>
      <c r="H56" s="61" t="e">
        <v>#N/A</v>
      </c>
      <c r="I56" s="61" t="e">
        <v>#N/A</v>
      </c>
      <c r="J56" s="61" t="s">
        <v>21</v>
      </c>
      <c r="K56" s="61" t="s">
        <v>21</v>
      </c>
      <c r="L56" s="61" t="s">
        <v>21</v>
      </c>
      <c r="M56" s="61" t="s">
        <v>21</v>
      </c>
      <c r="P56" s="61" t="s">
        <v>21</v>
      </c>
      <c r="Q56" s="61" t="s">
        <v>94</v>
      </c>
      <c r="R56" s="61">
        <v>70</v>
      </c>
      <c r="S56" s="61">
        <v>100</v>
      </c>
      <c r="T56" s="61" t="s">
        <v>579</v>
      </c>
      <c r="U56" s="61" t="s">
        <v>657</v>
      </c>
      <c r="V56" s="61" t="s">
        <v>570</v>
      </c>
      <c r="W56" s="61" t="s">
        <v>654</v>
      </c>
      <c r="X56" s="61" t="s">
        <v>632</v>
      </c>
    </row>
    <row r="57" spans="1:24" x14ac:dyDescent="0.25">
      <c r="A57" s="61" t="str">
        <f t="shared" si="0"/>
        <v>117.6</v>
      </c>
      <c r="B57" s="61" t="s">
        <v>632</v>
      </c>
      <c r="C57" s="61">
        <v>0</v>
      </c>
      <c r="D57" s="61" t="s">
        <v>534</v>
      </c>
      <c r="E57" s="61" t="s">
        <v>674</v>
      </c>
      <c r="F57" s="61" t="s">
        <v>536</v>
      </c>
      <c r="G57" s="61" t="s">
        <v>65</v>
      </c>
      <c r="H57" s="61" t="s">
        <v>1698</v>
      </c>
      <c r="I57" s="61" t="s">
        <v>1699</v>
      </c>
      <c r="J57" s="61" t="s">
        <v>21</v>
      </c>
      <c r="K57" s="61" t="s">
        <v>537</v>
      </c>
      <c r="L57" s="61" t="s">
        <v>22</v>
      </c>
      <c r="M57" s="61" t="s">
        <v>538</v>
      </c>
      <c r="P57" s="61" t="s">
        <v>675</v>
      </c>
      <c r="Q57" s="61" t="s">
        <v>95</v>
      </c>
      <c r="R57" s="61">
        <v>17</v>
      </c>
      <c r="S57" s="61">
        <v>100</v>
      </c>
      <c r="T57" s="61" t="s">
        <v>579</v>
      </c>
      <c r="U57" s="61" t="s">
        <v>676</v>
      </c>
      <c r="V57" s="61" t="s">
        <v>617</v>
      </c>
      <c r="W57" s="61" t="s">
        <v>654</v>
      </c>
      <c r="X57" s="61" t="s">
        <v>632</v>
      </c>
    </row>
    <row r="58" spans="1:24" x14ac:dyDescent="0.25">
      <c r="A58" s="61" t="str">
        <f t="shared" si="0"/>
        <v>117.6.1</v>
      </c>
      <c r="B58" s="61" t="s">
        <v>632</v>
      </c>
      <c r="C58" s="61">
        <v>0</v>
      </c>
      <c r="D58" s="61" t="s">
        <v>544</v>
      </c>
      <c r="E58" s="61" t="s">
        <v>677</v>
      </c>
      <c r="F58" s="61" t="s">
        <v>21</v>
      </c>
      <c r="G58" s="61" t="e">
        <v>#N/A</v>
      </c>
      <c r="H58" s="61" t="e">
        <v>#N/A</v>
      </c>
      <c r="I58" s="61" t="e">
        <v>#N/A</v>
      </c>
      <c r="J58" s="61" t="s">
        <v>21</v>
      </c>
      <c r="K58" s="61" t="s">
        <v>21</v>
      </c>
      <c r="L58" s="61" t="s">
        <v>21</v>
      </c>
      <c r="M58" s="61" t="s">
        <v>21</v>
      </c>
      <c r="P58" s="61" t="s">
        <v>21</v>
      </c>
      <c r="Q58" s="61" t="s">
        <v>96</v>
      </c>
      <c r="R58" s="61">
        <v>30</v>
      </c>
      <c r="S58" s="61">
        <v>1</v>
      </c>
      <c r="T58" s="61" t="s">
        <v>579</v>
      </c>
      <c r="U58" s="61" t="s">
        <v>678</v>
      </c>
      <c r="V58" s="61" t="s">
        <v>617</v>
      </c>
      <c r="W58" s="61" t="s">
        <v>543</v>
      </c>
      <c r="X58" s="61" t="s">
        <v>632</v>
      </c>
    </row>
    <row r="59" spans="1:24" x14ac:dyDescent="0.25">
      <c r="A59" s="61" t="str">
        <f t="shared" si="0"/>
        <v>117.6.2</v>
      </c>
      <c r="B59" s="61" t="s">
        <v>632</v>
      </c>
      <c r="C59" s="61">
        <v>0</v>
      </c>
      <c r="D59" s="61" t="s">
        <v>544</v>
      </c>
      <c r="E59" s="61" t="s">
        <v>679</v>
      </c>
      <c r="F59" s="61" t="s">
        <v>21</v>
      </c>
      <c r="G59" s="61" t="e">
        <v>#N/A</v>
      </c>
      <c r="H59" s="61" t="e">
        <v>#N/A</v>
      </c>
      <c r="I59" s="61" t="e">
        <v>#N/A</v>
      </c>
      <c r="J59" s="61" t="s">
        <v>21</v>
      </c>
      <c r="K59" s="61" t="s">
        <v>21</v>
      </c>
      <c r="L59" s="61" t="s">
        <v>21</v>
      </c>
      <c r="M59" s="61" t="s">
        <v>21</v>
      </c>
      <c r="P59" s="61" t="s">
        <v>21</v>
      </c>
      <c r="Q59" s="61" t="s">
        <v>97</v>
      </c>
      <c r="R59" s="61">
        <v>70</v>
      </c>
      <c r="S59" s="61">
        <v>100</v>
      </c>
      <c r="T59" s="61" t="s">
        <v>579</v>
      </c>
      <c r="U59" s="61" t="s">
        <v>680</v>
      </c>
      <c r="V59" s="61" t="s">
        <v>570</v>
      </c>
      <c r="W59" s="61" t="s">
        <v>654</v>
      </c>
      <c r="X59" s="61" t="s">
        <v>632</v>
      </c>
    </row>
    <row r="60" spans="1:24" x14ac:dyDescent="0.25">
      <c r="A60" s="61" t="str">
        <f t="shared" si="0"/>
        <v>142.1</v>
      </c>
      <c r="B60" s="61" t="s">
        <v>681</v>
      </c>
      <c r="C60" s="61">
        <v>0</v>
      </c>
      <c r="D60" s="61" t="s">
        <v>534</v>
      </c>
      <c r="E60" s="61" t="s">
        <v>682</v>
      </c>
      <c r="F60" s="61" t="s">
        <v>557</v>
      </c>
      <c r="G60" s="61" t="s">
        <v>65</v>
      </c>
      <c r="H60" s="61" t="s">
        <v>1698</v>
      </c>
      <c r="I60" s="61" t="s">
        <v>1699</v>
      </c>
      <c r="J60" s="61" t="s">
        <v>683</v>
      </c>
      <c r="K60" s="61" t="s">
        <v>537</v>
      </c>
      <c r="L60" s="61" t="s">
        <v>22</v>
      </c>
      <c r="M60" s="61" t="s">
        <v>684</v>
      </c>
      <c r="P60" s="61" t="s">
        <v>685</v>
      </c>
      <c r="Q60" s="61" t="s">
        <v>181</v>
      </c>
      <c r="R60" s="61">
        <v>100</v>
      </c>
      <c r="S60" s="61">
        <v>100</v>
      </c>
      <c r="T60" s="61" t="s">
        <v>579</v>
      </c>
      <c r="U60" s="61" t="s">
        <v>686</v>
      </c>
      <c r="V60" s="61" t="s">
        <v>561</v>
      </c>
      <c r="W60" s="61" t="s">
        <v>654</v>
      </c>
      <c r="X60" s="61" t="s">
        <v>681</v>
      </c>
    </row>
    <row r="61" spans="1:24" x14ac:dyDescent="0.25">
      <c r="A61" s="61" t="str">
        <f t="shared" si="0"/>
        <v>142.1.1</v>
      </c>
      <c r="B61" s="61" t="s">
        <v>681</v>
      </c>
      <c r="C61" s="61">
        <v>0</v>
      </c>
      <c r="D61" s="61" t="s">
        <v>544</v>
      </c>
      <c r="E61" s="61" t="s">
        <v>687</v>
      </c>
      <c r="F61" s="61" t="s">
        <v>21</v>
      </c>
      <c r="G61" s="61" t="e">
        <v>#N/A</v>
      </c>
      <c r="H61" s="61" t="e">
        <v>#N/A</v>
      </c>
      <c r="I61" s="61" t="e">
        <v>#N/A</v>
      </c>
      <c r="J61" s="61" t="s">
        <v>21</v>
      </c>
      <c r="K61" s="61" t="s">
        <v>21</v>
      </c>
      <c r="L61" s="61" t="s">
        <v>21</v>
      </c>
      <c r="M61" s="61" t="s">
        <v>21</v>
      </c>
      <c r="P61" s="61" t="s">
        <v>21</v>
      </c>
      <c r="Q61" s="61" t="s">
        <v>182</v>
      </c>
      <c r="R61" s="61">
        <v>25</v>
      </c>
      <c r="S61" s="61">
        <v>100</v>
      </c>
      <c r="T61" s="61" t="s">
        <v>579</v>
      </c>
      <c r="U61" s="61" t="s">
        <v>688</v>
      </c>
      <c r="V61" s="61" t="s">
        <v>561</v>
      </c>
      <c r="W61" s="61" t="s">
        <v>654</v>
      </c>
      <c r="X61" s="61" t="s">
        <v>681</v>
      </c>
    </row>
    <row r="62" spans="1:24" x14ac:dyDescent="0.25">
      <c r="A62" s="61" t="str">
        <f t="shared" si="0"/>
        <v>142.1.2</v>
      </c>
      <c r="B62" s="61" t="s">
        <v>681</v>
      </c>
      <c r="C62" s="61">
        <v>0</v>
      </c>
      <c r="D62" s="61" t="s">
        <v>544</v>
      </c>
      <c r="E62" s="61" t="s">
        <v>689</v>
      </c>
      <c r="F62" s="61" t="s">
        <v>21</v>
      </c>
      <c r="G62" s="61" t="e">
        <v>#N/A</v>
      </c>
      <c r="H62" s="61" t="e">
        <v>#N/A</v>
      </c>
      <c r="I62" s="61" t="e">
        <v>#N/A</v>
      </c>
      <c r="J62" s="61" t="s">
        <v>21</v>
      </c>
      <c r="K62" s="61" t="s">
        <v>21</v>
      </c>
      <c r="L62" s="61" t="s">
        <v>21</v>
      </c>
      <c r="M62" s="61" t="s">
        <v>21</v>
      </c>
      <c r="P62" s="61" t="s">
        <v>21</v>
      </c>
      <c r="Q62" s="61" t="s">
        <v>183</v>
      </c>
      <c r="R62" s="61">
        <v>25</v>
      </c>
      <c r="S62" s="61">
        <v>100</v>
      </c>
      <c r="T62" s="61" t="s">
        <v>579</v>
      </c>
      <c r="U62" s="61" t="s">
        <v>690</v>
      </c>
      <c r="V62" s="61" t="s">
        <v>561</v>
      </c>
      <c r="W62" s="61" t="s">
        <v>654</v>
      </c>
      <c r="X62" s="61" t="s">
        <v>681</v>
      </c>
    </row>
    <row r="63" spans="1:24" x14ac:dyDescent="0.25">
      <c r="A63" s="61" t="str">
        <f t="shared" si="0"/>
        <v>142.1.3</v>
      </c>
      <c r="B63" s="61" t="s">
        <v>681</v>
      </c>
      <c r="C63" s="61">
        <v>0</v>
      </c>
      <c r="D63" s="61" t="s">
        <v>544</v>
      </c>
      <c r="E63" s="61" t="s">
        <v>691</v>
      </c>
      <c r="F63" s="61" t="s">
        <v>21</v>
      </c>
      <c r="G63" s="61" t="e">
        <v>#N/A</v>
      </c>
      <c r="H63" s="61" t="e">
        <v>#N/A</v>
      </c>
      <c r="I63" s="61" t="e">
        <v>#N/A</v>
      </c>
      <c r="J63" s="61" t="s">
        <v>21</v>
      </c>
      <c r="K63" s="61" t="s">
        <v>21</v>
      </c>
      <c r="L63" s="61" t="s">
        <v>21</v>
      </c>
      <c r="M63" s="61" t="s">
        <v>21</v>
      </c>
      <c r="P63" s="61" t="s">
        <v>21</v>
      </c>
      <c r="Q63" s="61" t="s">
        <v>184</v>
      </c>
      <c r="R63" s="61">
        <v>10</v>
      </c>
      <c r="S63" s="61">
        <v>1</v>
      </c>
      <c r="T63" s="61" t="s">
        <v>540</v>
      </c>
      <c r="U63" s="61" t="s">
        <v>692</v>
      </c>
      <c r="V63" s="61" t="s">
        <v>693</v>
      </c>
      <c r="W63" s="61" t="s">
        <v>641</v>
      </c>
      <c r="X63" s="61" t="s">
        <v>681</v>
      </c>
    </row>
    <row r="64" spans="1:24" x14ac:dyDescent="0.25">
      <c r="A64" s="61" t="str">
        <f t="shared" si="0"/>
        <v>142.1.4</v>
      </c>
      <c r="B64" s="61" t="s">
        <v>681</v>
      </c>
      <c r="C64" s="61">
        <v>0</v>
      </c>
      <c r="D64" s="61" t="s">
        <v>544</v>
      </c>
      <c r="E64" s="61" t="s">
        <v>694</v>
      </c>
      <c r="F64" s="61" t="s">
        <v>21</v>
      </c>
      <c r="G64" s="61" t="e">
        <v>#N/A</v>
      </c>
      <c r="H64" s="61" t="e">
        <v>#N/A</v>
      </c>
      <c r="I64" s="61" t="e">
        <v>#N/A</v>
      </c>
      <c r="J64" s="61" t="s">
        <v>21</v>
      </c>
      <c r="K64" s="61" t="s">
        <v>21</v>
      </c>
      <c r="L64" s="61" t="s">
        <v>21</v>
      </c>
      <c r="M64" s="61" t="s">
        <v>21</v>
      </c>
      <c r="P64" s="61" t="s">
        <v>21</v>
      </c>
      <c r="Q64" s="61" t="s">
        <v>185</v>
      </c>
      <c r="R64" s="61">
        <v>20</v>
      </c>
      <c r="S64" s="61">
        <v>1</v>
      </c>
      <c r="T64" s="61" t="s">
        <v>540</v>
      </c>
      <c r="U64" s="61" t="s">
        <v>695</v>
      </c>
      <c r="V64" s="61" t="s">
        <v>696</v>
      </c>
      <c r="W64" s="61" t="s">
        <v>697</v>
      </c>
      <c r="X64" s="61" t="s">
        <v>681</v>
      </c>
    </row>
    <row r="65" spans="1:24" x14ac:dyDescent="0.25">
      <c r="A65" s="61" t="str">
        <f t="shared" si="0"/>
        <v>142.1.5</v>
      </c>
      <c r="B65" s="61" t="s">
        <v>681</v>
      </c>
      <c r="C65" s="61">
        <v>0</v>
      </c>
      <c r="D65" s="61" t="s">
        <v>544</v>
      </c>
      <c r="E65" s="61" t="s">
        <v>698</v>
      </c>
      <c r="F65" s="61" t="s">
        <v>21</v>
      </c>
      <c r="G65" s="61" t="e">
        <v>#N/A</v>
      </c>
      <c r="H65" s="61" t="e">
        <v>#N/A</v>
      </c>
      <c r="I65" s="61" t="e">
        <v>#N/A</v>
      </c>
      <c r="J65" s="61" t="s">
        <v>21</v>
      </c>
      <c r="K65" s="61" t="s">
        <v>21</v>
      </c>
      <c r="L65" s="61" t="s">
        <v>21</v>
      </c>
      <c r="M65" s="61" t="s">
        <v>21</v>
      </c>
      <c r="P65" s="61" t="s">
        <v>21</v>
      </c>
      <c r="Q65" s="61" t="s">
        <v>186</v>
      </c>
      <c r="R65" s="61">
        <v>20</v>
      </c>
      <c r="S65" s="61">
        <v>1</v>
      </c>
      <c r="T65" s="61" t="s">
        <v>540</v>
      </c>
      <c r="U65" s="61" t="s">
        <v>699</v>
      </c>
      <c r="V65" s="61" t="s">
        <v>700</v>
      </c>
      <c r="W65" s="61" t="s">
        <v>654</v>
      </c>
      <c r="X65" s="61" t="s">
        <v>681</v>
      </c>
    </row>
    <row r="66" spans="1:24" x14ac:dyDescent="0.25">
      <c r="A66" s="61" t="str">
        <f t="shared" si="0"/>
        <v>73.1</v>
      </c>
      <c r="B66" s="61" t="s">
        <v>701</v>
      </c>
      <c r="C66" s="61">
        <v>0</v>
      </c>
      <c r="D66" s="61" t="s">
        <v>534</v>
      </c>
      <c r="E66" s="61" t="s">
        <v>702</v>
      </c>
      <c r="F66" s="61" t="s">
        <v>536</v>
      </c>
      <c r="G66" s="61" t="s">
        <v>13</v>
      </c>
      <c r="H66" s="61" t="s">
        <v>1700</v>
      </c>
      <c r="I66" s="61" t="s">
        <v>1701</v>
      </c>
      <c r="J66" s="61" t="s">
        <v>558</v>
      </c>
      <c r="K66" s="61" t="s">
        <v>537</v>
      </c>
      <c r="L66" s="61" t="s">
        <v>24</v>
      </c>
      <c r="M66" s="61" t="s">
        <v>703</v>
      </c>
      <c r="P66" s="61" t="s">
        <v>578</v>
      </c>
      <c r="Q66" s="61" t="s">
        <v>440</v>
      </c>
      <c r="R66" s="61">
        <v>30</v>
      </c>
      <c r="S66" s="61">
        <v>100</v>
      </c>
      <c r="T66" s="61" t="s">
        <v>579</v>
      </c>
      <c r="U66" s="61" t="s">
        <v>704</v>
      </c>
      <c r="V66" s="61" t="s">
        <v>570</v>
      </c>
      <c r="W66" s="61" t="s">
        <v>581</v>
      </c>
      <c r="X66" s="61" t="s">
        <v>701</v>
      </c>
    </row>
    <row r="67" spans="1:24" x14ac:dyDescent="0.25">
      <c r="A67" s="61" t="str">
        <f t="shared" si="0"/>
        <v>73.1.1</v>
      </c>
      <c r="B67" s="61" t="s">
        <v>701</v>
      </c>
      <c r="C67" s="61">
        <v>0</v>
      </c>
      <c r="D67" s="61" t="s">
        <v>544</v>
      </c>
      <c r="E67" s="61" t="s">
        <v>705</v>
      </c>
      <c r="F67" s="61" t="s">
        <v>21</v>
      </c>
      <c r="G67" s="61" t="e">
        <v>#N/A</v>
      </c>
      <c r="H67" s="61" t="e">
        <v>#N/A</v>
      </c>
      <c r="I67" s="61" t="e">
        <v>#N/A</v>
      </c>
      <c r="J67" s="61" t="s">
        <v>21</v>
      </c>
      <c r="K67" s="61" t="s">
        <v>21</v>
      </c>
      <c r="L67" s="61" t="s">
        <v>21</v>
      </c>
      <c r="M67" s="61" t="s">
        <v>21</v>
      </c>
      <c r="P67" s="61" t="s">
        <v>21</v>
      </c>
      <c r="Q67" s="61" t="s">
        <v>441</v>
      </c>
      <c r="R67" s="61">
        <v>80</v>
      </c>
      <c r="S67" s="61">
        <v>100</v>
      </c>
      <c r="T67" s="61" t="s">
        <v>579</v>
      </c>
      <c r="U67" s="61" t="s">
        <v>706</v>
      </c>
      <c r="V67" s="61" t="s">
        <v>570</v>
      </c>
      <c r="W67" s="61" t="s">
        <v>581</v>
      </c>
      <c r="X67" s="61" t="s">
        <v>701</v>
      </c>
    </row>
    <row r="68" spans="1:24" x14ac:dyDescent="0.25">
      <c r="A68" s="61" t="str">
        <f t="shared" ref="A68:A131" si="1">+E68</f>
        <v>73.1.2</v>
      </c>
      <c r="B68" s="61" t="s">
        <v>701</v>
      </c>
      <c r="C68" s="61">
        <v>0</v>
      </c>
      <c r="D68" s="61" t="s">
        <v>544</v>
      </c>
      <c r="E68" s="61" t="s">
        <v>707</v>
      </c>
      <c r="F68" s="61" t="s">
        <v>21</v>
      </c>
      <c r="G68" s="61" t="e">
        <v>#N/A</v>
      </c>
      <c r="H68" s="61" t="e">
        <v>#N/A</v>
      </c>
      <c r="I68" s="61" t="e">
        <v>#N/A</v>
      </c>
      <c r="J68" s="61" t="s">
        <v>21</v>
      </c>
      <c r="K68" s="61" t="s">
        <v>21</v>
      </c>
      <c r="L68" s="61" t="s">
        <v>21</v>
      </c>
      <c r="M68" s="61" t="s">
        <v>21</v>
      </c>
      <c r="P68" s="61" t="s">
        <v>21</v>
      </c>
      <c r="Q68" s="61" t="s">
        <v>442</v>
      </c>
      <c r="R68" s="61">
        <v>20</v>
      </c>
      <c r="S68" s="61">
        <v>100</v>
      </c>
      <c r="T68" s="61" t="s">
        <v>579</v>
      </c>
      <c r="U68" s="61" t="s">
        <v>708</v>
      </c>
      <c r="V68" s="61" t="s">
        <v>709</v>
      </c>
      <c r="W68" s="61" t="s">
        <v>581</v>
      </c>
      <c r="X68" s="61" t="s">
        <v>701</v>
      </c>
    </row>
    <row r="69" spans="1:24" x14ac:dyDescent="0.25">
      <c r="A69" s="61" t="str">
        <f t="shared" si="1"/>
        <v>73.2</v>
      </c>
      <c r="B69" s="61" t="s">
        <v>701</v>
      </c>
      <c r="C69" s="61">
        <v>0</v>
      </c>
      <c r="D69" s="61" t="s">
        <v>534</v>
      </c>
      <c r="E69" s="61" t="s">
        <v>710</v>
      </c>
      <c r="F69" s="61" t="s">
        <v>536</v>
      </c>
      <c r="G69" s="61" t="s">
        <v>13</v>
      </c>
      <c r="H69" s="61" t="s">
        <v>1700</v>
      </c>
      <c r="I69" s="61" t="s">
        <v>1701</v>
      </c>
      <c r="J69" s="61" t="s">
        <v>558</v>
      </c>
      <c r="K69" s="61" t="s">
        <v>537</v>
      </c>
      <c r="L69" s="61" t="s">
        <v>24</v>
      </c>
      <c r="M69" s="61" t="s">
        <v>703</v>
      </c>
      <c r="P69" s="61" t="s">
        <v>578</v>
      </c>
      <c r="Q69" s="61" t="s">
        <v>443</v>
      </c>
      <c r="R69" s="61">
        <v>20</v>
      </c>
      <c r="S69" s="61">
        <v>100</v>
      </c>
      <c r="T69" s="61" t="s">
        <v>579</v>
      </c>
      <c r="U69" s="61" t="s">
        <v>711</v>
      </c>
      <c r="V69" s="61" t="s">
        <v>570</v>
      </c>
      <c r="W69" s="61" t="s">
        <v>605</v>
      </c>
      <c r="X69" s="61" t="s">
        <v>701</v>
      </c>
    </row>
    <row r="70" spans="1:24" x14ac:dyDescent="0.25">
      <c r="A70" s="61" t="str">
        <f t="shared" si="1"/>
        <v>73.2.1</v>
      </c>
      <c r="B70" s="61" t="s">
        <v>701</v>
      </c>
      <c r="C70" s="61">
        <v>0</v>
      </c>
      <c r="D70" s="61" t="s">
        <v>544</v>
      </c>
      <c r="E70" s="61" t="s">
        <v>712</v>
      </c>
      <c r="F70" s="61" t="s">
        <v>21</v>
      </c>
      <c r="G70" s="61" t="e">
        <v>#N/A</v>
      </c>
      <c r="H70" s="61" t="e">
        <v>#N/A</v>
      </c>
      <c r="I70" s="61" t="e">
        <v>#N/A</v>
      </c>
      <c r="J70" s="61" t="s">
        <v>21</v>
      </c>
      <c r="K70" s="61" t="s">
        <v>21</v>
      </c>
      <c r="L70" s="61" t="s">
        <v>21</v>
      </c>
      <c r="M70" s="61" t="s">
        <v>21</v>
      </c>
      <c r="P70" s="61" t="s">
        <v>21</v>
      </c>
      <c r="Q70" s="61" t="s">
        <v>444</v>
      </c>
      <c r="R70" s="61">
        <v>20</v>
      </c>
      <c r="S70" s="61">
        <v>1</v>
      </c>
      <c r="T70" s="61" t="s">
        <v>540</v>
      </c>
      <c r="U70" s="61" t="s">
        <v>713</v>
      </c>
      <c r="V70" s="61" t="s">
        <v>570</v>
      </c>
      <c r="W70" s="61" t="s">
        <v>714</v>
      </c>
      <c r="X70" s="61" t="s">
        <v>701</v>
      </c>
    </row>
    <row r="71" spans="1:24" x14ac:dyDescent="0.25">
      <c r="A71" s="61" t="str">
        <f t="shared" si="1"/>
        <v>73.2.2</v>
      </c>
      <c r="B71" s="61" t="s">
        <v>701</v>
      </c>
      <c r="C71" s="61">
        <v>0</v>
      </c>
      <c r="D71" s="61" t="s">
        <v>544</v>
      </c>
      <c r="E71" s="61" t="s">
        <v>715</v>
      </c>
      <c r="F71" s="61" t="s">
        <v>21</v>
      </c>
      <c r="G71" s="61" t="e">
        <v>#N/A</v>
      </c>
      <c r="H71" s="61" t="e">
        <v>#N/A</v>
      </c>
      <c r="I71" s="61" t="e">
        <v>#N/A</v>
      </c>
      <c r="J71" s="61" t="s">
        <v>21</v>
      </c>
      <c r="K71" s="61" t="s">
        <v>21</v>
      </c>
      <c r="L71" s="61" t="s">
        <v>21</v>
      </c>
      <c r="M71" s="61" t="s">
        <v>21</v>
      </c>
      <c r="P71" s="61" t="s">
        <v>21</v>
      </c>
      <c r="Q71" s="61" t="s">
        <v>445</v>
      </c>
      <c r="R71" s="61">
        <v>30</v>
      </c>
      <c r="S71" s="61">
        <v>100</v>
      </c>
      <c r="T71" s="61" t="s">
        <v>579</v>
      </c>
      <c r="U71" s="61" t="s">
        <v>716</v>
      </c>
      <c r="V71" s="61" t="s">
        <v>589</v>
      </c>
      <c r="W71" s="61" t="s">
        <v>626</v>
      </c>
      <c r="X71" s="61" t="s">
        <v>701</v>
      </c>
    </row>
    <row r="72" spans="1:24" x14ac:dyDescent="0.25">
      <c r="A72" s="61" t="str">
        <f t="shared" si="1"/>
        <v>73.2.3</v>
      </c>
      <c r="B72" s="61" t="s">
        <v>701</v>
      </c>
      <c r="C72" s="61">
        <v>0</v>
      </c>
      <c r="D72" s="61" t="s">
        <v>544</v>
      </c>
      <c r="E72" s="61" t="s">
        <v>717</v>
      </c>
      <c r="F72" s="61" t="s">
        <v>21</v>
      </c>
      <c r="G72" s="61" t="e">
        <v>#N/A</v>
      </c>
      <c r="H72" s="61" t="e">
        <v>#N/A</v>
      </c>
      <c r="I72" s="61" t="e">
        <v>#N/A</v>
      </c>
      <c r="J72" s="61" t="s">
        <v>21</v>
      </c>
      <c r="K72" s="61" t="s">
        <v>21</v>
      </c>
      <c r="L72" s="61" t="s">
        <v>21</v>
      </c>
      <c r="M72" s="61" t="s">
        <v>21</v>
      </c>
      <c r="P72" s="61" t="s">
        <v>21</v>
      </c>
      <c r="Q72" s="61" t="s">
        <v>446</v>
      </c>
      <c r="R72" s="61">
        <v>40</v>
      </c>
      <c r="S72" s="61">
        <v>3</v>
      </c>
      <c r="T72" s="61" t="s">
        <v>540</v>
      </c>
      <c r="U72" s="61" t="s">
        <v>718</v>
      </c>
      <c r="V72" s="61" t="s">
        <v>589</v>
      </c>
      <c r="W72" s="61" t="s">
        <v>719</v>
      </c>
      <c r="X72" s="61" t="s">
        <v>701</v>
      </c>
    </row>
    <row r="73" spans="1:24" x14ac:dyDescent="0.25">
      <c r="A73" s="61" t="str">
        <f t="shared" si="1"/>
        <v>73.2.4</v>
      </c>
      <c r="B73" s="61" t="s">
        <v>701</v>
      </c>
      <c r="C73" s="61">
        <v>0</v>
      </c>
      <c r="D73" s="61" t="s">
        <v>544</v>
      </c>
      <c r="E73" s="61" t="s">
        <v>720</v>
      </c>
      <c r="F73" s="61" t="s">
        <v>21</v>
      </c>
      <c r="G73" s="61" t="e">
        <v>#N/A</v>
      </c>
      <c r="H73" s="61" t="e">
        <v>#N/A</v>
      </c>
      <c r="I73" s="61" t="e">
        <v>#N/A</v>
      </c>
      <c r="J73" s="61" t="s">
        <v>21</v>
      </c>
      <c r="K73" s="61" t="s">
        <v>21</v>
      </c>
      <c r="L73" s="61" t="s">
        <v>21</v>
      </c>
      <c r="M73" s="61" t="s">
        <v>21</v>
      </c>
      <c r="P73" s="61" t="s">
        <v>21</v>
      </c>
      <c r="Q73" s="61" t="s">
        <v>447</v>
      </c>
      <c r="R73" s="61">
        <v>10</v>
      </c>
      <c r="S73" s="61">
        <v>1</v>
      </c>
      <c r="T73" s="61" t="s">
        <v>540</v>
      </c>
      <c r="U73" s="61" t="s">
        <v>721</v>
      </c>
      <c r="V73" s="61" t="s">
        <v>722</v>
      </c>
      <c r="W73" s="61" t="s">
        <v>605</v>
      </c>
      <c r="X73" s="61" t="s">
        <v>701</v>
      </c>
    </row>
    <row r="74" spans="1:24" x14ac:dyDescent="0.25">
      <c r="A74" s="61" t="str">
        <f t="shared" si="1"/>
        <v>73.3</v>
      </c>
      <c r="B74" s="61" t="s">
        <v>701</v>
      </c>
      <c r="C74" s="61">
        <v>0</v>
      </c>
      <c r="D74" s="61" t="s">
        <v>534</v>
      </c>
      <c r="E74" s="61" t="s">
        <v>723</v>
      </c>
      <c r="F74" s="61" t="s">
        <v>536</v>
      </c>
      <c r="G74" s="61" t="s">
        <v>11</v>
      </c>
      <c r="H74" s="61" t="s">
        <v>1704</v>
      </c>
      <c r="I74" s="61" t="s">
        <v>1705</v>
      </c>
      <c r="J74" s="61" t="s">
        <v>558</v>
      </c>
      <c r="K74" s="61" t="s">
        <v>537</v>
      </c>
      <c r="L74" s="61" t="s">
        <v>24</v>
      </c>
      <c r="M74" s="61" t="s">
        <v>703</v>
      </c>
      <c r="P74" s="61" t="s">
        <v>578</v>
      </c>
      <c r="Q74" s="61" t="s">
        <v>448</v>
      </c>
      <c r="R74" s="61">
        <v>30</v>
      </c>
      <c r="S74" s="61">
        <v>100</v>
      </c>
      <c r="T74" s="61" t="s">
        <v>579</v>
      </c>
      <c r="U74" s="61" t="s">
        <v>711</v>
      </c>
      <c r="V74" s="61" t="s">
        <v>542</v>
      </c>
      <c r="W74" s="61" t="s">
        <v>581</v>
      </c>
      <c r="X74" s="61" t="s">
        <v>701</v>
      </c>
    </row>
    <row r="75" spans="1:24" x14ac:dyDescent="0.25">
      <c r="A75" s="61" t="str">
        <f t="shared" si="1"/>
        <v>73.3.1</v>
      </c>
      <c r="B75" s="61" t="s">
        <v>701</v>
      </c>
      <c r="C75" s="61">
        <v>0</v>
      </c>
      <c r="D75" s="61" t="s">
        <v>544</v>
      </c>
      <c r="E75" s="61" t="s">
        <v>724</v>
      </c>
      <c r="F75" s="61" t="s">
        <v>21</v>
      </c>
      <c r="G75" s="61" t="e">
        <v>#N/A</v>
      </c>
      <c r="H75" s="61" t="e">
        <v>#N/A</v>
      </c>
      <c r="I75" s="61" t="e">
        <v>#N/A</v>
      </c>
      <c r="J75" s="61" t="s">
        <v>21</v>
      </c>
      <c r="K75" s="61" t="s">
        <v>21</v>
      </c>
      <c r="L75" s="61" t="s">
        <v>21</v>
      </c>
      <c r="M75" s="61" t="s">
        <v>21</v>
      </c>
      <c r="P75" s="61" t="s">
        <v>21</v>
      </c>
      <c r="Q75" s="61" t="s">
        <v>449</v>
      </c>
      <c r="R75" s="61">
        <v>30</v>
      </c>
      <c r="S75" s="61">
        <v>1</v>
      </c>
      <c r="T75" s="61" t="s">
        <v>540</v>
      </c>
      <c r="U75" s="61" t="s">
        <v>725</v>
      </c>
      <c r="V75" s="61" t="s">
        <v>542</v>
      </c>
      <c r="W75" s="61" t="s">
        <v>566</v>
      </c>
      <c r="X75" s="61" t="s">
        <v>701</v>
      </c>
    </row>
    <row r="76" spans="1:24" x14ac:dyDescent="0.25">
      <c r="A76" s="61" t="str">
        <f t="shared" si="1"/>
        <v>73.3.2</v>
      </c>
      <c r="B76" s="61" t="s">
        <v>701</v>
      </c>
      <c r="C76" s="61">
        <v>0</v>
      </c>
      <c r="D76" s="61" t="s">
        <v>544</v>
      </c>
      <c r="E76" s="61" t="s">
        <v>726</v>
      </c>
      <c r="F76" s="61" t="s">
        <v>21</v>
      </c>
      <c r="G76" s="61" t="e">
        <v>#N/A</v>
      </c>
      <c r="H76" s="61" t="e">
        <v>#N/A</v>
      </c>
      <c r="I76" s="61" t="e">
        <v>#N/A</v>
      </c>
      <c r="J76" s="61" t="s">
        <v>21</v>
      </c>
      <c r="K76" s="61" t="s">
        <v>21</v>
      </c>
      <c r="L76" s="61" t="s">
        <v>21</v>
      </c>
      <c r="M76" s="61" t="s">
        <v>21</v>
      </c>
      <c r="P76" s="61" t="s">
        <v>21</v>
      </c>
      <c r="Q76" s="61" t="s">
        <v>450</v>
      </c>
      <c r="R76" s="61">
        <v>40</v>
      </c>
      <c r="S76" s="61">
        <v>3</v>
      </c>
      <c r="T76" s="61" t="s">
        <v>540</v>
      </c>
      <c r="U76" s="61" t="s">
        <v>727</v>
      </c>
      <c r="V76" s="61" t="s">
        <v>728</v>
      </c>
      <c r="W76" s="61" t="s">
        <v>590</v>
      </c>
      <c r="X76" s="61" t="s">
        <v>701</v>
      </c>
    </row>
    <row r="77" spans="1:24" x14ac:dyDescent="0.25">
      <c r="A77" s="61" t="str">
        <f t="shared" si="1"/>
        <v>73.3.3</v>
      </c>
      <c r="B77" s="61" t="s">
        <v>701</v>
      </c>
      <c r="C77" s="61">
        <v>0</v>
      </c>
      <c r="D77" s="61" t="s">
        <v>544</v>
      </c>
      <c r="E77" s="61" t="s">
        <v>729</v>
      </c>
      <c r="F77" s="61" t="s">
        <v>21</v>
      </c>
      <c r="G77" s="61" t="e">
        <v>#N/A</v>
      </c>
      <c r="H77" s="61" t="e">
        <v>#N/A</v>
      </c>
      <c r="I77" s="61" t="e">
        <v>#N/A</v>
      </c>
      <c r="J77" s="61" t="s">
        <v>21</v>
      </c>
      <c r="K77" s="61" t="s">
        <v>21</v>
      </c>
      <c r="L77" s="61" t="s">
        <v>21</v>
      </c>
      <c r="M77" s="61" t="s">
        <v>21</v>
      </c>
      <c r="P77" s="61" t="s">
        <v>21</v>
      </c>
      <c r="Q77" s="61" t="s">
        <v>451</v>
      </c>
      <c r="R77" s="61">
        <v>20</v>
      </c>
      <c r="S77" s="61">
        <v>4</v>
      </c>
      <c r="T77" s="61" t="s">
        <v>540</v>
      </c>
      <c r="U77" s="61" t="s">
        <v>730</v>
      </c>
      <c r="V77" s="61" t="s">
        <v>731</v>
      </c>
      <c r="W77" s="61" t="s">
        <v>581</v>
      </c>
      <c r="X77" s="61" t="s">
        <v>701</v>
      </c>
    </row>
    <row r="78" spans="1:24" x14ac:dyDescent="0.25">
      <c r="A78" s="61" t="str">
        <f t="shared" si="1"/>
        <v>73.3.4</v>
      </c>
      <c r="B78" s="61" t="s">
        <v>701</v>
      </c>
      <c r="C78" s="61">
        <v>0</v>
      </c>
      <c r="D78" s="61" t="s">
        <v>544</v>
      </c>
      <c r="E78" s="61" t="s">
        <v>732</v>
      </c>
      <c r="F78" s="61" t="s">
        <v>21</v>
      </c>
      <c r="G78" s="61" t="e">
        <v>#N/A</v>
      </c>
      <c r="H78" s="61" t="e">
        <v>#N/A</v>
      </c>
      <c r="I78" s="61" t="e">
        <v>#N/A</v>
      </c>
      <c r="J78" s="61" t="s">
        <v>21</v>
      </c>
      <c r="K78" s="61" t="s">
        <v>21</v>
      </c>
      <c r="L78" s="61" t="s">
        <v>21</v>
      </c>
      <c r="M78" s="61" t="s">
        <v>21</v>
      </c>
      <c r="P78" s="61" t="s">
        <v>21</v>
      </c>
      <c r="Q78" s="61" t="s">
        <v>452</v>
      </c>
      <c r="R78" s="61">
        <v>10</v>
      </c>
      <c r="S78" s="61">
        <v>2</v>
      </c>
      <c r="T78" s="61" t="s">
        <v>540</v>
      </c>
      <c r="U78" s="61" t="s">
        <v>733</v>
      </c>
      <c r="V78" s="61" t="s">
        <v>641</v>
      </c>
      <c r="W78" s="61" t="s">
        <v>581</v>
      </c>
      <c r="X78" s="61" t="s">
        <v>701</v>
      </c>
    </row>
    <row r="79" spans="1:24" x14ac:dyDescent="0.25">
      <c r="A79" s="61" t="str">
        <f t="shared" si="1"/>
        <v>73.4</v>
      </c>
      <c r="B79" s="61" t="s">
        <v>701</v>
      </c>
      <c r="C79" s="61">
        <v>0</v>
      </c>
      <c r="D79" s="61" t="s">
        <v>534</v>
      </c>
      <c r="E79" s="61" t="s">
        <v>734</v>
      </c>
      <c r="F79" s="61" t="s">
        <v>557</v>
      </c>
      <c r="G79" s="61" t="s">
        <v>13</v>
      </c>
      <c r="H79" s="61" t="s">
        <v>1700</v>
      </c>
      <c r="I79" s="61" t="s">
        <v>1701</v>
      </c>
      <c r="J79" s="61" t="s">
        <v>21</v>
      </c>
      <c r="K79" s="61" t="s">
        <v>537</v>
      </c>
      <c r="L79" s="61" t="s">
        <v>24</v>
      </c>
      <c r="M79" s="61" t="s">
        <v>735</v>
      </c>
      <c r="P79" s="61" t="s">
        <v>578</v>
      </c>
      <c r="Q79" s="61" t="s">
        <v>225</v>
      </c>
      <c r="R79" s="61">
        <v>20</v>
      </c>
      <c r="S79" s="61">
        <v>100</v>
      </c>
      <c r="T79" s="61" t="s">
        <v>579</v>
      </c>
      <c r="U79" s="61" t="s">
        <v>736</v>
      </c>
      <c r="V79" s="61" t="s">
        <v>737</v>
      </c>
      <c r="W79" s="61" t="s">
        <v>562</v>
      </c>
      <c r="X79" s="61" t="s">
        <v>701</v>
      </c>
    </row>
    <row r="80" spans="1:24" x14ac:dyDescent="0.25">
      <c r="A80" s="61" t="str">
        <f t="shared" si="1"/>
        <v>73.4.1</v>
      </c>
      <c r="B80" s="61" t="s">
        <v>701</v>
      </c>
      <c r="C80" s="61">
        <v>0</v>
      </c>
      <c r="D80" s="61" t="s">
        <v>544</v>
      </c>
      <c r="E80" s="61" t="s">
        <v>738</v>
      </c>
      <c r="F80" s="61" t="s">
        <v>21</v>
      </c>
      <c r="G80" s="61" t="e">
        <v>#N/A</v>
      </c>
      <c r="H80" s="61" t="e">
        <v>#N/A</v>
      </c>
      <c r="I80" s="61" t="e">
        <v>#N/A</v>
      </c>
      <c r="J80" s="61" t="s">
        <v>21</v>
      </c>
      <c r="K80" s="61" t="s">
        <v>21</v>
      </c>
      <c r="L80" s="61" t="s">
        <v>21</v>
      </c>
      <c r="M80" s="61" t="s">
        <v>21</v>
      </c>
      <c r="P80" s="61" t="s">
        <v>21</v>
      </c>
      <c r="Q80" s="61" t="s">
        <v>226</v>
      </c>
      <c r="R80" s="61">
        <v>10</v>
      </c>
      <c r="S80" s="61">
        <v>1</v>
      </c>
      <c r="T80" s="61" t="s">
        <v>540</v>
      </c>
      <c r="U80" s="61" t="s">
        <v>739</v>
      </c>
      <c r="V80" s="61" t="s">
        <v>737</v>
      </c>
      <c r="W80" s="61" t="s">
        <v>740</v>
      </c>
      <c r="X80" s="61" t="s">
        <v>701</v>
      </c>
    </row>
    <row r="81" spans="1:24" x14ac:dyDescent="0.25">
      <c r="A81" s="61" t="str">
        <f t="shared" si="1"/>
        <v>73.4.2</v>
      </c>
      <c r="B81" s="61" t="s">
        <v>701</v>
      </c>
      <c r="C81" s="61">
        <v>0</v>
      </c>
      <c r="D81" s="61" t="s">
        <v>544</v>
      </c>
      <c r="E81" s="61" t="s">
        <v>741</v>
      </c>
      <c r="F81" s="61" t="s">
        <v>21</v>
      </c>
      <c r="G81" s="61" t="e">
        <v>#N/A</v>
      </c>
      <c r="H81" s="61" t="e">
        <v>#N/A</v>
      </c>
      <c r="I81" s="61" t="e">
        <v>#N/A</v>
      </c>
      <c r="J81" s="61" t="s">
        <v>21</v>
      </c>
      <c r="K81" s="61" t="s">
        <v>21</v>
      </c>
      <c r="L81" s="61" t="s">
        <v>21</v>
      </c>
      <c r="M81" s="61" t="s">
        <v>21</v>
      </c>
      <c r="P81" s="61" t="s">
        <v>21</v>
      </c>
      <c r="Q81" s="61" t="s">
        <v>227</v>
      </c>
      <c r="R81" s="61">
        <v>10</v>
      </c>
      <c r="S81" s="61">
        <v>1</v>
      </c>
      <c r="T81" s="61" t="s">
        <v>540</v>
      </c>
      <c r="U81" s="61" t="s">
        <v>742</v>
      </c>
      <c r="V81" s="61" t="s">
        <v>737</v>
      </c>
      <c r="W81" s="61" t="s">
        <v>743</v>
      </c>
      <c r="X81" s="61" t="s">
        <v>701</v>
      </c>
    </row>
    <row r="82" spans="1:24" x14ac:dyDescent="0.25">
      <c r="A82" s="61" t="str">
        <f t="shared" si="1"/>
        <v>73.4.3</v>
      </c>
      <c r="B82" s="61" t="s">
        <v>701</v>
      </c>
      <c r="C82" s="61">
        <v>0</v>
      </c>
      <c r="D82" s="61" t="s">
        <v>544</v>
      </c>
      <c r="E82" s="61" t="s">
        <v>744</v>
      </c>
      <c r="F82" s="61" t="s">
        <v>21</v>
      </c>
      <c r="G82" s="61" t="e">
        <v>#N/A</v>
      </c>
      <c r="H82" s="61" t="e">
        <v>#N/A</v>
      </c>
      <c r="I82" s="61" t="e">
        <v>#N/A</v>
      </c>
      <c r="J82" s="61" t="s">
        <v>21</v>
      </c>
      <c r="K82" s="61" t="s">
        <v>21</v>
      </c>
      <c r="L82" s="61" t="s">
        <v>21</v>
      </c>
      <c r="M82" s="61" t="s">
        <v>21</v>
      </c>
      <c r="P82" s="61" t="s">
        <v>21</v>
      </c>
      <c r="Q82" s="61" t="s">
        <v>228</v>
      </c>
      <c r="R82" s="61">
        <v>30</v>
      </c>
      <c r="S82" s="61">
        <v>100</v>
      </c>
      <c r="T82" s="61" t="s">
        <v>579</v>
      </c>
      <c r="U82" s="61" t="s">
        <v>745</v>
      </c>
      <c r="V82" s="61" t="s">
        <v>589</v>
      </c>
      <c r="W82" s="61" t="s">
        <v>746</v>
      </c>
      <c r="X82" s="61" t="s">
        <v>701</v>
      </c>
    </row>
    <row r="83" spans="1:24" x14ac:dyDescent="0.25">
      <c r="A83" s="61" t="str">
        <f t="shared" si="1"/>
        <v>73.4.4</v>
      </c>
      <c r="B83" s="61" t="s">
        <v>701</v>
      </c>
      <c r="C83" s="61">
        <v>0</v>
      </c>
      <c r="D83" s="61" t="s">
        <v>544</v>
      </c>
      <c r="E83" s="61" t="s">
        <v>747</v>
      </c>
      <c r="F83" s="61" t="s">
        <v>21</v>
      </c>
      <c r="G83" s="61" t="e">
        <v>#N/A</v>
      </c>
      <c r="H83" s="61" t="e">
        <v>#N/A</v>
      </c>
      <c r="I83" s="61" t="e">
        <v>#N/A</v>
      </c>
      <c r="J83" s="61" t="s">
        <v>21</v>
      </c>
      <c r="K83" s="61" t="s">
        <v>21</v>
      </c>
      <c r="L83" s="61" t="s">
        <v>21</v>
      </c>
      <c r="M83" s="61" t="s">
        <v>21</v>
      </c>
      <c r="P83" s="61" t="s">
        <v>21</v>
      </c>
      <c r="Q83" s="61" t="s">
        <v>229</v>
      </c>
      <c r="R83" s="61">
        <v>30</v>
      </c>
      <c r="S83" s="61">
        <v>100</v>
      </c>
      <c r="T83" s="61" t="s">
        <v>579</v>
      </c>
      <c r="U83" s="61" t="s">
        <v>748</v>
      </c>
      <c r="V83" s="61" t="s">
        <v>749</v>
      </c>
      <c r="W83" s="61" t="s">
        <v>719</v>
      </c>
      <c r="X83" s="61" t="s">
        <v>701</v>
      </c>
    </row>
    <row r="84" spans="1:24" x14ac:dyDescent="0.25">
      <c r="A84" s="61" t="str">
        <f t="shared" si="1"/>
        <v>73.4.5</v>
      </c>
      <c r="B84" s="61" t="s">
        <v>701</v>
      </c>
      <c r="C84" s="61">
        <v>0</v>
      </c>
      <c r="D84" s="61" t="s">
        <v>544</v>
      </c>
      <c r="E84" s="61" t="s">
        <v>750</v>
      </c>
      <c r="F84" s="61" t="s">
        <v>21</v>
      </c>
      <c r="G84" s="61" t="e">
        <v>#N/A</v>
      </c>
      <c r="H84" s="61" t="e">
        <v>#N/A</v>
      </c>
      <c r="I84" s="61" t="e">
        <v>#N/A</v>
      </c>
      <c r="J84" s="61" t="s">
        <v>21</v>
      </c>
      <c r="K84" s="61" t="s">
        <v>21</v>
      </c>
      <c r="L84" s="61" t="s">
        <v>21</v>
      </c>
      <c r="M84" s="61" t="s">
        <v>21</v>
      </c>
      <c r="P84" s="61" t="s">
        <v>21</v>
      </c>
      <c r="Q84" s="61" t="s">
        <v>230</v>
      </c>
      <c r="R84" s="61">
        <v>10</v>
      </c>
      <c r="S84" s="61">
        <v>3</v>
      </c>
      <c r="T84" s="61" t="s">
        <v>540</v>
      </c>
      <c r="U84" s="61" t="s">
        <v>751</v>
      </c>
      <c r="V84" s="61" t="s">
        <v>752</v>
      </c>
      <c r="W84" s="61" t="s">
        <v>753</v>
      </c>
      <c r="X84" s="61" t="s">
        <v>701</v>
      </c>
    </row>
    <row r="85" spans="1:24" x14ac:dyDescent="0.25">
      <c r="A85" s="61" t="str">
        <f t="shared" si="1"/>
        <v>73.4.6</v>
      </c>
      <c r="B85" s="61" t="s">
        <v>701</v>
      </c>
      <c r="C85" s="61">
        <v>0</v>
      </c>
      <c r="D85" s="61" t="s">
        <v>544</v>
      </c>
      <c r="E85" s="61" t="s">
        <v>754</v>
      </c>
      <c r="F85" s="61" t="s">
        <v>21</v>
      </c>
      <c r="G85" s="61" t="e">
        <v>#N/A</v>
      </c>
      <c r="H85" s="61" t="e">
        <v>#N/A</v>
      </c>
      <c r="I85" s="61" t="e">
        <v>#N/A</v>
      </c>
      <c r="J85" s="61" t="s">
        <v>21</v>
      </c>
      <c r="K85" s="61" t="s">
        <v>21</v>
      </c>
      <c r="L85" s="61" t="s">
        <v>21</v>
      </c>
      <c r="M85" s="61" t="s">
        <v>21</v>
      </c>
      <c r="P85" s="61" t="s">
        <v>21</v>
      </c>
      <c r="Q85" s="61" t="s">
        <v>231</v>
      </c>
      <c r="R85" s="61">
        <v>10</v>
      </c>
      <c r="S85" s="61">
        <v>3</v>
      </c>
      <c r="T85" s="61" t="s">
        <v>540</v>
      </c>
      <c r="U85" s="61" t="s">
        <v>755</v>
      </c>
      <c r="V85" s="61" t="s">
        <v>756</v>
      </c>
      <c r="W85" s="61" t="s">
        <v>562</v>
      </c>
      <c r="X85" s="61" t="s">
        <v>701</v>
      </c>
    </row>
    <row r="86" spans="1:24" x14ac:dyDescent="0.25">
      <c r="A86" s="61" t="str">
        <f t="shared" si="1"/>
        <v>3100.1</v>
      </c>
      <c r="B86" s="61" t="s">
        <v>757</v>
      </c>
      <c r="C86" s="61">
        <v>0</v>
      </c>
      <c r="D86" s="61" t="s">
        <v>534</v>
      </c>
      <c r="E86" s="61" t="s">
        <v>758</v>
      </c>
      <c r="F86" s="61" t="s">
        <v>536</v>
      </c>
      <c r="G86" s="61" t="s">
        <v>11</v>
      </c>
      <c r="H86" s="61" t="s">
        <v>1704</v>
      </c>
      <c r="I86" s="61" t="s">
        <v>1705</v>
      </c>
      <c r="J86" s="61" t="s">
        <v>629</v>
      </c>
      <c r="K86" s="61" t="s">
        <v>537</v>
      </c>
      <c r="L86" s="61" t="s">
        <v>22</v>
      </c>
      <c r="M86" s="61" t="s">
        <v>735</v>
      </c>
      <c r="P86" s="61" t="s">
        <v>759</v>
      </c>
      <c r="Q86" s="61" t="s">
        <v>294</v>
      </c>
      <c r="R86" s="61">
        <v>40</v>
      </c>
      <c r="S86" s="61">
        <v>80</v>
      </c>
      <c r="T86" s="61" t="s">
        <v>540</v>
      </c>
      <c r="U86" s="61" t="s">
        <v>760</v>
      </c>
      <c r="V86" s="61" t="s">
        <v>761</v>
      </c>
      <c r="W86" s="61" t="s">
        <v>590</v>
      </c>
      <c r="X86" s="61" t="s">
        <v>757</v>
      </c>
    </row>
    <row r="87" spans="1:24" x14ac:dyDescent="0.25">
      <c r="A87" s="61" t="str">
        <f t="shared" si="1"/>
        <v>3100.1.1</v>
      </c>
      <c r="B87" s="61" t="s">
        <v>757</v>
      </c>
      <c r="C87" s="61">
        <v>0</v>
      </c>
      <c r="D87" s="61" t="s">
        <v>544</v>
      </c>
      <c r="E87" s="61" t="s">
        <v>762</v>
      </c>
      <c r="F87" s="61" t="s">
        <v>21</v>
      </c>
      <c r="G87" s="61" t="e">
        <v>#N/A</v>
      </c>
      <c r="H87" s="61" t="e">
        <v>#N/A</v>
      </c>
      <c r="I87" s="61" t="e">
        <v>#N/A</v>
      </c>
      <c r="J87" s="61" t="s">
        <v>21</v>
      </c>
      <c r="K87" s="61" t="s">
        <v>21</v>
      </c>
      <c r="L87" s="61" t="s">
        <v>21</v>
      </c>
      <c r="M87" s="61" t="s">
        <v>21</v>
      </c>
      <c r="P87" s="61" t="s">
        <v>21</v>
      </c>
      <c r="Q87" s="61" t="s">
        <v>29</v>
      </c>
      <c r="R87" s="61">
        <v>15</v>
      </c>
      <c r="S87" s="61">
        <v>1</v>
      </c>
      <c r="T87" s="61" t="s">
        <v>540</v>
      </c>
      <c r="U87" s="61" t="s">
        <v>763</v>
      </c>
      <c r="V87" s="61" t="s">
        <v>761</v>
      </c>
      <c r="W87" s="61" t="s">
        <v>743</v>
      </c>
      <c r="X87" s="61" t="s">
        <v>757</v>
      </c>
    </row>
    <row r="88" spans="1:24" x14ac:dyDescent="0.25">
      <c r="A88" s="61" t="str">
        <f t="shared" si="1"/>
        <v>3100.1.2</v>
      </c>
      <c r="B88" s="61" t="s">
        <v>757</v>
      </c>
      <c r="C88" s="61">
        <v>0</v>
      </c>
      <c r="D88" s="61" t="s">
        <v>544</v>
      </c>
      <c r="E88" s="61" t="s">
        <v>764</v>
      </c>
      <c r="F88" s="61" t="s">
        <v>21</v>
      </c>
      <c r="G88" s="61" t="e">
        <v>#N/A</v>
      </c>
      <c r="H88" s="61" t="e">
        <v>#N/A</v>
      </c>
      <c r="I88" s="61" t="e">
        <v>#N/A</v>
      </c>
      <c r="J88" s="61" t="s">
        <v>21</v>
      </c>
      <c r="K88" s="61" t="s">
        <v>21</v>
      </c>
      <c r="L88" s="61" t="s">
        <v>21</v>
      </c>
      <c r="M88" s="61" t="s">
        <v>21</v>
      </c>
      <c r="P88" s="61" t="s">
        <v>21</v>
      </c>
      <c r="Q88" s="61" t="s">
        <v>295</v>
      </c>
      <c r="R88" s="61">
        <v>25</v>
      </c>
      <c r="S88" s="61">
        <v>1</v>
      </c>
      <c r="T88" s="61" t="s">
        <v>540</v>
      </c>
      <c r="U88" s="61" t="s">
        <v>765</v>
      </c>
      <c r="V88" s="61" t="s">
        <v>589</v>
      </c>
      <c r="W88" s="61" t="s">
        <v>626</v>
      </c>
      <c r="X88" s="61" t="s">
        <v>757</v>
      </c>
    </row>
    <row r="89" spans="1:24" x14ac:dyDescent="0.25">
      <c r="A89" s="61" t="str">
        <f t="shared" si="1"/>
        <v>3100.1.3</v>
      </c>
      <c r="B89" s="61" t="s">
        <v>757</v>
      </c>
      <c r="C89" s="61">
        <v>0</v>
      </c>
      <c r="D89" s="61" t="s">
        <v>544</v>
      </c>
      <c r="E89" s="61" t="s">
        <v>766</v>
      </c>
      <c r="F89" s="61" t="s">
        <v>21</v>
      </c>
      <c r="G89" s="61" t="e">
        <v>#N/A</v>
      </c>
      <c r="H89" s="61" t="e">
        <v>#N/A</v>
      </c>
      <c r="I89" s="61" t="e">
        <v>#N/A</v>
      </c>
      <c r="J89" s="61" t="s">
        <v>21</v>
      </c>
      <c r="K89" s="61" t="s">
        <v>21</v>
      </c>
      <c r="L89" s="61" t="s">
        <v>21</v>
      </c>
      <c r="M89" s="61" t="s">
        <v>21</v>
      </c>
      <c r="P89" s="61" t="s">
        <v>21</v>
      </c>
      <c r="Q89" s="61" t="s">
        <v>30</v>
      </c>
      <c r="R89" s="61">
        <v>60</v>
      </c>
      <c r="S89" s="61">
        <v>80</v>
      </c>
      <c r="T89" s="61" t="s">
        <v>540</v>
      </c>
      <c r="U89" s="61" t="s">
        <v>760</v>
      </c>
      <c r="V89" s="61" t="s">
        <v>767</v>
      </c>
      <c r="W89" s="61" t="s">
        <v>590</v>
      </c>
      <c r="X89" s="61" t="s">
        <v>757</v>
      </c>
    </row>
    <row r="90" spans="1:24" x14ac:dyDescent="0.25">
      <c r="A90" s="61" t="str">
        <f t="shared" si="1"/>
        <v>3100.2</v>
      </c>
      <c r="B90" s="61" t="s">
        <v>757</v>
      </c>
      <c r="C90" s="61">
        <v>0</v>
      </c>
      <c r="D90" s="61" t="s">
        <v>534</v>
      </c>
      <c r="E90" s="61" t="s">
        <v>768</v>
      </c>
      <c r="F90" s="61" t="s">
        <v>536</v>
      </c>
      <c r="G90" s="61" t="s">
        <v>11</v>
      </c>
      <c r="H90" s="61" t="s">
        <v>1704</v>
      </c>
      <c r="I90" s="61" t="s">
        <v>1705</v>
      </c>
      <c r="J90" s="61" t="s">
        <v>683</v>
      </c>
      <c r="K90" s="61" t="s">
        <v>537</v>
      </c>
      <c r="L90" s="61" t="s">
        <v>31</v>
      </c>
      <c r="M90" s="61" t="s">
        <v>735</v>
      </c>
      <c r="P90" s="61" t="s">
        <v>769</v>
      </c>
      <c r="Q90" s="61" t="s">
        <v>296</v>
      </c>
      <c r="R90" s="61">
        <v>40</v>
      </c>
      <c r="S90" s="61">
        <v>40</v>
      </c>
      <c r="T90" s="61" t="s">
        <v>540</v>
      </c>
      <c r="U90" s="61" t="s">
        <v>770</v>
      </c>
      <c r="V90" s="61" t="s">
        <v>771</v>
      </c>
      <c r="W90" s="61" t="s">
        <v>590</v>
      </c>
      <c r="X90" s="61" t="s">
        <v>757</v>
      </c>
    </row>
    <row r="91" spans="1:24" x14ac:dyDescent="0.25">
      <c r="A91" s="61" t="str">
        <f t="shared" si="1"/>
        <v>3100.2.1</v>
      </c>
      <c r="B91" s="61" t="s">
        <v>757</v>
      </c>
      <c r="C91" s="61">
        <v>0</v>
      </c>
      <c r="D91" s="61" t="s">
        <v>544</v>
      </c>
      <c r="E91" s="61" t="s">
        <v>772</v>
      </c>
      <c r="F91" s="61" t="s">
        <v>21</v>
      </c>
      <c r="G91" s="61" t="e">
        <v>#N/A</v>
      </c>
      <c r="H91" s="61" t="e">
        <v>#N/A</v>
      </c>
      <c r="I91" s="61" t="e">
        <v>#N/A</v>
      </c>
      <c r="J91" s="61" t="s">
        <v>21</v>
      </c>
      <c r="K91" s="61" t="s">
        <v>21</v>
      </c>
      <c r="L91" s="61" t="s">
        <v>21</v>
      </c>
      <c r="M91" s="61" t="s">
        <v>21</v>
      </c>
      <c r="P91" s="61" t="s">
        <v>21</v>
      </c>
      <c r="Q91" s="61" t="s">
        <v>297</v>
      </c>
      <c r="R91" s="61">
        <v>15</v>
      </c>
      <c r="S91" s="61">
        <v>1</v>
      </c>
      <c r="T91" s="61" t="s">
        <v>540</v>
      </c>
      <c r="U91" s="61" t="s">
        <v>773</v>
      </c>
      <c r="V91" s="61" t="s">
        <v>771</v>
      </c>
      <c r="W91" s="61" t="s">
        <v>737</v>
      </c>
      <c r="X91" s="61" t="s">
        <v>757</v>
      </c>
    </row>
    <row r="92" spans="1:24" x14ac:dyDescent="0.25">
      <c r="A92" s="61" t="str">
        <f t="shared" si="1"/>
        <v>3100.2.2</v>
      </c>
      <c r="B92" s="61" t="s">
        <v>757</v>
      </c>
      <c r="C92" s="61">
        <v>0</v>
      </c>
      <c r="D92" s="61" t="s">
        <v>544</v>
      </c>
      <c r="E92" s="61" t="s">
        <v>774</v>
      </c>
      <c r="F92" s="61" t="s">
        <v>21</v>
      </c>
      <c r="G92" s="61" t="e">
        <v>#N/A</v>
      </c>
      <c r="H92" s="61" t="e">
        <v>#N/A</v>
      </c>
      <c r="I92" s="61" t="e">
        <v>#N/A</v>
      </c>
      <c r="J92" s="61" t="s">
        <v>21</v>
      </c>
      <c r="K92" s="61" t="s">
        <v>21</v>
      </c>
      <c r="L92" s="61" t="s">
        <v>21</v>
      </c>
      <c r="M92" s="61" t="s">
        <v>21</v>
      </c>
      <c r="P92" s="61" t="s">
        <v>21</v>
      </c>
      <c r="Q92" s="61" t="s">
        <v>32</v>
      </c>
      <c r="R92" s="61">
        <v>15</v>
      </c>
      <c r="S92" s="61">
        <v>4</v>
      </c>
      <c r="T92" s="61" t="s">
        <v>540</v>
      </c>
      <c r="U92" s="61" t="s">
        <v>775</v>
      </c>
      <c r="V92" s="61" t="s">
        <v>771</v>
      </c>
      <c r="W92" s="61" t="s">
        <v>746</v>
      </c>
      <c r="X92" s="61" t="s">
        <v>757</v>
      </c>
    </row>
    <row r="93" spans="1:24" x14ac:dyDescent="0.25">
      <c r="A93" s="61" t="str">
        <f t="shared" si="1"/>
        <v>3100.2.3</v>
      </c>
      <c r="B93" s="61" t="s">
        <v>757</v>
      </c>
      <c r="C93" s="61">
        <v>0</v>
      </c>
      <c r="D93" s="61" t="s">
        <v>544</v>
      </c>
      <c r="E93" s="61" t="s">
        <v>776</v>
      </c>
      <c r="F93" s="61" t="s">
        <v>21</v>
      </c>
      <c r="G93" s="61" t="e">
        <v>#N/A</v>
      </c>
      <c r="H93" s="61" t="e">
        <v>#N/A</v>
      </c>
      <c r="I93" s="61" t="e">
        <v>#N/A</v>
      </c>
      <c r="J93" s="61" t="s">
        <v>21</v>
      </c>
      <c r="K93" s="61" t="s">
        <v>21</v>
      </c>
      <c r="L93" s="61" t="s">
        <v>21</v>
      </c>
      <c r="M93" s="61" t="s">
        <v>21</v>
      </c>
      <c r="P93" s="61" t="s">
        <v>21</v>
      </c>
      <c r="Q93" s="61" t="s">
        <v>298</v>
      </c>
      <c r="R93" s="61">
        <v>70</v>
      </c>
      <c r="S93" s="61">
        <v>40</v>
      </c>
      <c r="T93" s="61" t="s">
        <v>540</v>
      </c>
      <c r="U93" s="61" t="s">
        <v>770</v>
      </c>
      <c r="V93" s="61" t="s">
        <v>737</v>
      </c>
      <c r="W93" s="61" t="s">
        <v>590</v>
      </c>
      <c r="X93" s="61" t="s">
        <v>757</v>
      </c>
    </row>
    <row r="94" spans="1:24" x14ac:dyDescent="0.25">
      <c r="A94" s="61" t="str">
        <f t="shared" si="1"/>
        <v>3100.3</v>
      </c>
      <c r="B94" s="61" t="s">
        <v>757</v>
      </c>
      <c r="C94" s="61">
        <v>0</v>
      </c>
      <c r="D94" s="61" t="s">
        <v>534</v>
      </c>
      <c r="E94" s="61" t="s">
        <v>777</v>
      </c>
      <c r="F94" s="61" t="s">
        <v>536</v>
      </c>
      <c r="G94" s="61" t="s">
        <v>10</v>
      </c>
      <c r="H94" s="61" t="s">
        <v>1706</v>
      </c>
      <c r="I94" s="61" t="s">
        <v>1707</v>
      </c>
      <c r="J94" s="61" t="s">
        <v>21</v>
      </c>
      <c r="K94" s="61" t="s">
        <v>537</v>
      </c>
      <c r="L94" s="61" t="s">
        <v>22</v>
      </c>
      <c r="M94" s="61" t="s">
        <v>735</v>
      </c>
      <c r="P94" s="61" t="s">
        <v>778</v>
      </c>
      <c r="Q94" s="61" t="s">
        <v>299</v>
      </c>
      <c r="R94" s="61">
        <v>20</v>
      </c>
      <c r="S94" s="61">
        <v>80</v>
      </c>
      <c r="T94" s="61" t="s">
        <v>579</v>
      </c>
      <c r="U94" s="61" t="s">
        <v>779</v>
      </c>
      <c r="V94" s="61" t="s">
        <v>561</v>
      </c>
      <c r="W94" s="61" t="s">
        <v>581</v>
      </c>
      <c r="X94" s="61" t="s">
        <v>757</v>
      </c>
    </row>
    <row r="95" spans="1:24" x14ac:dyDescent="0.25">
      <c r="A95" s="61" t="str">
        <f t="shared" si="1"/>
        <v>3100.3.1</v>
      </c>
      <c r="B95" s="61" t="s">
        <v>757</v>
      </c>
      <c r="C95" s="61">
        <v>0</v>
      </c>
      <c r="D95" s="61" t="s">
        <v>544</v>
      </c>
      <c r="E95" s="61" t="s">
        <v>780</v>
      </c>
      <c r="F95" s="61" t="s">
        <v>21</v>
      </c>
      <c r="G95" s="61" t="e">
        <v>#N/A</v>
      </c>
      <c r="H95" s="61" t="e">
        <v>#N/A</v>
      </c>
      <c r="I95" s="61" t="e">
        <v>#N/A</v>
      </c>
      <c r="J95" s="61" t="s">
        <v>21</v>
      </c>
      <c r="K95" s="61" t="s">
        <v>21</v>
      </c>
      <c r="L95" s="61" t="s">
        <v>21</v>
      </c>
      <c r="M95" s="61" t="s">
        <v>21</v>
      </c>
      <c r="P95" s="61" t="s">
        <v>21</v>
      </c>
      <c r="Q95" s="61" t="s">
        <v>300</v>
      </c>
      <c r="R95" s="61">
        <v>30</v>
      </c>
      <c r="S95" s="61">
        <v>1</v>
      </c>
      <c r="T95" s="61" t="s">
        <v>540</v>
      </c>
      <c r="U95" s="61" t="s">
        <v>781</v>
      </c>
      <c r="V95" s="61" t="s">
        <v>561</v>
      </c>
      <c r="W95" s="61" t="s">
        <v>581</v>
      </c>
      <c r="X95" s="61" t="s">
        <v>757</v>
      </c>
    </row>
    <row r="96" spans="1:24" x14ac:dyDescent="0.25">
      <c r="A96" s="61" t="str">
        <f t="shared" si="1"/>
        <v>3100.3.2</v>
      </c>
      <c r="B96" s="61" t="s">
        <v>757</v>
      </c>
      <c r="C96" s="61">
        <v>0</v>
      </c>
      <c r="D96" s="61" t="s">
        <v>544</v>
      </c>
      <c r="E96" s="61" t="s">
        <v>782</v>
      </c>
      <c r="F96" s="61" t="s">
        <v>21</v>
      </c>
      <c r="G96" s="61" t="e">
        <v>#N/A</v>
      </c>
      <c r="H96" s="61" t="e">
        <v>#N/A</v>
      </c>
      <c r="I96" s="61" t="e">
        <v>#N/A</v>
      </c>
      <c r="J96" s="61" t="s">
        <v>21</v>
      </c>
      <c r="K96" s="61" t="s">
        <v>21</v>
      </c>
      <c r="L96" s="61" t="s">
        <v>21</v>
      </c>
      <c r="M96" s="61" t="s">
        <v>21</v>
      </c>
      <c r="P96" s="61" t="s">
        <v>21</v>
      </c>
      <c r="Q96" s="61" t="s">
        <v>301</v>
      </c>
      <c r="R96" s="61">
        <v>70</v>
      </c>
      <c r="S96" s="61">
        <v>80</v>
      </c>
      <c r="T96" s="61" t="s">
        <v>579</v>
      </c>
      <c r="U96" s="61" t="s">
        <v>779</v>
      </c>
      <c r="V96" s="61" t="s">
        <v>561</v>
      </c>
      <c r="W96" s="61" t="s">
        <v>581</v>
      </c>
      <c r="X96" s="61" t="s">
        <v>757</v>
      </c>
    </row>
    <row r="97" spans="1:24" x14ac:dyDescent="0.25">
      <c r="A97" s="61" t="str">
        <f t="shared" si="1"/>
        <v>60.1</v>
      </c>
      <c r="B97" s="61" t="s">
        <v>783</v>
      </c>
      <c r="C97" s="61">
        <v>0</v>
      </c>
      <c r="D97" s="61" t="s">
        <v>534</v>
      </c>
      <c r="E97" s="61" t="s">
        <v>784</v>
      </c>
      <c r="F97" s="61" t="s">
        <v>536</v>
      </c>
      <c r="G97" s="61" t="s">
        <v>65</v>
      </c>
      <c r="H97" s="61" t="s">
        <v>1698</v>
      </c>
      <c r="I97" s="61" t="s">
        <v>1699</v>
      </c>
      <c r="J97" s="61" t="s">
        <v>558</v>
      </c>
      <c r="K97" s="61" t="s">
        <v>537</v>
      </c>
      <c r="L97" s="61" t="s">
        <v>21</v>
      </c>
      <c r="M97" s="61" t="s">
        <v>603</v>
      </c>
      <c r="P97" s="61" t="s">
        <v>558</v>
      </c>
      <c r="Q97" s="61" t="s">
        <v>468</v>
      </c>
      <c r="R97" s="61">
        <v>35</v>
      </c>
      <c r="S97" s="61">
        <v>1</v>
      </c>
      <c r="T97" s="61" t="s">
        <v>540</v>
      </c>
      <c r="U97" s="61" t="s">
        <v>785</v>
      </c>
      <c r="V97" s="61" t="s">
        <v>570</v>
      </c>
      <c r="W97" s="61" t="s">
        <v>562</v>
      </c>
      <c r="X97" s="61" t="s">
        <v>783</v>
      </c>
    </row>
    <row r="98" spans="1:24" x14ac:dyDescent="0.25">
      <c r="A98" s="61" t="str">
        <f t="shared" si="1"/>
        <v>60.1.1</v>
      </c>
      <c r="B98" s="61" t="s">
        <v>783</v>
      </c>
      <c r="C98" s="61">
        <v>0</v>
      </c>
      <c r="D98" s="61" t="s">
        <v>544</v>
      </c>
      <c r="E98" s="61" t="s">
        <v>786</v>
      </c>
      <c r="F98" s="61" t="s">
        <v>21</v>
      </c>
      <c r="G98" s="61" t="e">
        <v>#N/A</v>
      </c>
      <c r="H98" s="61" t="e">
        <v>#N/A</v>
      </c>
      <c r="I98" s="61" t="e">
        <v>#N/A</v>
      </c>
      <c r="J98" s="61" t="s">
        <v>21</v>
      </c>
      <c r="K98" s="61" t="s">
        <v>21</v>
      </c>
      <c r="L98" s="61" t="s">
        <v>21</v>
      </c>
      <c r="M98" s="61" t="s">
        <v>21</v>
      </c>
      <c r="P98" s="61" t="s">
        <v>21</v>
      </c>
      <c r="Q98" s="61" t="s">
        <v>469</v>
      </c>
      <c r="R98" s="61">
        <v>20</v>
      </c>
      <c r="S98" s="61">
        <v>1</v>
      </c>
      <c r="T98" s="61" t="s">
        <v>540</v>
      </c>
      <c r="U98" s="61" t="s">
        <v>787</v>
      </c>
      <c r="V98" s="61" t="s">
        <v>570</v>
      </c>
      <c r="W98" s="61" t="s">
        <v>743</v>
      </c>
      <c r="X98" s="61" t="s">
        <v>783</v>
      </c>
    </row>
    <row r="99" spans="1:24" x14ac:dyDescent="0.25">
      <c r="A99" s="61" t="str">
        <f t="shared" si="1"/>
        <v>60.1.2</v>
      </c>
      <c r="B99" s="61" t="s">
        <v>783</v>
      </c>
      <c r="C99" s="61">
        <v>0</v>
      </c>
      <c r="D99" s="61" t="s">
        <v>544</v>
      </c>
      <c r="E99" s="61" t="s">
        <v>788</v>
      </c>
      <c r="F99" s="61" t="s">
        <v>21</v>
      </c>
      <c r="G99" s="61" t="e">
        <v>#N/A</v>
      </c>
      <c r="H99" s="61" t="e">
        <v>#N/A</v>
      </c>
      <c r="I99" s="61" t="e">
        <v>#N/A</v>
      </c>
      <c r="J99" s="61" t="s">
        <v>21</v>
      </c>
      <c r="K99" s="61" t="s">
        <v>21</v>
      </c>
      <c r="L99" s="61" t="s">
        <v>21</v>
      </c>
      <c r="M99" s="61" t="s">
        <v>21</v>
      </c>
      <c r="P99" s="61" t="s">
        <v>21</v>
      </c>
      <c r="Q99" s="61" t="s">
        <v>470</v>
      </c>
      <c r="R99" s="61">
        <v>20</v>
      </c>
      <c r="S99" s="61">
        <v>1</v>
      </c>
      <c r="T99" s="61" t="s">
        <v>540</v>
      </c>
      <c r="U99" s="61" t="s">
        <v>789</v>
      </c>
      <c r="V99" s="61" t="s">
        <v>641</v>
      </c>
      <c r="W99" s="61" t="s">
        <v>790</v>
      </c>
      <c r="X99" s="61" t="s">
        <v>783</v>
      </c>
    </row>
    <row r="100" spans="1:24" x14ac:dyDescent="0.25">
      <c r="A100" s="61" t="str">
        <f t="shared" si="1"/>
        <v>60.1.3</v>
      </c>
      <c r="B100" s="61" t="s">
        <v>783</v>
      </c>
      <c r="C100" s="61">
        <v>0</v>
      </c>
      <c r="D100" s="61" t="s">
        <v>544</v>
      </c>
      <c r="E100" s="61" t="s">
        <v>791</v>
      </c>
      <c r="F100" s="61" t="s">
        <v>21</v>
      </c>
      <c r="G100" s="61" t="e">
        <v>#N/A</v>
      </c>
      <c r="H100" s="61" t="e">
        <v>#N/A</v>
      </c>
      <c r="I100" s="61" t="e">
        <v>#N/A</v>
      </c>
      <c r="J100" s="61" t="s">
        <v>21</v>
      </c>
      <c r="K100" s="61" t="s">
        <v>21</v>
      </c>
      <c r="L100" s="61" t="s">
        <v>21</v>
      </c>
      <c r="M100" s="61" t="s">
        <v>21</v>
      </c>
      <c r="P100" s="61" t="s">
        <v>21</v>
      </c>
      <c r="Q100" s="61" t="s">
        <v>471</v>
      </c>
      <c r="R100" s="61">
        <v>30</v>
      </c>
      <c r="S100" s="61">
        <v>1</v>
      </c>
      <c r="T100" s="61" t="s">
        <v>540</v>
      </c>
      <c r="U100" s="61" t="s">
        <v>792</v>
      </c>
      <c r="V100" s="61" t="s">
        <v>700</v>
      </c>
      <c r="W100" s="61" t="s">
        <v>590</v>
      </c>
      <c r="X100" s="61" t="s">
        <v>783</v>
      </c>
    </row>
    <row r="101" spans="1:24" x14ac:dyDescent="0.25">
      <c r="A101" s="61" t="str">
        <f t="shared" si="1"/>
        <v>60.1.4</v>
      </c>
      <c r="B101" s="61" t="s">
        <v>783</v>
      </c>
      <c r="C101" s="61">
        <v>0</v>
      </c>
      <c r="D101" s="61" t="s">
        <v>544</v>
      </c>
      <c r="E101" s="61" t="s">
        <v>793</v>
      </c>
      <c r="F101" s="61" t="s">
        <v>21</v>
      </c>
      <c r="G101" s="61" t="e">
        <v>#N/A</v>
      </c>
      <c r="H101" s="61" t="e">
        <v>#N/A</v>
      </c>
      <c r="I101" s="61" t="e">
        <v>#N/A</v>
      </c>
      <c r="J101" s="61" t="s">
        <v>21</v>
      </c>
      <c r="K101" s="61" t="s">
        <v>21</v>
      </c>
      <c r="L101" s="61" t="s">
        <v>21</v>
      </c>
      <c r="M101" s="61" t="s">
        <v>21</v>
      </c>
      <c r="P101" s="61" t="s">
        <v>21</v>
      </c>
      <c r="Q101" s="61" t="s">
        <v>472</v>
      </c>
      <c r="R101" s="61">
        <v>30</v>
      </c>
      <c r="S101" s="61">
        <v>1</v>
      </c>
      <c r="T101" s="61" t="s">
        <v>540</v>
      </c>
      <c r="U101" s="61" t="s">
        <v>794</v>
      </c>
      <c r="V101" s="61" t="s">
        <v>756</v>
      </c>
      <c r="W101" s="61" t="s">
        <v>562</v>
      </c>
      <c r="X101" s="61" t="s">
        <v>783</v>
      </c>
    </row>
    <row r="102" spans="1:24" x14ac:dyDescent="0.25">
      <c r="A102" s="61" t="str">
        <f t="shared" si="1"/>
        <v>60.2</v>
      </c>
      <c r="B102" s="61" t="s">
        <v>783</v>
      </c>
      <c r="C102" s="61">
        <v>0</v>
      </c>
      <c r="D102" s="61" t="s">
        <v>534</v>
      </c>
      <c r="E102" s="61" t="s">
        <v>795</v>
      </c>
      <c r="F102" s="61" t="s">
        <v>536</v>
      </c>
      <c r="G102" s="61" t="s">
        <v>65</v>
      </c>
      <c r="H102" s="61" t="s">
        <v>1698</v>
      </c>
      <c r="I102" s="61" t="s">
        <v>1699</v>
      </c>
      <c r="J102" s="61" t="s">
        <v>558</v>
      </c>
      <c r="K102" s="61" t="s">
        <v>537</v>
      </c>
      <c r="L102" s="61" t="s">
        <v>21</v>
      </c>
      <c r="M102" s="61" t="s">
        <v>603</v>
      </c>
      <c r="P102" s="61" t="s">
        <v>558</v>
      </c>
      <c r="Q102" s="61" t="s">
        <v>473</v>
      </c>
      <c r="R102" s="61">
        <v>35</v>
      </c>
      <c r="S102" s="61">
        <v>1</v>
      </c>
      <c r="T102" s="61" t="s">
        <v>540</v>
      </c>
      <c r="U102" s="61" t="s">
        <v>796</v>
      </c>
      <c r="V102" s="61" t="s">
        <v>574</v>
      </c>
      <c r="W102" s="61" t="s">
        <v>581</v>
      </c>
      <c r="X102" s="61" t="s">
        <v>783</v>
      </c>
    </row>
    <row r="103" spans="1:24" x14ac:dyDescent="0.25">
      <c r="A103" s="61" t="str">
        <f t="shared" si="1"/>
        <v>60.2.1</v>
      </c>
      <c r="B103" s="61" t="s">
        <v>783</v>
      </c>
      <c r="C103" s="61">
        <v>0</v>
      </c>
      <c r="D103" s="61" t="s">
        <v>544</v>
      </c>
      <c r="E103" s="61" t="s">
        <v>797</v>
      </c>
      <c r="F103" s="61" t="s">
        <v>21</v>
      </c>
      <c r="G103" s="61" t="e">
        <v>#N/A</v>
      </c>
      <c r="H103" s="61" t="e">
        <v>#N/A</v>
      </c>
      <c r="I103" s="61" t="e">
        <v>#N/A</v>
      </c>
      <c r="J103" s="61" t="s">
        <v>21</v>
      </c>
      <c r="K103" s="61" t="s">
        <v>21</v>
      </c>
      <c r="L103" s="61" t="s">
        <v>21</v>
      </c>
      <c r="M103" s="61" t="s">
        <v>21</v>
      </c>
      <c r="P103" s="61" t="s">
        <v>21</v>
      </c>
      <c r="Q103" s="61" t="s">
        <v>474</v>
      </c>
      <c r="R103" s="61">
        <v>15</v>
      </c>
      <c r="S103" s="61">
        <v>1</v>
      </c>
      <c r="T103" s="61" t="s">
        <v>540</v>
      </c>
      <c r="U103" s="61" t="s">
        <v>798</v>
      </c>
      <c r="V103" s="61" t="s">
        <v>574</v>
      </c>
      <c r="W103" s="61" t="s">
        <v>799</v>
      </c>
      <c r="X103" s="61" t="s">
        <v>783</v>
      </c>
    </row>
    <row r="104" spans="1:24" x14ac:dyDescent="0.25">
      <c r="A104" s="61" t="str">
        <f t="shared" si="1"/>
        <v>60.2.2</v>
      </c>
      <c r="B104" s="61" t="s">
        <v>783</v>
      </c>
      <c r="C104" s="61">
        <v>0</v>
      </c>
      <c r="D104" s="61" t="s">
        <v>544</v>
      </c>
      <c r="E104" s="61" t="s">
        <v>800</v>
      </c>
      <c r="F104" s="61" t="s">
        <v>21</v>
      </c>
      <c r="G104" s="61" t="e">
        <v>#N/A</v>
      </c>
      <c r="H104" s="61" t="e">
        <v>#N/A</v>
      </c>
      <c r="I104" s="61" t="e">
        <v>#N/A</v>
      </c>
      <c r="J104" s="61" t="s">
        <v>21</v>
      </c>
      <c r="K104" s="61" t="s">
        <v>21</v>
      </c>
      <c r="L104" s="61" t="s">
        <v>21</v>
      </c>
      <c r="M104" s="61" t="s">
        <v>21</v>
      </c>
      <c r="P104" s="61" t="s">
        <v>21</v>
      </c>
      <c r="Q104" s="61" t="s">
        <v>475</v>
      </c>
      <c r="R104" s="61">
        <v>20</v>
      </c>
      <c r="S104" s="61">
        <v>1</v>
      </c>
      <c r="T104" s="61" t="s">
        <v>540</v>
      </c>
      <c r="U104" s="61" t="s">
        <v>801</v>
      </c>
      <c r="V104" s="61" t="s">
        <v>700</v>
      </c>
      <c r="W104" s="61" t="s">
        <v>746</v>
      </c>
      <c r="X104" s="61" t="s">
        <v>783</v>
      </c>
    </row>
    <row r="105" spans="1:24" x14ac:dyDescent="0.25">
      <c r="A105" s="61" t="str">
        <f t="shared" si="1"/>
        <v>60.2.3</v>
      </c>
      <c r="B105" s="61" t="s">
        <v>783</v>
      </c>
      <c r="C105" s="61">
        <v>0</v>
      </c>
      <c r="D105" s="61" t="s">
        <v>544</v>
      </c>
      <c r="E105" s="61" t="s">
        <v>802</v>
      </c>
      <c r="F105" s="61" t="s">
        <v>21</v>
      </c>
      <c r="G105" s="61" t="e">
        <v>#N/A</v>
      </c>
      <c r="H105" s="61" t="e">
        <v>#N/A</v>
      </c>
      <c r="I105" s="61" t="e">
        <v>#N/A</v>
      </c>
      <c r="J105" s="61" t="s">
        <v>21</v>
      </c>
      <c r="K105" s="61" t="s">
        <v>21</v>
      </c>
      <c r="L105" s="61" t="s">
        <v>21</v>
      </c>
      <c r="M105" s="61" t="s">
        <v>21</v>
      </c>
      <c r="P105" s="61" t="s">
        <v>21</v>
      </c>
      <c r="Q105" s="61" t="s">
        <v>476</v>
      </c>
      <c r="R105" s="61">
        <v>25</v>
      </c>
      <c r="S105" s="61">
        <v>1</v>
      </c>
      <c r="T105" s="61" t="s">
        <v>540</v>
      </c>
      <c r="U105" s="61" t="s">
        <v>803</v>
      </c>
      <c r="V105" s="61" t="s">
        <v>752</v>
      </c>
      <c r="W105" s="61" t="s">
        <v>590</v>
      </c>
      <c r="X105" s="61" t="s">
        <v>783</v>
      </c>
    </row>
    <row r="106" spans="1:24" x14ac:dyDescent="0.25">
      <c r="A106" s="61" t="str">
        <f t="shared" si="1"/>
        <v>60.2.4</v>
      </c>
      <c r="B106" s="61" t="s">
        <v>783</v>
      </c>
      <c r="C106" s="61">
        <v>0</v>
      </c>
      <c r="D106" s="61" t="s">
        <v>544</v>
      </c>
      <c r="E106" s="61" t="s">
        <v>804</v>
      </c>
      <c r="F106" s="61" t="s">
        <v>21</v>
      </c>
      <c r="G106" s="61" t="e">
        <v>#N/A</v>
      </c>
      <c r="H106" s="61" t="e">
        <v>#N/A</v>
      </c>
      <c r="I106" s="61" t="e">
        <v>#N/A</v>
      </c>
      <c r="J106" s="61" t="s">
        <v>21</v>
      </c>
      <c r="K106" s="61" t="s">
        <v>21</v>
      </c>
      <c r="L106" s="61" t="s">
        <v>21</v>
      </c>
      <c r="M106" s="61" t="s">
        <v>21</v>
      </c>
      <c r="P106" s="61" t="s">
        <v>21</v>
      </c>
      <c r="Q106" s="61" t="s">
        <v>477</v>
      </c>
      <c r="R106" s="61">
        <v>20</v>
      </c>
      <c r="S106" s="61">
        <v>1</v>
      </c>
      <c r="T106" s="61" t="s">
        <v>540</v>
      </c>
      <c r="U106" s="61" t="s">
        <v>805</v>
      </c>
      <c r="V106" s="61" t="s">
        <v>756</v>
      </c>
      <c r="W106" s="61" t="s">
        <v>806</v>
      </c>
      <c r="X106" s="61" t="s">
        <v>783</v>
      </c>
    </row>
    <row r="107" spans="1:24" x14ac:dyDescent="0.25">
      <c r="A107" s="61" t="str">
        <f t="shared" si="1"/>
        <v>60.2.5</v>
      </c>
      <c r="B107" s="61" t="s">
        <v>783</v>
      </c>
      <c r="C107" s="61">
        <v>0</v>
      </c>
      <c r="D107" s="61" t="s">
        <v>544</v>
      </c>
      <c r="E107" s="61" t="s">
        <v>807</v>
      </c>
      <c r="F107" s="61" t="s">
        <v>21</v>
      </c>
      <c r="G107" s="61" t="e">
        <v>#N/A</v>
      </c>
      <c r="H107" s="61" t="e">
        <v>#N/A</v>
      </c>
      <c r="I107" s="61" t="e">
        <v>#N/A</v>
      </c>
      <c r="J107" s="61" t="s">
        <v>21</v>
      </c>
      <c r="K107" s="61" t="s">
        <v>21</v>
      </c>
      <c r="L107" s="61" t="s">
        <v>21</v>
      </c>
      <c r="M107" s="61" t="s">
        <v>21</v>
      </c>
      <c r="P107" s="61" t="s">
        <v>21</v>
      </c>
      <c r="Q107" s="61" t="s">
        <v>478</v>
      </c>
      <c r="R107" s="61">
        <v>20</v>
      </c>
      <c r="S107" s="61">
        <v>1</v>
      </c>
      <c r="T107" s="61" t="s">
        <v>540</v>
      </c>
      <c r="U107" s="61" t="s">
        <v>808</v>
      </c>
      <c r="V107" s="61" t="s">
        <v>809</v>
      </c>
      <c r="W107" s="61" t="s">
        <v>581</v>
      </c>
      <c r="X107" s="61" t="s">
        <v>783</v>
      </c>
    </row>
    <row r="108" spans="1:24" x14ac:dyDescent="0.25">
      <c r="A108" s="61" t="str">
        <f t="shared" si="1"/>
        <v>60.3</v>
      </c>
      <c r="B108" s="61" t="s">
        <v>783</v>
      </c>
      <c r="C108" s="61">
        <v>0</v>
      </c>
      <c r="D108" s="61" t="s">
        <v>534</v>
      </c>
      <c r="E108" s="61" t="s">
        <v>810</v>
      </c>
      <c r="F108" s="61" t="s">
        <v>536</v>
      </c>
      <c r="G108" s="61" t="s">
        <v>13</v>
      </c>
      <c r="H108" s="61" t="s">
        <v>1700</v>
      </c>
      <c r="I108" s="61" t="s">
        <v>1701</v>
      </c>
      <c r="J108" s="61" t="s">
        <v>558</v>
      </c>
      <c r="K108" s="61" t="s">
        <v>537</v>
      </c>
      <c r="L108" s="61" t="s">
        <v>21</v>
      </c>
      <c r="M108" s="61" t="s">
        <v>603</v>
      </c>
      <c r="P108" s="61" t="s">
        <v>558</v>
      </c>
      <c r="Q108" s="61" t="s">
        <v>479</v>
      </c>
      <c r="R108" s="61">
        <v>30</v>
      </c>
      <c r="S108" s="61">
        <v>2</v>
      </c>
      <c r="T108" s="61" t="s">
        <v>540</v>
      </c>
      <c r="U108" s="61" t="s">
        <v>811</v>
      </c>
      <c r="V108" s="61" t="s">
        <v>623</v>
      </c>
      <c r="W108" s="61" t="s">
        <v>590</v>
      </c>
      <c r="X108" s="61" t="s">
        <v>783</v>
      </c>
    </row>
    <row r="109" spans="1:24" x14ac:dyDescent="0.25">
      <c r="A109" s="61" t="str">
        <f t="shared" si="1"/>
        <v>60.3.1</v>
      </c>
      <c r="B109" s="61" t="s">
        <v>783</v>
      </c>
      <c r="C109" s="61">
        <v>0</v>
      </c>
      <c r="D109" s="61" t="s">
        <v>544</v>
      </c>
      <c r="E109" s="61" t="s">
        <v>812</v>
      </c>
      <c r="F109" s="61" t="s">
        <v>21</v>
      </c>
      <c r="G109" s="61" t="e">
        <v>#N/A</v>
      </c>
      <c r="H109" s="61" t="e">
        <v>#N/A</v>
      </c>
      <c r="I109" s="61" t="e">
        <v>#N/A</v>
      </c>
      <c r="J109" s="61" t="s">
        <v>21</v>
      </c>
      <c r="K109" s="61" t="s">
        <v>21</v>
      </c>
      <c r="L109" s="61" t="s">
        <v>21</v>
      </c>
      <c r="M109" s="61" t="s">
        <v>21</v>
      </c>
      <c r="P109" s="61" t="s">
        <v>21</v>
      </c>
      <c r="Q109" s="61" t="s">
        <v>480</v>
      </c>
      <c r="R109" s="61">
        <v>30</v>
      </c>
      <c r="S109" s="61">
        <v>1</v>
      </c>
      <c r="T109" s="61" t="s">
        <v>540</v>
      </c>
      <c r="U109" s="61" t="s">
        <v>813</v>
      </c>
      <c r="V109" s="61" t="s">
        <v>623</v>
      </c>
      <c r="W109" s="61" t="s">
        <v>566</v>
      </c>
      <c r="X109" s="61" t="s">
        <v>783</v>
      </c>
    </row>
    <row r="110" spans="1:24" x14ac:dyDescent="0.25">
      <c r="A110" s="61" t="str">
        <f t="shared" si="1"/>
        <v>60.3.2</v>
      </c>
      <c r="B110" s="61" t="s">
        <v>783</v>
      </c>
      <c r="C110" s="61">
        <v>0</v>
      </c>
      <c r="D110" s="61" t="s">
        <v>544</v>
      </c>
      <c r="E110" s="61" t="s">
        <v>814</v>
      </c>
      <c r="F110" s="61" t="s">
        <v>21</v>
      </c>
      <c r="G110" s="61" t="e">
        <v>#N/A</v>
      </c>
      <c r="H110" s="61" t="e">
        <v>#N/A</v>
      </c>
      <c r="I110" s="61" t="e">
        <v>#N/A</v>
      </c>
      <c r="J110" s="61" t="s">
        <v>21</v>
      </c>
      <c r="K110" s="61" t="s">
        <v>21</v>
      </c>
      <c r="L110" s="61" t="s">
        <v>21</v>
      </c>
      <c r="M110" s="61" t="s">
        <v>21</v>
      </c>
      <c r="P110" s="61" t="s">
        <v>21</v>
      </c>
      <c r="Q110" s="61" t="s">
        <v>481</v>
      </c>
      <c r="R110" s="61">
        <v>40</v>
      </c>
      <c r="S110" s="61">
        <v>2</v>
      </c>
      <c r="T110" s="61" t="s">
        <v>540</v>
      </c>
      <c r="U110" s="61" t="s">
        <v>811</v>
      </c>
      <c r="V110" s="61" t="s">
        <v>609</v>
      </c>
      <c r="W110" s="61" t="s">
        <v>799</v>
      </c>
      <c r="X110" s="61" t="s">
        <v>783</v>
      </c>
    </row>
    <row r="111" spans="1:24" x14ac:dyDescent="0.25">
      <c r="A111" s="61" t="str">
        <f t="shared" si="1"/>
        <v>60.3.3</v>
      </c>
      <c r="B111" s="61" t="s">
        <v>783</v>
      </c>
      <c r="C111" s="61">
        <v>0</v>
      </c>
      <c r="D111" s="61" t="s">
        <v>544</v>
      </c>
      <c r="E111" s="61" t="s">
        <v>815</v>
      </c>
      <c r="F111" s="61" t="s">
        <v>21</v>
      </c>
      <c r="G111" s="61" t="e">
        <v>#N/A</v>
      </c>
      <c r="H111" s="61" t="e">
        <v>#N/A</v>
      </c>
      <c r="I111" s="61" t="e">
        <v>#N/A</v>
      </c>
      <c r="J111" s="61" t="s">
        <v>21</v>
      </c>
      <c r="K111" s="61" t="s">
        <v>21</v>
      </c>
      <c r="L111" s="61" t="s">
        <v>21</v>
      </c>
      <c r="M111" s="61" t="s">
        <v>21</v>
      </c>
      <c r="P111" s="61" t="s">
        <v>21</v>
      </c>
      <c r="Q111" s="61" t="s">
        <v>482</v>
      </c>
      <c r="R111" s="61">
        <v>30</v>
      </c>
      <c r="S111" s="61">
        <v>2</v>
      </c>
      <c r="T111" s="61" t="s">
        <v>540</v>
      </c>
      <c r="U111" s="61" t="s">
        <v>816</v>
      </c>
      <c r="V111" s="61" t="s">
        <v>589</v>
      </c>
      <c r="W111" s="61" t="s">
        <v>590</v>
      </c>
      <c r="X111" s="61" t="s">
        <v>783</v>
      </c>
    </row>
    <row r="112" spans="1:24" x14ac:dyDescent="0.25">
      <c r="A112" s="61" t="str">
        <f t="shared" si="1"/>
        <v>105.1</v>
      </c>
      <c r="B112" s="61" t="s">
        <v>817</v>
      </c>
      <c r="C112" s="61">
        <v>0</v>
      </c>
      <c r="D112" s="61" t="s">
        <v>534</v>
      </c>
      <c r="E112" s="61" t="s">
        <v>818</v>
      </c>
      <c r="F112" s="61" t="s">
        <v>819</v>
      </c>
      <c r="G112" s="61" t="s">
        <v>65</v>
      </c>
      <c r="H112" s="61" t="s">
        <v>1698</v>
      </c>
      <c r="I112" s="61" t="s">
        <v>1699</v>
      </c>
      <c r="J112" s="61" t="s">
        <v>21</v>
      </c>
      <c r="K112" s="61" t="s">
        <v>559</v>
      </c>
      <c r="L112" s="61" t="s">
        <v>21</v>
      </c>
      <c r="M112" s="61" t="s">
        <v>1697</v>
      </c>
      <c r="P112" s="61" t="s">
        <v>21</v>
      </c>
      <c r="Q112" s="61" t="s">
        <v>113</v>
      </c>
      <c r="R112" s="61">
        <v>100</v>
      </c>
      <c r="S112" s="61">
        <v>1</v>
      </c>
      <c r="T112" s="61" t="s">
        <v>540</v>
      </c>
      <c r="U112" s="61" t="s">
        <v>820</v>
      </c>
      <c r="V112" s="61" t="s">
        <v>609</v>
      </c>
      <c r="W112" s="61" t="s">
        <v>590</v>
      </c>
      <c r="X112" s="61" t="s">
        <v>821</v>
      </c>
    </row>
    <row r="113" spans="1:24" x14ac:dyDescent="0.25">
      <c r="A113" s="61" t="str">
        <f t="shared" si="1"/>
        <v>105.1.1</v>
      </c>
      <c r="B113" s="61" t="s">
        <v>817</v>
      </c>
      <c r="C113" s="61">
        <v>0</v>
      </c>
      <c r="D113" s="61" t="s">
        <v>544</v>
      </c>
      <c r="E113" s="61" t="s">
        <v>822</v>
      </c>
      <c r="F113" s="61" t="s">
        <v>21</v>
      </c>
      <c r="G113" s="61" t="e">
        <v>#N/A</v>
      </c>
      <c r="H113" s="61" t="e">
        <v>#N/A</v>
      </c>
      <c r="I113" s="61" t="e">
        <v>#N/A</v>
      </c>
      <c r="J113" s="61" t="s">
        <v>21</v>
      </c>
      <c r="K113" s="61" t="s">
        <v>21</v>
      </c>
      <c r="L113" s="61" t="s">
        <v>21</v>
      </c>
      <c r="M113" s="61" t="s">
        <v>21</v>
      </c>
      <c r="P113" s="61" t="s">
        <v>21</v>
      </c>
      <c r="Q113" s="61" t="s">
        <v>114</v>
      </c>
      <c r="R113" s="61">
        <v>100</v>
      </c>
      <c r="S113" s="61">
        <v>1</v>
      </c>
      <c r="T113" s="61" t="s">
        <v>540</v>
      </c>
      <c r="U113" s="61" t="s">
        <v>823</v>
      </c>
      <c r="V113" s="61" t="s">
        <v>609</v>
      </c>
      <c r="W113" s="61" t="s">
        <v>790</v>
      </c>
      <c r="X113" s="61" t="s">
        <v>821</v>
      </c>
    </row>
    <row r="114" spans="1:24" x14ac:dyDescent="0.25">
      <c r="A114" s="61" t="str">
        <f t="shared" si="1"/>
        <v>105.1.2</v>
      </c>
      <c r="B114" s="61" t="s">
        <v>817</v>
      </c>
      <c r="C114" s="61">
        <v>0</v>
      </c>
      <c r="D114" s="61" t="s">
        <v>824</v>
      </c>
      <c r="E114" s="61" t="s">
        <v>825</v>
      </c>
      <c r="F114" s="61" t="s">
        <v>21</v>
      </c>
      <c r="G114" s="61" t="e">
        <v>#N/A</v>
      </c>
      <c r="H114" s="61" t="e">
        <v>#N/A</v>
      </c>
      <c r="I114" s="61" t="e">
        <v>#N/A</v>
      </c>
      <c r="J114" s="61" t="s">
        <v>21</v>
      </c>
      <c r="K114" s="61" t="s">
        <v>21</v>
      </c>
      <c r="L114" s="61" t="s">
        <v>21</v>
      </c>
      <c r="M114" s="61" t="s">
        <v>21</v>
      </c>
      <c r="P114" s="61" t="s">
        <v>21</v>
      </c>
      <c r="Q114" s="61" t="s">
        <v>115</v>
      </c>
      <c r="R114" s="61">
        <v>0</v>
      </c>
      <c r="S114" s="61">
        <v>1</v>
      </c>
      <c r="T114" s="61" t="s">
        <v>540</v>
      </c>
      <c r="U114" s="61" t="s">
        <v>826</v>
      </c>
      <c r="V114" s="61" t="s">
        <v>827</v>
      </c>
      <c r="W114" s="61" t="s">
        <v>590</v>
      </c>
      <c r="X114" s="61" t="s">
        <v>601</v>
      </c>
    </row>
    <row r="115" spans="1:24" x14ac:dyDescent="0.25">
      <c r="A115" s="61" t="str">
        <f t="shared" si="1"/>
        <v>2023.1</v>
      </c>
      <c r="B115" s="61" t="s">
        <v>828</v>
      </c>
      <c r="C115" s="61">
        <v>0</v>
      </c>
      <c r="D115" s="61" t="s">
        <v>534</v>
      </c>
      <c r="E115" s="61" t="s">
        <v>829</v>
      </c>
      <c r="F115" s="61" t="s">
        <v>536</v>
      </c>
      <c r="G115" s="61" t="s">
        <v>11</v>
      </c>
      <c r="H115" s="61" t="s">
        <v>1704</v>
      </c>
      <c r="I115" s="61" t="s">
        <v>1705</v>
      </c>
      <c r="J115" s="61" t="s">
        <v>558</v>
      </c>
      <c r="K115" s="61" t="s">
        <v>537</v>
      </c>
      <c r="L115" s="61" t="s">
        <v>34</v>
      </c>
      <c r="M115" s="61" t="s">
        <v>735</v>
      </c>
      <c r="P115" s="61" t="s">
        <v>830</v>
      </c>
      <c r="Q115" s="61" t="s">
        <v>245</v>
      </c>
      <c r="R115" s="61">
        <v>30</v>
      </c>
      <c r="S115" s="61">
        <v>100</v>
      </c>
      <c r="T115" s="61" t="s">
        <v>579</v>
      </c>
      <c r="U115" s="61" t="s">
        <v>831</v>
      </c>
      <c r="V115" s="61" t="s">
        <v>617</v>
      </c>
      <c r="W115" s="61" t="s">
        <v>590</v>
      </c>
      <c r="X115" s="61" t="s">
        <v>828</v>
      </c>
    </row>
    <row r="116" spans="1:24" x14ac:dyDescent="0.25">
      <c r="A116" s="61" t="str">
        <f t="shared" si="1"/>
        <v>2023.1.1</v>
      </c>
      <c r="B116" s="61" t="s">
        <v>828</v>
      </c>
      <c r="C116" s="61">
        <v>0</v>
      </c>
      <c r="D116" s="61" t="s">
        <v>544</v>
      </c>
      <c r="E116" s="61" t="s">
        <v>832</v>
      </c>
      <c r="F116" s="61" t="s">
        <v>21</v>
      </c>
      <c r="G116" s="61" t="e">
        <v>#N/A</v>
      </c>
      <c r="H116" s="61" t="e">
        <v>#N/A</v>
      </c>
      <c r="I116" s="61" t="e">
        <v>#N/A</v>
      </c>
      <c r="J116" s="61" t="s">
        <v>21</v>
      </c>
      <c r="K116" s="61" t="s">
        <v>21</v>
      </c>
      <c r="L116" s="61" t="s">
        <v>21</v>
      </c>
      <c r="M116" s="61" t="s">
        <v>21</v>
      </c>
      <c r="P116" s="61" t="s">
        <v>21</v>
      </c>
      <c r="Q116" s="61" t="s">
        <v>246</v>
      </c>
      <c r="R116" s="61">
        <v>10</v>
      </c>
      <c r="S116" s="61">
        <v>1</v>
      </c>
      <c r="T116" s="61" t="s">
        <v>540</v>
      </c>
      <c r="U116" s="61" t="s">
        <v>833</v>
      </c>
      <c r="V116" s="61" t="s">
        <v>617</v>
      </c>
      <c r="W116" s="61" t="s">
        <v>566</v>
      </c>
      <c r="X116" s="61" t="s">
        <v>828</v>
      </c>
    </row>
    <row r="117" spans="1:24" x14ac:dyDescent="0.25">
      <c r="A117" s="61" t="str">
        <f t="shared" si="1"/>
        <v>2023.1.2</v>
      </c>
      <c r="B117" s="61" t="s">
        <v>828</v>
      </c>
      <c r="C117" s="61">
        <v>0</v>
      </c>
      <c r="D117" s="61" t="s">
        <v>544</v>
      </c>
      <c r="E117" s="61" t="s">
        <v>834</v>
      </c>
      <c r="F117" s="61" t="s">
        <v>21</v>
      </c>
      <c r="G117" s="61" t="e">
        <v>#N/A</v>
      </c>
      <c r="H117" s="61" t="e">
        <v>#N/A</v>
      </c>
      <c r="I117" s="61" t="e">
        <v>#N/A</v>
      </c>
      <c r="J117" s="61" t="s">
        <v>21</v>
      </c>
      <c r="K117" s="61" t="s">
        <v>21</v>
      </c>
      <c r="L117" s="61" t="s">
        <v>21</v>
      </c>
      <c r="M117" s="61" t="s">
        <v>21</v>
      </c>
      <c r="P117" s="61" t="s">
        <v>21</v>
      </c>
      <c r="Q117" s="61" t="s">
        <v>247</v>
      </c>
      <c r="R117" s="61">
        <v>60</v>
      </c>
      <c r="S117" s="61">
        <v>100</v>
      </c>
      <c r="T117" s="61" t="s">
        <v>579</v>
      </c>
      <c r="U117" s="61" t="s">
        <v>831</v>
      </c>
      <c r="V117" s="61" t="s">
        <v>570</v>
      </c>
      <c r="W117" s="61" t="s">
        <v>590</v>
      </c>
      <c r="X117" s="61" t="s">
        <v>828</v>
      </c>
    </row>
    <row r="118" spans="1:24" x14ac:dyDescent="0.25">
      <c r="A118" s="61" t="str">
        <f t="shared" si="1"/>
        <v>2023.1.3</v>
      </c>
      <c r="B118" s="61" t="s">
        <v>828</v>
      </c>
      <c r="C118" s="61">
        <v>0</v>
      </c>
      <c r="D118" s="61" t="s">
        <v>544</v>
      </c>
      <c r="E118" s="61" t="s">
        <v>835</v>
      </c>
      <c r="F118" s="61" t="s">
        <v>21</v>
      </c>
      <c r="G118" s="61" t="e">
        <v>#N/A</v>
      </c>
      <c r="H118" s="61" t="e">
        <v>#N/A</v>
      </c>
      <c r="I118" s="61" t="e">
        <v>#N/A</v>
      </c>
      <c r="J118" s="61" t="s">
        <v>21</v>
      </c>
      <c r="K118" s="61" t="s">
        <v>21</v>
      </c>
      <c r="L118" s="61" t="s">
        <v>21</v>
      </c>
      <c r="M118" s="61" t="s">
        <v>21</v>
      </c>
      <c r="P118" s="61" t="s">
        <v>21</v>
      </c>
      <c r="Q118" s="61" t="s">
        <v>248</v>
      </c>
      <c r="R118" s="61">
        <v>10</v>
      </c>
      <c r="S118" s="61">
        <v>1</v>
      </c>
      <c r="T118" s="61" t="s">
        <v>540</v>
      </c>
      <c r="U118" s="61" t="s">
        <v>833</v>
      </c>
      <c r="V118" s="61" t="s">
        <v>570</v>
      </c>
      <c r="W118" s="61" t="s">
        <v>566</v>
      </c>
      <c r="X118" s="61" t="s">
        <v>828</v>
      </c>
    </row>
    <row r="119" spans="1:24" x14ac:dyDescent="0.25">
      <c r="A119" s="61" t="str">
        <f t="shared" si="1"/>
        <v>2023.1.4</v>
      </c>
      <c r="B119" s="61" t="s">
        <v>828</v>
      </c>
      <c r="C119" s="61">
        <v>0</v>
      </c>
      <c r="D119" s="61" t="s">
        <v>544</v>
      </c>
      <c r="E119" s="61" t="s">
        <v>836</v>
      </c>
      <c r="F119" s="61" t="s">
        <v>21</v>
      </c>
      <c r="G119" s="61" t="e">
        <v>#N/A</v>
      </c>
      <c r="H119" s="61" t="e">
        <v>#N/A</v>
      </c>
      <c r="I119" s="61" t="e">
        <v>#N/A</v>
      </c>
      <c r="J119" s="61" t="s">
        <v>21</v>
      </c>
      <c r="K119" s="61" t="s">
        <v>21</v>
      </c>
      <c r="L119" s="61" t="s">
        <v>21</v>
      </c>
      <c r="M119" s="61" t="s">
        <v>21</v>
      </c>
      <c r="P119" s="61" t="s">
        <v>21</v>
      </c>
      <c r="Q119" s="61" t="s">
        <v>249</v>
      </c>
      <c r="R119" s="61">
        <v>20</v>
      </c>
      <c r="S119" s="61">
        <v>100</v>
      </c>
      <c r="T119" s="61" t="s">
        <v>579</v>
      </c>
      <c r="U119" s="61" t="s">
        <v>831</v>
      </c>
      <c r="V119" s="61" t="s">
        <v>609</v>
      </c>
      <c r="W119" s="61" t="s">
        <v>590</v>
      </c>
      <c r="X119" s="61" t="s">
        <v>828</v>
      </c>
    </row>
    <row r="120" spans="1:24" x14ac:dyDescent="0.25">
      <c r="A120" s="61" t="str">
        <f t="shared" si="1"/>
        <v>2023.2</v>
      </c>
      <c r="B120" s="61" t="s">
        <v>828</v>
      </c>
      <c r="C120" s="61">
        <v>0</v>
      </c>
      <c r="D120" s="61" t="s">
        <v>534</v>
      </c>
      <c r="E120" s="61" t="s">
        <v>837</v>
      </c>
      <c r="F120" s="61" t="s">
        <v>536</v>
      </c>
      <c r="G120" s="61" t="s">
        <v>14</v>
      </c>
      <c r="H120" s="61" t="s">
        <v>1708</v>
      </c>
      <c r="I120" s="61" t="s">
        <v>1708</v>
      </c>
      <c r="J120" s="61" t="s">
        <v>558</v>
      </c>
      <c r="K120" s="61" t="s">
        <v>537</v>
      </c>
      <c r="L120" s="61" t="s">
        <v>21</v>
      </c>
      <c r="M120" s="61" t="s">
        <v>838</v>
      </c>
      <c r="P120" s="61" t="s">
        <v>839</v>
      </c>
      <c r="Q120" s="61" t="s">
        <v>396</v>
      </c>
      <c r="R120" s="61">
        <v>10</v>
      </c>
      <c r="S120" s="61">
        <v>2</v>
      </c>
      <c r="T120" s="61" t="s">
        <v>540</v>
      </c>
      <c r="U120" s="61" t="s">
        <v>840</v>
      </c>
      <c r="V120" s="61" t="s">
        <v>617</v>
      </c>
      <c r="W120" s="61" t="s">
        <v>590</v>
      </c>
      <c r="X120" s="61" t="s">
        <v>828</v>
      </c>
    </row>
    <row r="121" spans="1:24" x14ac:dyDescent="0.25">
      <c r="A121" s="61" t="str">
        <f t="shared" si="1"/>
        <v>2023.2.1</v>
      </c>
      <c r="B121" s="61" t="s">
        <v>828</v>
      </c>
      <c r="C121" s="61">
        <v>0</v>
      </c>
      <c r="D121" s="61" t="s">
        <v>544</v>
      </c>
      <c r="E121" s="61" t="s">
        <v>841</v>
      </c>
      <c r="F121" s="61" t="s">
        <v>21</v>
      </c>
      <c r="G121" s="61" t="e">
        <v>#N/A</v>
      </c>
      <c r="H121" s="61" t="e">
        <v>#N/A</v>
      </c>
      <c r="I121" s="61" t="e">
        <v>#N/A</v>
      </c>
      <c r="J121" s="61" t="s">
        <v>21</v>
      </c>
      <c r="K121" s="61" t="s">
        <v>21</v>
      </c>
      <c r="L121" s="61" t="s">
        <v>21</v>
      </c>
      <c r="M121" s="61" t="s">
        <v>21</v>
      </c>
      <c r="P121" s="61" t="s">
        <v>21</v>
      </c>
      <c r="Q121" s="61" t="s">
        <v>397</v>
      </c>
      <c r="R121" s="61">
        <v>60</v>
      </c>
      <c r="S121" s="61">
        <v>1</v>
      </c>
      <c r="T121" s="61" t="s">
        <v>540</v>
      </c>
      <c r="U121" s="61" t="s">
        <v>842</v>
      </c>
      <c r="V121" s="61" t="s">
        <v>617</v>
      </c>
      <c r="W121" s="61" t="s">
        <v>743</v>
      </c>
      <c r="X121" s="61" t="s">
        <v>828</v>
      </c>
    </row>
    <row r="122" spans="1:24" x14ac:dyDescent="0.25">
      <c r="A122" s="61" t="str">
        <f t="shared" si="1"/>
        <v>2023.2.2</v>
      </c>
      <c r="B122" s="61" t="s">
        <v>828</v>
      </c>
      <c r="C122" s="61">
        <v>0</v>
      </c>
      <c r="D122" s="61" t="s">
        <v>544</v>
      </c>
      <c r="E122" s="61" t="s">
        <v>843</v>
      </c>
      <c r="F122" s="61" t="s">
        <v>21</v>
      </c>
      <c r="G122" s="61" t="e">
        <v>#N/A</v>
      </c>
      <c r="H122" s="61" t="e">
        <v>#N/A</v>
      </c>
      <c r="I122" s="61" t="e">
        <v>#N/A</v>
      </c>
      <c r="J122" s="61" t="s">
        <v>21</v>
      </c>
      <c r="K122" s="61" t="s">
        <v>21</v>
      </c>
      <c r="L122" s="61" t="s">
        <v>21</v>
      </c>
      <c r="M122" s="61" t="s">
        <v>21</v>
      </c>
      <c r="P122" s="61" t="s">
        <v>21</v>
      </c>
      <c r="Q122" s="61" t="s">
        <v>398</v>
      </c>
      <c r="R122" s="61">
        <v>40</v>
      </c>
      <c r="S122" s="61">
        <v>2</v>
      </c>
      <c r="T122" s="61" t="s">
        <v>540</v>
      </c>
      <c r="U122" s="61" t="s">
        <v>840</v>
      </c>
      <c r="V122" s="61" t="s">
        <v>589</v>
      </c>
      <c r="W122" s="61" t="s">
        <v>590</v>
      </c>
      <c r="X122" s="61" t="s">
        <v>828</v>
      </c>
    </row>
    <row r="123" spans="1:24" x14ac:dyDescent="0.25">
      <c r="A123" s="61" t="str">
        <f t="shared" si="1"/>
        <v>2023.3</v>
      </c>
      <c r="B123" s="61" t="s">
        <v>828</v>
      </c>
      <c r="C123" s="61">
        <v>0</v>
      </c>
      <c r="D123" s="61" t="s">
        <v>534</v>
      </c>
      <c r="E123" s="61" t="s">
        <v>844</v>
      </c>
      <c r="F123" s="61" t="s">
        <v>536</v>
      </c>
      <c r="G123" s="61" t="s">
        <v>11</v>
      </c>
      <c r="H123" s="61" t="s">
        <v>1704</v>
      </c>
      <c r="I123" s="61" t="s">
        <v>1705</v>
      </c>
      <c r="J123" s="61" t="s">
        <v>558</v>
      </c>
      <c r="K123" s="61" t="s">
        <v>537</v>
      </c>
      <c r="L123" s="61" t="s">
        <v>34</v>
      </c>
      <c r="M123" s="61" t="s">
        <v>735</v>
      </c>
      <c r="P123" s="61" t="s">
        <v>839</v>
      </c>
      <c r="Q123" s="61" t="s">
        <v>250</v>
      </c>
      <c r="R123" s="61">
        <v>30</v>
      </c>
      <c r="S123" s="61">
        <v>100</v>
      </c>
      <c r="T123" s="61" t="s">
        <v>579</v>
      </c>
      <c r="U123" s="61" t="s">
        <v>831</v>
      </c>
      <c r="V123" s="61" t="s">
        <v>570</v>
      </c>
      <c r="W123" s="61" t="s">
        <v>590</v>
      </c>
      <c r="X123" s="61" t="s">
        <v>828</v>
      </c>
    </row>
    <row r="124" spans="1:24" x14ac:dyDescent="0.25">
      <c r="A124" s="61" t="str">
        <f t="shared" si="1"/>
        <v>2023.3.1</v>
      </c>
      <c r="B124" s="61" t="s">
        <v>828</v>
      </c>
      <c r="C124" s="61">
        <v>0</v>
      </c>
      <c r="D124" s="61" t="s">
        <v>544</v>
      </c>
      <c r="E124" s="61" t="s">
        <v>845</v>
      </c>
      <c r="F124" s="61" t="s">
        <v>21</v>
      </c>
      <c r="G124" s="61" t="e">
        <v>#N/A</v>
      </c>
      <c r="H124" s="61" t="e">
        <v>#N/A</v>
      </c>
      <c r="I124" s="61" t="e">
        <v>#N/A</v>
      </c>
      <c r="J124" s="61" t="s">
        <v>21</v>
      </c>
      <c r="K124" s="61" t="s">
        <v>21</v>
      </c>
      <c r="L124" s="61" t="s">
        <v>21</v>
      </c>
      <c r="M124" s="61" t="s">
        <v>21</v>
      </c>
      <c r="P124" s="61" t="s">
        <v>21</v>
      </c>
      <c r="Q124" s="61" t="s">
        <v>251</v>
      </c>
      <c r="R124" s="61">
        <v>60</v>
      </c>
      <c r="S124" s="61">
        <v>1</v>
      </c>
      <c r="T124" s="61" t="s">
        <v>540</v>
      </c>
      <c r="U124" s="61" t="s">
        <v>833</v>
      </c>
      <c r="V124" s="61" t="s">
        <v>570</v>
      </c>
      <c r="W124" s="61" t="s">
        <v>566</v>
      </c>
      <c r="X124" s="61" t="s">
        <v>828</v>
      </c>
    </row>
    <row r="125" spans="1:24" x14ac:dyDescent="0.25">
      <c r="A125" s="61" t="str">
        <f t="shared" si="1"/>
        <v>2023.3.2</v>
      </c>
      <c r="B125" s="61" t="s">
        <v>828</v>
      </c>
      <c r="C125" s="61">
        <v>0</v>
      </c>
      <c r="D125" s="61" t="s">
        <v>544</v>
      </c>
      <c r="E125" s="61" t="s">
        <v>846</v>
      </c>
      <c r="F125" s="61" t="s">
        <v>21</v>
      </c>
      <c r="G125" s="61" t="e">
        <v>#N/A</v>
      </c>
      <c r="H125" s="61" t="e">
        <v>#N/A</v>
      </c>
      <c r="I125" s="61" t="e">
        <v>#N/A</v>
      </c>
      <c r="J125" s="61" t="s">
        <v>21</v>
      </c>
      <c r="K125" s="61" t="s">
        <v>21</v>
      </c>
      <c r="L125" s="61" t="s">
        <v>21</v>
      </c>
      <c r="M125" s="61" t="s">
        <v>21</v>
      </c>
      <c r="P125" s="61" t="s">
        <v>21</v>
      </c>
      <c r="Q125" s="61" t="s">
        <v>252</v>
      </c>
      <c r="R125" s="61">
        <v>10</v>
      </c>
      <c r="S125" s="61">
        <v>100</v>
      </c>
      <c r="T125" s="61" t="s">
        <v>579</v>
      </c>
      <c r="U125" s="61" t="s">
        <v>831</v>
      </c>
      <c r="V125" s="61" t="s">
        <v>570</v>
      </c>
      <c r="W125" s="61" t="s">
        <v>590</v>
      </c>
      <c r="X125" s="61" t="s">
        <v>828</v>
      </c>
    </row>
    <row r="126" spans="1:24" x14ac:dyDescent="0.25">
      <c r="A126" s="61" t="str">
        <f t="shared" si="1"/>
        <v>2023.3.3</v>
      </c>
      <c r="B126" s="61" t="s">
        <v>828</v>
      </c>
      <c r="C126" s="61">
        <v>0</v>
      </c>
      <c r="D126" s="61" t="s">
        <v>544</v>
      </c>
      <c r="E126" s="61" t="s">
        <v>847</v>
      </c>
      <c r="F126" s="61" t="s">
        <v>21</v>
      </c>
      <c r="G126" s="61" t="e">
        <v>#N/A</v>
      </c>
      <c r="H126" s="61" t="e">
        <v>#N/A</v>
      </c>
      <c r="I126" s="61" t="e">
        <v>#N/A</v>
      </c>
      <c r="J126" s="61" t="s">
        <v>21</v>
      </c>
      <c r="K126" s="61" t="s">
        <v>21</v>
      </c>
      <c r="L126" s="61" t="s">
        <v>21</v>
      </c>
      <c r="M126" s="61" t="s">
        <v>21</v>
      </c>
      <c r="P126" s="61" t="s">
        <v>21</v>
      </c>
      <c r="Q126" s="61" t="s">
        <v>253</v>
      </c>
      <c r="R126" s="61">
        <v>10</v>
      </c>
      <c r="S126" s="61">
        <v>1</v>
      </c>
      <c r="T126" s="61" t="s">
        <v>540</v>
      </c>
      <c r="U126" s="61" t="s">
        <v>833</v>
      </c>
      <c r="V126" s="61" t="s">
        <v>570</v>
      </c>
      <c r="W126" s="61" t="s">
        <v>566</v>
      </c>
      <c r="X126" s="61" t="s">
        <v>828</v>
      </c>
    </row>
    <row r="127" spans="1:24" x14ac:dyDescent="0.25">
      <c r="A127" s="61" t="str">
        <f t="shared" si="1"/>
        <v>2023.3.4</v>
      </c>
      <c r="B127" s="61" t="s">
        <v>828</v>
      </c>
      <c r="C127" s="61">
        <v>0</v>
      </c>
      <c r="D127" s="61" t="s">
        <v>544</v>
      </c>
      <c r="E127" s="61" t="s">
        <v>848</v>
      </c>
      <c r="F127" s="61" t="s">
        <v>21</v>
      </c>
      <c r="G127" s="61" t="e">
        <v>#N/A</v>
      </c>
      <c r="H127" s="61" t="e">
        <v>#N/A</v>
      </c>
      <c r="I127" s="61" t="e">
        <v>#N/A</v>
      </c>
      <c r="J127" s="61" t="s">
        <v>21</v>
      </c>
      <c r="K127" s="61" t="s">
        <v>21</v>
      </c>
      <c r="L127" s="61" t="s">
        <v>21</v>
      </c>
      <c r="M127" s="61" t="s">
        <v>21</v>
      </c>
      <c r="P127" s="61" t="s">
        <v>21</v>
      </c>
      <c r="Q127" s="61" t="s">
        <v>254</v>
      </c>
      <c r="R127" s="61">
        <v>20</v>
      </c>
      <c r="S127" s="61">
        <v>100</v>
      </c>
      <c r="T127" s="61" t="s">
        <v>579</v>
      </c>
      <c r="U127" s="61" t="s">
        <v>831</v>
      </c>
      <c r="V127" s="61" t="s">
        <v>570</v>
      </c>
      <c r="W127" s="61" t="s">
        <v>590</v>
      </c>
      <c r="X127" s="61" t="s">
        <v>828</v>
      </c>
    </row>
    <row r="128" spans="1:24" x14ac:dyDescent="0.25">
      <c r="A128" s="61" t="str">
        <f t="shared" si="1"/>
        <v>2023.4</v>
      </c>
      <c r="B128" s="61" t="s">
        <v>828</v>
      </c>
      <c r="C128" s="61">
        <v>0</v>
      </c>
      <c r="D128" s="61" t="s">
        <v>534</v>
      </c>
      <c r="E128" s="61" t="s">
        <v>849</v>
      </c>
      <c r="F128" s="61" t="s">
        <v>536</v>
      </c>
      <c r="G128" s="61" t="s">
        <v>11</v>
      </c>
      <c r="H128" s="61" t="s">
        <v>1704</v>
      </c>
      <c r="I128" s="61" t="s">
        <v>1705</v>
      </c>
      <c r="J128" s="61" t="s">
        <v>558</v>
      </c>
      <c r="K128" s="61" t="s">
        <v>537</v>
      </c>
      <c r="L128" s="61" t="s">
        <v>34</v>
      </c>
      <c r="M128" s="61" t="s">
        <v>735</v>
      </c>
      <c r="P128" s="61" t="s">
        <v>21</v>
      </c>
      <c r="Q128" s="61" t="s">
        <v>255</v>
      </c>
      <c r="R128" s="61">
        <v>10</v>
      </c>
      <c r="S128" s="61">
        <v>2</v>
      </c>
      <c r="T128" s="61" t="s">
        <v>540</v>
      </c>
      <c r="U128" s="61" t="s">
        <v>850</v>
      </c>
      <c r="V128" s="61" t="s">
        <v>570</v>
      </c>
      <c r="W128" s="61" t="s">
        <v>605</v>
      </c>
      <c r="X128" s="61" t="s">
        <v>828</v>
      </c>
    </row>
    <row r="129" spans="1:24" x14ac:dyDescent="0.25">
      <c r="A129" s="61" t="str">
        <f t="shared" si="1"/>
        <v>2023.4.1</v>
      </c>
      <c r="B129" s="61" t="s">
        <v>828</v>
      </c>
      <c r="C129" s="61">
        <v>0</v>
      </c>
      <c r="D129" s="61" t="s">
        <v>544</v>
      </c>
      <c r="E129" s="61" t="s">
        <v>851</v>
      </c>
      <c r="F129" s="61" t="s">
        <v>21</v>
      </c>
      <c r="G129" s="61" t="e">
        <v>#N/A</v>
      </c>
      <c r="H129" s="61" t="e">
        <v>#N/A</v>
      </c>
      <c r="I129" s="61" t="e">
        <v>#N/A</v>
      </c>
      <c r="J129" s="61" t="s">
        <v>21</v>
      </c>
      <c r="K129" s="61" t="s">
        <v>21</v>
      </c>
      <c r="L129" s="61" t="s">
        <v>21</v>
      </c>
      <c r="M129" s="61" t="s">
        <v>21</v>
      </c>
      <c r="P129" s="61" t="s">
        <v>21</v>
      </c>
      <c r="Q129" s="61" t="s">
        <v>256</v>
      </c>
      <c r="R129" s="61">
        <v>10</v>
      </c>
      <c r="S129" s="61">
        <v>1</v>
      </c>
      <c r="T129" s="61" t="s">
        <v>540</v>
      </c>
      <c r="U129" s="61" t="s">
        <v>852</v>
      </c>
      <c r="V129" s="61" t="s">
        <v>570</v>
      </c>
      <c r="W129" s="61" t="s">
        <v>566</v>
      </c>
      <c r="X129" s="61" t="s">
        <v>828</v>
      </c>
    </row>
    <row r="130" spans="1:24" x14ac:dyDescent="0.25">
      <c r="A130" s="61" t="str">
        <f t="shared" si="1"/>
        <v>2023.4.2</v>
      </c>
      <c r="B130" s="61" t="s">
        <v>828</v>
      </c>
      <c r="C130" s="61">
        <v>0</v>
      </c>
      <c r="D130" s="61" t="s">
        <v>544</v>
      </c>
      <c r="E130" s="61" t="s">
        <v>853</v>
      </c>
      <c r="F130" s="61" t="s">
        <v>21</v>
      </c>
      <c r="G130" s="61" t="e">
        <v>#N/A</v>
      </c>
      <c r="H130" s="61" t="e">
        <v>#N/A</v>
      </c>
      <c r="I130" s="61" t="e">
        <v>#N/A</v>
      </c>
      <c r="J130" s="61" t="s">
        <v>21</v>
      </c>
      <c r="K130" s="61" t="s">
        <v>21</v>
      </c>
      <c r="L130" s="61" t="s">
        <v>21</v>
      </c>
      <c r="M130" s="61" t="s">
        <v>21</v>
      </c>
      <c r="P130" s="61" t="s">
        <v>21</v>
      </c>
      <c r="Q130" s="61" t="s">
        <v>257</v>
      </c>
      <c r="R130" s="61">
        <v>70</v>
      </c>
      <c r="S130" s="61">
        <v>2</v>
      </c>
      <c r="T130" s="61" t="s">
        <v>540</v>
      </c>
      <c r="U130" s="61" t="s">
        <v>854</v>
      </c>
      <c r="V130" s="61" t="s">
        <v>609</v>
      </c>
      <c r="W130" s="61" t="s">
        <v>590</v>
      </c>
      <c r="X130" s="61" t="s">
        <v>828</v>
      </c>
    </row>
    <row r="131" spans="1:24" x14ac:dyDescent="0.25">
      <c r="A131" s="61" t="str">
        <f t="shared" si="1"/>
        <v>2023.4.3</v>
      </c>
      <c r="B131" s="61" t="s">
        <v>828</v>
      </c>
      <c r="C131" s="61">
        <v>0</v>
      </c>
      <c r="D131" s="61" t="s">
        <v>544</v>
      </c>
      <c r="E131" s="61" t="s">
        <v>855</v>
      </c>
      <c r="F131" s="61" t="s">
        <v>21</v>
      </c>
      <c r="G131" s="61" t="e">
        <v>#N/A</v>
      </c>
      <c r="H131" s="61" t="e">
        <v>#N/A</v>
      </c>
      <c r="I131" s="61" t="e">
        <v>#N/A</v>
      </c>
      <c r="J131" s="61" t="s">
        <v>21</v>
      </c>
      <c r="K131" s="61" t="s">
        <v>21</v>
      </c>
      <c r="L131" s="61" t="s">
        <v>21</v>
      </c>
      <c r="M131" s="61" t="s">
        <v>21</v>
      </c>
      <c r="P131" s="61" t="s">
        <v>21</v>
      </c>
      <c r="Q131" s="61" t="s">
        <v>258</v>
      </c>
      <c r="R131" s="61">
        <v>20</v>
      </c>
      <c r="S131" s="61">
        <v>2</v>
      </c>
      <c r="T131" s="61" t="s">
        <v>540</v>
      </c>
      <c r="U131" s="61" t="s">
        <v>850</v>
      </c>
      <c r="V131" s="61" t="s">
        <v>609</v>
      </c>
      <c r="W131" s="61" t="s">
        <v>605</v>
      </c>
      <c r="X131" s="61" t="s">
        <v>828</v>
      </c>
    </row>
    <row r="132" spans="1:24" x14ac:dyDescent="0.25">
      <c r="A132" s="61" t="str">
        <f t="shared" ref="A132:A195" si="2">+E132</f>
        <v>2023.5</v>
      </c>
      <c r="B132" s="61" t="s">
        <v>828</v>
      </c>
      <c r="C132" s="61">
        <v>0</v>
      </c>
      <c r="D132" s="61" t="s">
        <v>534</v>
      </c>
      <c r="E132" s="61" t="s">
        <v>856</v>
      </c>
      <c r="F132" s="61" t="s">
        <v>536</v>
      </c>
      <c r="G132" s="61" t="s">
        <v>11</v>
      </c>
      <c r="H132" s="61" t="s">
        <v>1704</v>
      </c>
      <c r="I132" s="61" t="s">
        <v>1705</v>
      </c>
      <c r="J132" s="61" t="s">
        <v>558</v>
      </c>
      <c r="K132" s="61" t="s">
        <v>537</v>
      </c>
      <c r="L132" s="61" t="s">
        <v>21</v>
      </c>
      <c r="M132" s="61" t="s">
        <v>735</v>
      </c>
      <c r="P132" s="61" t="s">
        <v>839</v>
      </c>
      <c r="Q132" s="61" t="s">
        <v>259</v>
      </c>
      <c r="R132" s="61">
        <v>10</v>
      </c>
      <c r="S132" s="61">
        <v>1</v>
      </c>
      <c r="T132" s="61" t="s">
        <v>540</v>
      </c>
      <c r="U132" s="61" t="s">
        <v>857</v>
      </c>
      <c r="V132" s="61" t="s">
        <v>570</v>
      </c>
      <c r="W132" s="61" t="s">
        <v>590</v>
      </c>
      <c r="X132" s="61" t="s">
        <v>828</v>
      </c>
    </row>
    <row r="133" spans="1:24" x14ac:dyDescent="0.25">
      <c r="A133" s="61" t="str">
        <f t="shared" si="2"/>
        <v>2023.5.1</v>
      </c>
      <c r="B133" s="61" t="s">
        <v>828</v>
      </c>
      <c r="C133" s="61">
        <v>0</v>
      </c>
      <c r="D133" s="61" t="s">
        <v>544</v>
      </c>
      <c r="E133" s="61" t="s">
        <v>858</v>
      </c>
      <c r="F133" s="61" t="s">
        <v>21</v>
      </c>
      <c r="G133" s="61" t="e">
        <v>#N/A</v>
      </c>
      <c r="H133" s="61" t="e">
        <v>#N/A</v>
      </c>
      <c r="I133" s="61" t="e">
        <v>#N/A</v>
      </c>
      <c r="J133" s="61" t="s">
        <v>21</v>
      </c>
      <c r="K133" s="61" t="s">
        <v>21</v>
      </c>
      <c r="L133" s="61" t="s">
        <v>21</v>
      </c>
      <c r="M133" s="61" t="s">
        <v>21</v>
      </c>
      <c r="P133" s="61" t="s">
        <v>21</v>
      </c>
      <c r="Q133" s="61" t="s">
        <v>260</v>
      </c>
      <c r="R133" s="61">
        <v>70</v>
      </c>
      <c r="S133" s="61">
        <v>1</v>
      </c>
      <c r="T133" s="61" t="s">
        <v>540</v>
      </c>
      <c r="U133" s="61" t="s">
        <v>859</v>
      </c>
      <c r="V133" s="61" t="s">
        <v>570</v>
      </c>
      <c r="W133" s="61" t="s">
        <v>799</v>
      </c>
      <c r="X133" s="61" t="s">
        <v>828</v>
      </c>
    </row>
    <row r="134" spans="1:24" x14ac:dyDescent="0.25">
      <c r="A134" s="61" t="str">
        <f t="shared" si="2"/>
        <v>2023.5.2</v>
      </c>
      <c r="B134" s="61" t="s">
        <v>828</v>
      </c>
      <c r="C134" s="61">
        <v>0</v>
      </c>
      <c r="D134" s="61" t="s">
        <v>544</v>
      </c>
      <c r="E134" s="61" t="s">
        <v>860</v>
      </c>
      <c r="F134" s="61" t="s">
        <v>21</v>
      </c>
      <c r="G134" s="61" t="e">
        <v>#N/A</v>
      </c>
      <c r="H134" s="61" t="e">
        <v>#N/A</v>
      </c>
      <c r="I134" s="61" t="e">
        <v>#N/A</v>
      </c>
      <c r="J134" s="61" t="s">
        <v>21</v>
      </c>
      <c r="K134" s="61" t="s">
        <v>21</v>
      </c>
      <c r="L134" s="61" t="s">
        <v>21</v>
      </c>
      <c r="M134" s="61" t="s">
        <v>21</v>
      </c>
      <c r="P134" s="61" t="s">
        <v>21</v>
      </c>
      <c r="Q134" s="61" t="s">
        <v>261</v>
      </c>
      <c r="R134" s="61">
        <v>30</v>
      </c>
      <c r="S134" s="61">
        <v>1</v>
      </c>
      <c r="T134" s="61" t="s">
        <v>540</v>
      </c>
      <c r="U134" s="61" t="s">
        <v>861</v>
      </c>
      <c r="V134" s="61" t="s">
        <v>700</v>
      </c>
      <c r="W134" s="61" t="s">
        <v>590</v>
      </c>
      <c r="X134" s="61" t="s">
        <v>828</v>
      </c>
    </row>
    <row r="135" spans="1:24" x14ac:dyDescent="0.25">
      <c r="A135" s="61" t="str">
        <f t="shared" si="2"/>
        <v>2023.6</v>
      </c>
      <c r="B135" s="61" t="s">
        <v>828</v>
      </c>
      <c r="C135" s="61">
        <v>0</v>
      </c>
      <c r="D135" s="61" t="s">
        <v>534</v>
      </c>
      <c r="E135" s="61" t="s">
        <v>862</v>
      </c>
      <c r="F135" s="61" t="s">
        <v>557</v>
      </c>
      <c r="G135" s="61" t="s">
        <v>11</v>
      </c>
      <c r="H135" s="61" t="s">
        <v>1704</v>
      </c>
      <c r="I135" s="61" t="s">
        <v>1705</v>
      </c>
      <c r="J135" s="61" t="s">
        <v>683</v>
      </c>
      <c r="K135" s="61" t="s">
        <v>537</v>
      </c>
      <c r="L135" s="61" t="s">
        <v>34</v>
      </c>
      <c r="M135" s="61" t="s">
        <v>838</v>
      </c>
      <c r="P135" s="61" t="s">
        <v>839</v>
      </c>
      <c r="Q135" s="61" t="s">
        <v>262</v>
      </c>
      <c r="R135" s="61">
        <v>10</v>
      </c>
      <c r="S135" s="61">
        <v>1</v>
      </c>
      <c r="T135" s="61" t="s">
        <v>540</v>
      </c>
      <c r="U135" s="61" t="s">
        <v>863</v>
      </c>
      <c r="V135" s="61" t="s">
        <v>570</v>
      </c>
      <c r="W135" s="61" t="s">
        <v>864</v>
      </c>
      <c r="X135" s="61" t="s">
        <v>828</v>
      </c>
    </row>
    <row r="136" spans="1:24" x14ac:dyDescent="0.25">
      <c r="A136" s="61" t="str">
        <f t="shared" si="2"/>
        <v>2023.6.1</v>
      </c>
      <c r="B136" s="61" t="s">
        <v>828</v>
      </c>
      <c r="C136" s="61">
        <v>0</v>
      </c>
      <c r="D136" s="61" t="s">
        <v>544</v>
      </c>
      <c r="E136" s="61" t="s">
        <v>865</v>
      </c>
      <c r="F136" s="61" t="s">
        <v>21</v>
      </c>
      <c r="G136" s="61" t="e">
        <v>#N/A</v>
      </c>
      <c r="H136" s="61" t="e">
        <v>#N/A</v>
      </c>
      <c r="I136" s="61" t="e">
        <v>#N/A</v>
      </c>
      <c r="J136" s="61" t="s">
        <v>21</v>
      </c>
      <c r="K136" s="61" t="s">
        <v>21</v>
      </c>
      <c r="L136" s="61" t="s">
        <v>21</v>
      </c>
      <c r="M136" s="61" t="s">
        <v>21</v>
      </c>
      <c r="P136" s="61" t="s">
        <v>21</v>
      </c>
      <c r="Q136" s="61" t="s">
        <v>263</v>
      </c>
      <c r="R136" s="61">
        <v>20</v>
      </c>
      <c r="S136" s="61">
        <v>1</v>
      </c>
      <c r="T136" s="61" t="s">
        <v>540</v>
      </c>
      <c r="U136" s="61" t="s">
        <v>866</v>
      </c>
      <c r="V136" s="61" t="s">
        <v>570</v>
      </c>
      <c r="W136" s="61" t="s">
        <v>566</v>
      </c>
      <c r="X136" s="61" t="s">
        <v>828</v>
      </c>
    </row>
    <row r="137" spans="1:24" x14ac:dyDescent="0.25">
      <c r="A137" s="61" t="str">
        <f t="shared" si="2"/>
        <v>2023.6.2</v>
      </c>
      <c r="B137" s="61" t="s">
        <v>828</v>
      </c>
      <c r="C137" s="61">
        <v>0</v>
      </c>
      <c r="D137" s="61" t="s">
        <v>544</v>
      </c>
      <c r="E137" s="61" t="s">
        <v>867</v>
      </c>
      <c r="F137" s="61" t="s">
        <v>21</v>
      </c>
      <c r="G137" s="61" t="e">
        <v>#N/A</v>
      </c>
      <c r="H137" s="61" t="e">
        <v>#N/A</v>
      </c>
      <c r="I137" s="61" t="e">
        <v>#N/A</v>
      </c>
      <c r="J137" s="61" t="s">
        <v>21</v>
      </c>
      <c r="K137" s="61" t="s">
        <v>21</v>
      </c>
      <c r="L137" s="61" t="s">
        <v>21</v>
      </c>
      <c r="M137" s="61" t="s">
        <v>21</v>
      </c>
      <c r="P137" s="61" t="s">
        <v>21</v>
      </c>
      <c r="Q137" s="61" t="s">
        <v>264</v>
      </c>
      <c r="R137" s="61">
        <v>10</v>
      </c>
      <c r="S137" s="61">
        <v>2</v>
      </c>
      <c r="T137" s="61" t="s">
        <v>540</v>
      </c>
      <c r="U137" s="61" t="s">
        <v>868</v>
      </c>
      <c r="V137" s="61" t="s">
        <v>609</v>
      </c>
      <c r="W137" s="61" t="s">
        <v>743</v>
      </c>
      <c r="X137" s="61" t="s">
        <v>828</v>
      </c>
    </row>
    <row r="138" spans="1:24" x14ac:dyDescent="0.25">
      <c r="A138" s="61" t="str">
        <f t="shared" si="2"/>
        <v>2023.6.3</v>
      </c>
      <c r="B138" s="61" t="s">
        <v>828</v>
      </c>
      <c r="C138" s="61">
        <v>0</v>
      </c>
      <c r="D138" s="61" t="s">
        <v>544</v>
      </c>
      <c r="E138" s="61" t="s">
        <v>869</v>
      </c>
      <c r="F138" s="61" t="s">
        <v>21</v>
      </c>
      <c r="G138" s="61" t="e">
        <v>#N/A</v>
      </c>
      <c r="H138" s="61" t="e">
        <v>#N/A</v>
      </c>
      <c r="I138" s="61" t="e">
        <v>#N/A</v>
      </c>
      <c r="J138" s="61" t="s">
        <v>21</v>
      </c>
      <c r="K138" s="61" t="s">
        <v>21</v>
      </c>
      <c r="L138" s="61" t="s">
        <v>21</v>
      </c>
      <c r="M138" s="61" t="s">
        <v>21</v>
      </c>
      <c r="P138" s="61" t="s">
        <v>21</v>
      </c>
      <c r="Q138" s="61" t="s">
        <v>265</v>
      </c>
      <c r="R138" s="61">
        <v>70</v>
      </c>
      <c r="S138" s="61">
        <v>1</v>
      </c>
      <c r="T138" s="61" t="s">
        <v>540</v>
      </c>
      <c r="U138" s="61" t="s">
        <v>863</v>
      </c>
      <c r="V138" s="61" t="s">
        <v>589</v>
      </c>
      <c r="W138" s="61" t="s">
        <v>864</v>
      </c>
      <c r="X138" s="61" t="s">
        <v>828</v>
      </c>
    </row>
    <row r="139" spans="1:24" x14ac:dyDescent="0.25">
      <c r="A139" s="61" t="str">
        <f t="shared" si="2"/>
        <v>2020.1</v>
      </c>
      <c r="B139" s="61" t="s">
        <v>870</v>
      </c>
      <c r="C139" s="61">
        <v>0</v>
      </c>
      <c r="D139" s="61" t="s">
        <v>534</v>
      </c>
      <c r="E139" s="61" t="s">
        <v>871</v>
      </c>
      <c r="F139" s="61" t="s">
        <v>819</v>
      </c>
      <c r="G139" s="61" t="s">
        <v>10</v>
      </c>
      <c r="H139" s="61" t="s">
        <v>1706</v>
      </c>
      <c r="I139" s="61" t="s">
        <v>1707</v>
      </c>
      <c r="J139" s="61" t="s">
        <v>21</v>
      </c>
      <c r="K139" s="61" t="s">
        <v>537</v>
      </c>
      <c r="L139" s="61" t="s">
        <v>34</v>
      </c>
      <c r="M139" s="61" t="s">
        <v>735</v>
      </c>
      <c r="P139" s="61" t="s">
        <v>21</v>
      </c>
      <c r="Q139" s="61" t="s">
        <v>242</v>
      </c>
      <c r="R139" s="61">
        <v>50</v>
      </c>
      <c r="S139" s="61">
        <v>95</v>
      </c>
      <c r="T139" s="61" t="s">
        <v>579</v>
      </c>
      <c r="U139" s="61" t="s">
        <v>872</v>
      </c>
      <c r="V139" s="61" t="s">
        <v>561</v>
      </c>
      <c r="W139" s="61" t="s">
        <v>581</v>
      </c>
      <c r="X139" s="61" t="s">
        <v>870</v>
      </c>
    </row>
    <row r="140" spans="1:24" x14ac:dyDescent="0.25">
      <c r="A140" s="61" t="str">
        <f t="shared" si="2"/>
        <v>2020.1.1</v>
      </c>
      <c r="B140" s="61" t="s">
        <v>870</v>
      </c>
      <c r="C140" s="61">
        <v>0</v>
      </c>
      <c r="D140" s="61" t="s">
        <v>544</v>
      </c>
      <c r="E140" s="61" t="s">
        <v>873</v>
      </c>
      <c r="F140" s="61" t="s">
        <v>21</v>
      </c>
      <c r="G140" s="61" t="e">
        <v>#N/A</v>
      </c>
      <c r="H140" s="61" t="e">
        <v>#N/A</v>
      </c>
      <c r="I140" s="61" t="e">
        <v>#N/A</v>
      </c>
      <c r="J140" s="61" t="s">
        <v>21</v>
      </c>
      <c r="K140" s="61" t="s">
        <v>21</v>
      </c>
      <c r="L140" s="61" t="s">
        <v>21</v>
      </c>
      <c r="M140" s="61" t="s">
        <v>21</v>
      </c>
      <c r="P140" s="61" t="s">
        <v>21</v>
      </c>
      <c r="Q140" s="61" t="s">
        <v>243</v>
      </c>
      <c r="R140" s="61">
        <v>50</v>
      </c>
      <c r="S140" s="61">
        <v>95</v>
      </c>
      <c r="T140" s="61" t="s">
        <v>579</v>
      </c>
      <c r="U140" s="61" t="s">
        <v>872</v>
      </c>
      <c r="V140" s="61" t="s">
        <v>561</v>
      </c>
      <c r="W140" s="61" t="s">
        <v>581</v>
      </c>
      <c r="X140" s="61" t="s">
        <v>870</v>
      </c>
    </row>
    <row r="141" spans="1:24" x14ac:dyDescent="0.25">
      <c r="A141" s="61" t="str">
        <f t="shared" si="2"/>
        <v>2020.1.2</v>
      </c>
      <c r="B141" s="61" t="s">
        <v>870</v>
      </c>
      <c r="C141" s="61">
        <v>0</v>
      </c>
      <c r="D141" s="61" t="s">
        <v>544</v>
      </c>
      <c r="E141" s="61" t="s">
        <v>874</v>
      </c>
      <c r="F141" s="61" t="s">
        <v>21</v>
      </c>
      <c r="G141" s="61" t="e">
        <v>#N/A</v>
      </c>
      <c r="H141" s="61" t="e">
        <v>#N/A</v>
      </c>
      <c r="I141" s="61" t="e">
        <v>#N/A</v>
      </c>
      <c r="J141" s="61" t="s">
        <v>21</v>
      </c>
      <c r="K141" s="61" t="s">
        <v>21</v>
      </c>
      <c r="L141" s="61" t="s">
        <v>21</v>
      </c>
      <c r="M141" s="61" t="s">
        <v>21</v>
      </c>
      <c r="P141" s="61" t="s">
        <v>21</v>
      </c>
      <c r="Q141" s="61" t="s">
        <v>244</v>
      </c>
      <c r="R141" s="61">
        <v>50</v>
      </c>
      <c r="S141" s="61">
        <v>95</v>
      </c>
      <c r="T141" s="61" t="s">
        <v>579</v>
      </c>
      <c r="U141" s="61" t="s">
        <v>875</v>
      </c>
      <c r="V141" s="61" t="s">
        <v>561</v>
      </c>
      <c r="W141" s="61" t="s">
        <v>581</v>
      </c>
      <c r="X141" s="61" t="s">
        <v>870</v>
      </c>
    </row>
    <row r="142" spans="1:24" x14ac:dyDescent="0.25">
      <c r="A142" s="61" t="str">
        <f t="shared" si="2"/>
        <v>2020.2</v>
      </c>
      <c r="B142" s="61" t="s">
        <v>870</v>
      </c>
      <c r="C142" s="61">
        <v>0</v>
      </c>
      <c r="D142" s="61" t="s">
        <v>534</v>
      </c>
      <c r="E142" s="61" t="s">
        <v>876</v>
      </c>
      <c r="F142" s="61" t="s">
        <v>536</v>
      </c>
      <c r="G142" s="61" t="s">
        <v>65</v>
      </c>
      <c r="H142" s="61" t="s">
        <v>1698</v>
      </c>
      <c r="I142" s="61" t="s">
        <v>1699</v>
      </c>
      <c r="J142" s="61" t="s">
        <v>21</v>
      </c>
      <c r="K142" s="61" t="s">
        <v>537</v>
      </c>
      <c r="L142" s="61" t="s">
        <v>22</v>
      </c>
      <c r="M142" s="61" t="s">
        <v>684</v>
      </c>
      <c r="P142" s="61" t="s">
        <v>21</v>
      </c>
      <c r="Q142" s="61" t="s">
        <v>194</v>
      </c>
      <c r="R142" s="61">
        <v>50</v>
      </c>
      <c r="S142" s="61">
        <v>100</v>
      </c>
      <c r="T142" s="61" t="s">
        <v>579</v>
      </c>
      <c r="U142" s="61" t="s">
        <v>877</v>
      </c>
      <c r="V142" s="61" t="s">
        <v>647</v>
      </c>
      <c r="W142" s="61" t="s">
        <v>581</v>
      </c>
      <c r="X142" s="61" t="s">
        <v>870</v>
      </c>
    </row>
    <row r="143" spans="1:24" x14ac:dyDescent="0.25">
      <c r="A143" s="61" t="str">
        <f t="shared" si="2"/>
        <v>2020.2.1</v>
      </c>
      <c r="B143" s="61" t="s">
        <v>870</v>
      </c>
      <c r="C143" s="61">
        <v>0</v>
      </c>
      <c r="D143" s="61" t="s">
        <v>544</v>
      </c>
      <c r="E143" s="61" t="s">
        <v>878</v>
      </c>
      <c r="F143" s="61" t="s">
        <v>21</v>
      </c>
      <c r="G143" s="61" t="e">
        <v>#N/A</v>
      </c>
      <c r="H143" s="61" t="e">
        <v>#N/A</v>
      </c>
      <c r="I143" s="61" t="e">
        <v>#N/A</v>
      </c>
      <c r="J143" s="61" t="s">
        <v>21</v>
      </c>
      <c r="K143" s="61" t="s">
        <v>21</v>
      </c>
      <c r="L143" s="61" t="s">
        <v>21</v>
      </c>
      <c r="M143" s="61" t="s">
        <v>21</v>
      </c>
      <c r="P143" s="61" t="s">
        <v>21</v>
      </c>
      <c r="Q143" s="61" t="s">
        <v>195</v>
      </c>
      <c r="R143" s="61">
        <v>50</v>
      </c>
      <c r="S143" s="61">
        <v>100</v>
      </c>
      <c r="T143" s="61" t="s">
        <v>579</v>
      </c>
      <c r="U143" s="61" t="s">
        <v>879</v>
      </c>
      <c r="V143" s="61" t="s">
        <v>647</v>
      </c>
      <c r="W143" s="61" t="s">
        <v>581</v>
      </c>
      <c r="X143" s="61" t="s">
        <v>870</v>
      </c>
    </row>
    <row r="144" spans="1:24" x14ac:dyDescent="0.25">
      <c r="A144" s="61" t="str">
        <f t="shared" si="2"/>
        <v>2020.2.2</v>
      </c>
      <c r="B144" s="61" t="s">
        <v>870</v>
      </c>
      <c r="C144" s="61">
        <v>0</v>
      </c>
      <c r="D144" s="61" t="s">
        <v>544</v>
      </c>
      <c r="E144" s="61" t="s">
        <v>880</v>
      </c>
      <c r="F144" s="61" t="s">
        <v>21</v>
      </c>
      <c r="G144" s="61" t="e">
        <v>#N/A</v>
      </c>
      <c r="H144" s="61" t="e">
        <v>#N/A</v>
      </c>
      <c r="I144" s="61" t="e">
        <v>#N/A</v>
      </c>
      <c r="J144" s="61" t="s">
        <v>21</v>
      </c>
      <c r="K144" s="61" t="s">
        <v>21</v>
      </c>
      <c r="L144" s="61" t="s">
        <v>21</v>
      </c>
      <c r="M144" s="61" t="s">
        <v>21</v>
      </c>
      <c r="P144" s="61" t="s">
        <v>21</v>
      </c>
      <c r="Q144" s="61" t="s">
        <v>196</v>
      </c>
      <c r="R144" s="61">
        <v>50</v>
      </c>
      <c r="S144" s="61">
        <v>100</v>
      </c>
      <c r="T144" s="61" t="s">
        <v>579</v>
      </c>
      <c r="U144" s="61" t="s">
        <v>877</v>
      </c>
      <c r="V144" s="61" t="s">
        <v>647</v>
      </c>
      <c r="W144" s="61" t="s">
        <v>581</v>
      </c>
      <c r="X144" s="61" t="s">
        <v>870</v>
      </c>
    </row>
    <row r="145" spans="1:24" x14ac:dyDescent="0.25">
      <c r="A145" s="61" t="str">
        <f t="shared" si="2"/>
        <v>2010.1</v>
      </c>
      <c r="B145" s="61" t="s">
        <v>881</v>
      </c>
      <c r="C145" s="61">
        <v>0</v>
      </c>
      <c r="D145" s="61" t="s">
        <v>534</v>
      </c>
      <c r="E145" s="61" t="s">
        <v>882</v>
      </c>
      <c r="F145" s="61" t="s">
        <v>819</v>
      </c>
      <c r="G145" s="61" t="s">
        <v>10</v>
      </c>
      <c r="H145" s="61" t="s">
        <v>1706</v>
      </c>
      <c r="I145" s="61" t="s">
        <v>1707</v>
      </c>
      <c r="J145" s="61" t="s">
        <v>21</v>
      </c>
      <c r="K145" s="61" t="s">
        <v>537</v>
      </c>
      <c r="L145" s="61" t="s">
        <v>34</v>
      </c>
      <c r="M145" s="61" t="s">
        <v>735</v>
      </c>
      <c r="P145" s="61" t="s">
        <v>21</v>
      </c>
      <c r="Q145" s="61" t="s">
        <v>237</v>
      </c>
      <c r="R145" s="61">
        <v>95</v>
      </c>
      <c r="S145" s="61">
        <v>80</v>
      </c>
      <c r="T145" s="61" t="s">
        <v>579</v>
      </c>
      <c r="U145" s="61" t="s">
        <v>883</v>
      </c>
      <c r="V145" s="61" t="s">
        <v>542</v>
      </c>
      <c r="W145" s="61" t="s">
        <v>581</v>
      </c>
      <c r="X145" s="61" t="s">
        <v>881</v>
      </c>
    </row>
    <row r="146" spans="1:24" x14ac:dyDescent="0.25">
      <c r="A146" s="61" t="str">
        <f t="shared" si="2"/>
        <v>2010.1.1</v>
      </c>
      <c r="B146" s="61" t="s">
        <v>881</v>
      </c>
      <c r="C146" s="61">
        <v>0</v>
      </c>
      <c r="D146" s="61" t="s">
        <v>544</v>
      </c>
      <c r="E146" s="61" t="s">
        <v>884</v>
      </c>
      <c r="F146" s="61" t="s">
        <v>21</v>
      </c>
      <c r="G146" s="61" t="e">
        <v>#N/A</v>
      </c>
      <c r="H146" s="61" t="e">
        <v>#N/A</v>
      </c>
      <c r="I146" s="61" t="e">
        <v>#N/A</v>
      </c>
      <c r="J146" s="61" t="s">
        <v>21</v>
      </c>
      <c r="K146" s="61" t="s">
        <v>21</v>
      </c>
      <c r="L146" s="61" t="s">
        <v>21</v>
      </c>
      <c r="M146" s="61" t="s">
        <v>21</v>
      </c>
      <c r="P146" s="61" t="s">
        <v>21</v>
      </c>
      <c r="Q146" s="61" t="s">
        <v>238</v>
      </c>
      <c r="R146" s="61">
        <v>30</v>
      </c>
      <c r="S146" s="61">
        <v>80</v>
      </c>
      <c r="T146" s="61" t="s">
        <v>579</v>
      </c>
      <c r="U146" s="61" t="s">
        <v>885</v>
      </c>
      <c r="V146" s="61" t="s">
        <v>542</v>
      </c>
      <c r="W146" s="61" t="s">
        <v>746</v>
      </c>
      <c r="X146" s="61" t="s">
        <v>881</v>
      </c>
    </row>
    <row r="147" spans="1:24" x14ac:dyDescent="0.25">
      <c r="A147" s="61" t="str">
        <f t="shared" si="2"/>
        <v>2010.1.2</v>
      </c>
      <c r="B147" s="61" t="s">
        <v>881</v>
      </c>
      <c r="C147" s="61">
        <v>0</v>
      </c>
      <c r="D147" s="61" t="s">
        <v>544</v>
      </c>
      <c r="E147" s="61" t="s">
        <v>886</v>
      </c>
      <c r="F147" s="61" t="s">
        <v>21</v>
      </c>
      <c r="G147" s="61" t="e">
        <v>#N/A</v>
      </c>
      <c r="H147" s="61" t="e">
        <v>#N/A</v>
      </c>
      <c r="I147" s="61" t="e">
        <v>#N/A</v>
      </c>
      <c r="J147" s="61" t="s">
        <v>21</v>
      </c>
      <c r="K147" s="61" t="s">
        <v>21</v>
      </c>
      <c r="L147" s="61" t="s">
        <v>21</v>
      </c>
      <c r="M147" s="61" t="s">
        <v>21</v>
      </c>
      <c r="P147" s="61" t="s">
        <v>21</v>
      </c>
      <c r="Q147" s="61" t="s">
        <v>239</v>
      </c>
      <c r="R147" s="61">
        <v>30</v>
      </c>
      <c r="S147" s="61">
        <v>70</v>
      </c>
      <c r="T147" s="61" t="s">
        <v>579</v>
      </c>
      <c r="U147" s="61" t="s">
        <v>887</v>
      </c>
      <c r="V147" s="61" t="s">
        <v>542</v>
      </c>
      <c r="W147" s="61" t="s">
        <v>746</v>
      </c>
      <c r="X147" s="61" t="s">
        <v>881</v>
      </c>
    </row>
    <row r="148" spans="1:24" x14ac:dyDescent="0.25">
      <c r="A148" s="61" t="str">
        <f t="shared" si="2"/>
        <v>2010.1.3</v>
      </c>
      <c r="B148" s="61" t="s">
        <v>881</v>
      </c>
      <c r="C148" s="61">
        <v>0</v>
      </c>
      <c r="D148" s="61" t="s">
        <v>544</v>
      </c>
      <c r="E148" s="61" t="s">
        <v>888</v>
      </c>
      <c r="F148" s="61" t="s">
        <v>21</v>
      </c>
      <c r="G148" s="61" t="e">
        <v>#N/A</v>
      </c>
      <c r="H148" s="61" t="e">
        <v>#N/A</v>
      </c>
      <c r="I148" s="61" t="e">
        <v>#N/A</v>
      </c>
      <c r="J148" s="61" t="s">
        <v>21</v>
      </c>
      <c r="K148" s="61" t="s">
        <v>21</v>
      </c>
      <c r="L148" s="61" t="s">
        <v>21</v>
      </c>
      <c r="M148" s="61" t="s">
        <v>21</v>
      </c>
      <c r="P148" s="61" t="s">
        <v>21</v>
      </c>
      <c r="Q148" s="61" t="s">
        <v>240</v>
      </c>
      <c r="R148" s="61">
        <v>20</v>
      </c>
      <c r="S148" s="61">
        <v>70</v>
      </c>
      <c r="T148" s="61" t="s">
        <v>579</v>
      </c>
      <c r="U148" s="61" t="s">
        <v>889</v>
      </c>
      <c r="V148" s="61" t="s">
        <v>542</v>
      </c>
      <c r="W148" s="61" t="s">
        <v>581</v>
      </c>
      <c r="X148" s="61" t="s">
        <v>881</v>
      </c>
    </row>
    <row r="149" spans="1:24" x14ac:dyDescent="0.25">
      <c r="A149" s="61" t="str">
        <f t="shared" si="2"/>
        <v>2010.1.4</v>
      </c>
      <c r="B149" s="61" t="s">
        <v>881</v>
      </c>
      <c r="C149" s="61">
        <v>0</v>
      </c>
      <c r="D149" s="61" t="s">
        <v>544</v>
      </c>
      <c r="E149" s="61" t="s">
        <v>890</v>
      </c>
      <c r="F149" s="61" t="s">
        <v>21</v>
      </c>
      <c r="G149" s="61" t="e">
        <v>#N/A</v>
      </c>
      <c r="H149" s="61" t="e">
        <v>#N/A</v>
      </c>
      <c r="I149" s="61" t="e">
        <v>#N/A</v>
      </c>
      <c r="J149" s="61" t="s">
        <v>21</v>
      </c>
      <c r="K149" s="61" t="s">
        <v>21</v>
      </c>
      <c r="L149" s="61" t="s">
        <v>21</v>
      </c>
      <c r="M149" s="61" t="s">
        <v>21</v>
      </c>
      <c r="P149" s="61" t="s">
        <v>21</v>
      </c>
      <c r="Q149" s="61" t="s">
        <v>241</v>
      </c>
      <c r="R149" s="61">
        <v>20</v>
      </c>
      <c r="S149" s="61">
        <v>70</v>
      </c>
      <c r="T149" s="61" t="s">
        <v>579</v>
      </c>
      <c r="U149" s="61" t="s">
        <v>887</v>
      </c>
      <c r="V149" s="61" t="s">
        <v>827</v>
      </c>
      <c r="W149" s="61" t="s">
        <v>581</v>
      </c>
      <c r="X149" s="61" t="s">
        <v>881</v>
      </c>
    </row>
    <row r="150" spans="1:24" x14ac:dyDescent="0.25">
      <c r="A150" s="61" t="str">
        <f t="shared" si="2"/>
        <v>2010.2</v>
      </c>
      <c r="B150" s="61" t="s">
        <v>881</v>
      </c>
      <c r="C150" s="61">
        <v>0</v>
      </c>
      <c r="D150" s="61" t="s">
        <v>534</v>
      </c>
      <c r="E150" s="61" t="s">
        <v>891</v>
      </c>
      <c r="F150" s="61" t="s">
        <v>557</v>
      </c>
      <c r="G150" s="61" t="s">
        <v>13</v>
      </c>
      <c r="H150" s="61" t="s">
        <v>1700</v>
      </c>
      <c r="I150" s="61" t="s">
        <v>1701</v>
      </c>
      <c r="J150" s="61" t="s">
        <v>21</v>
      </c>
      <c r="K150" s="61" t="s">
        <v>559</v>
      </c>
      <c r="L150" s="61" t="s">
        <v>21</v>
      </c>
      <c r="M150" s="61" t="s">
        <v>892</v>
      </c>
      <c r="P150" s="61" t="s">
        <v>21</v>
      </c>
      <c r="Q150" s="61" t="s">
        <v>144</v>
      </c>
      <c r="R150" s="61">
        <v>5</v>
      </c>
      <c r="S150" s="61">
        <v>2</v>
      </c>
      <c r="T150" s="61" t="s">
        <v>540</v>
      </c>
      <c r="U150" s="61" t="s">
        <v>893</v>
      </c>
      <c r="V150" s="61" t="s">
        <v>570</v>
      </c>
      <c r="W150" s="61" t="s">
        <v>894</v>
      </c>
      <c r="X150" s="61" t="s">
        <v>895</v>
      </c>
    </row>
    <row r="151" spans="1:24" x14ac:dyDescent="0.25">
      <c r="A151" s="61" t="str">
        <f t="shared" si="2"/>
        <v>2010.2.1</v>
      </c>
      <c r="B151" s="61" t="s">
        <v>881</v>
      </c>
      <c r="C151" s="61">
        <v>0</v>
      </c>
      <c r="D151" s="61" t="s">
        <v>544</v>
      </c>
      <c r="E151" s="61" t="s">
        <v>896</v>
      </c>
      <c r="F151" s="61" t="s">
        <v>21</v>
      </c>
      <c r="G151" s="61" t="e">
        <v>#N/A</v>
      </c>
      <c r="H151" s="61" t="e">
        <v>#N/A</v>
      </c>
      <c r="I151" s="61" t="e">
        <v>#N/A</v>
      </c>
      <c r="J151" s="61" t="s">
        <v>21</v>
      </c>
      <c r="K151" s="61" t="s">
        <v>21</v>
      </c>
      <c r="L151" s="61" t="s">
        <v>21</v>
      </c>
      <c r="M151" s="61" t="s">
        <v>21</v>
      </c>
      <c r="P151" s="61" t="s">
        <v>21</v>
      </c>
      <c r="Q151" s="61" t="s">
        <v>145</v>
      </c>
      <c r="R151" s="61">
        <v>30</v>
      </c>
      <c r="S151" s="61">
        <v>2</v>
      </c>
      <c r="T151" s="61" t="s">
        <v>540</v>
      </c>
      <c r="U151" s="61" t="s">
        <v>897</v>
      </c>
      <c r="V151" s="61" t="s">
        <v>570</v>
      </c>
      <c r="W151" s="61" t="s">
        <v>714</v>
      </c>
      <c r="X151" s="61" t="s">
        <v>881</v>
      </c>
    </row>
    <row r="152" spans="1:24" x14ac:dyDescent="0.25">
      <c r="A152" s="61" t="str">
        <f t="shared" si="2"/>
        <v>2010.2.2</v>
      </c>
      <c r="B152" s="61" t="s">
        <v>881</v>
      </c>
      <c r="C152" s="61">
        <v>0</v>
      </c>
      <c r="D152" s="61" t="s">
        <v>824</v>
      </c>
      <c r="E152" s="61" t="s">
        <v>898</v>
      </c>
      <c r="F152" s="61" t="s">
        <v>21</v>
      </c>
      <c r="G152" s="61" t="e">
        <v>#N/A</v>
      </c>
      <c r="H152" s="61" t="e">
        <v>#N/A</v>
      </c>
      <c r="I152" s="61" t="e">
        <v>#N/A</v>
      </c>
      <c r="J152" s="61" t="s">
        <v>21</v>
      </c>
      <c r="K152" s="61" t="s">
        <v>21</v>
      </c>
      <c r="L152" s="61" t="s">
        <v>21</v>
      </c>
      <c r="M152" s="61" t="s">
        <v>21</v>
      </c>
      <c r="P152" s="61" t="s">
        <v>21</v>
      </c>
      <c r="Q152" s="61" t="s">
        <v>146</v>
      </c>
      <c r="R152" s="61">
        <v>0</v>
      </c>
      <c r="S152" s="61">
        <v>2</v>
      </c>
      <c r="T152" s="61" t="s">
        <v>540</v>
      </c>
      <c r="U152" s="61" t="s">
        <v>899</v>
      </c>
      <c r="V152" s="61" t="s">
        <v>743</v>
      </c>
      <c r="W152" s="61" t="s">
        <v>900</v>
      </c>
      <c r="X152" s="61" t="s">
        <v>701</v>
      </c>
    </row>
    <row r="153" spans="1:24" x14ac:dyDescent="0.25">
      <c r="A153" s="61" t="str">
        <f t="shared" si="2"/>
        <v>2010.2.3</v>
      </c>
      <c r="B153" s="61" t="s">
        <v>881</v>
      </c>
      <c r="C153" s="61">
        <v>0</v>
      </c>
      <c r="D153" s="61" t="s">
        <v>544</v>
      </c>
      <c r="E153" s="61" t="s">
        <v>901</v>
      </c>
      <c r="F153" s="61" t="s">
        <v>21</v>
      </c>
      <c r="G153" s="61" t="e">
        <v>#N/A</v>
      </c>
      <c r="H153" s="61" t="e">
        <v>#N/A</v>
      </c>
      <c r="I153" s="61" t="e">
        <v>#N/A</v>
      </c>
      <c r="J153" s="61" t="s">
        <v>21</v>
      </c>
      <c r="K153" s="61" t="s">
        <v>21</v>
      </c>
      <c r="L153" s="61" t="s">
        <v>21</v>
      </c>
      <c r="M153" s="61" t="s">
        <v>21</v>
      </c>
      <c r="P153" s="61" t="s">
        <v>21</v>
      </c>
      <c r="Q153" s="61" t="s">
        <v>147</v>
      </c>
      <c r="R153" s="61">
        <v>20</v>
      </c>
      <c r="S153" s="61">
        <v>2</v>
      </c>
      <c r="T153" s="61" t="s">
        <v>540</v>
      </c>
      <c r="U153" s="61" t="s">
        <v>902</v>
      </c>
      <c r="V153" s="61" t="s">
        <v>749</v>
      </c>
      <c r="W153" s="61" t="s">
        <v>626</v>
      </c>
      <c r="X153" s="61" t="s">
        <v>881</v>
      </c>
    </row>
    <row r="154" spans="1:24" x14ac:dyDescent="0.25">
      <c r="A154" s="61" t="str">
        <f t="shared" si="2"/>
        <v>2010.2.4</v>
      </c>
      <c r="B154" s="61" t="s">
        <v>881</v>
      </c>
      <c r="C154" s="61">
        <v>0</v>
      </c>
      <c r="D154" s="61" t="s">
        <v>544</v>
      </c>
      <c r="E154" s="61" t="s">
        <v>903</v>
      </c>
      <c r="F154" s="61" t="s">
        <v>21</v>
      </c>
      <c r="G154" s="61" t="e">
        <v>#N/A</v>
      </c>
      <c r="H154" s="61" t="e">
        <v>#N/A</v>
      </c>
      <c r="I154" s="61" t="e">
        <v>#N/A</v>
      </c>
      <c r="J154" s="61" t="s">
        <v>21</v>
      </c>
      <c r="K154" s="61" t="s">
        <v>21</v>
      </c>
      <c r="L154" s="61" t="s">
        <v>21</v>
      </c>
      <c r="M154" s="61" t="s">
        <v>21</v>
      </c>
      <c r="P154" s="61" t="s">
        <v>21</v>
      </c>
      <c r="Q154" s="61" t="s">
        <v>148</v>
      </c>
      <c r="R154" s="61">
        <v>20</v>
      </c>
      <c r="S154" s="61">
        <v>2</v>
      </c>
      <c r="T154" s="61" t="s">
        <v>540</v>
      </c>
      <c r="U154" s="61" t="s">
        <v>904</v>
      </c>
      <c r="V154" s="61" t="s">
        <v>905</v>
      </c>
      <c r="W154" s="61" t="s">
        <v>906</v>
      </c>
      <c r="X154" s="61" t="s">
        <v>907</v>
      </c>
    </row>
    <row r="155" spans="1:24" x14ac:dyDescent="0.25">
      <c r="A155" s="61" t="str">
        <f t="shared" si="2"/>
        <v>2010.2.5</v>
      </c>
      <c r="B155" s="61" t="s">
        <v>881</v>
      </c>
      <c r="C155" s="61">
        <v>0</v>
      </c>
      <c r="D155" s="61" t="s">
        <v>544</v>
      </c>
      <c r="E155" s="61" t="s">
        <v>908</v>
      </c>
      <c r="F155" s="61" t="s">
        <v>21</v>
      </c>
      <c r="G155" s="61" t="e">
        <v>#N/A</v>
      </c>
      <c r="H155" s="61" t="e">
        <v>#N/A</v>
      </c>
      <c r="I155" s="61" t="e">
        <v>#N/A</v>
      </c>
      <c r="J155" s="61" t="s">
        <v>21</v>
      </c>
      <c r="K155" s="61" t="s">
        <v>21</v>
      </c>
      <c r="L155" s="61" t="s">
        <v>21</v>
      </c>
      <c r="M155" s="61" t="s">
        <v>21</v>
      </c>
      <c r="P155" s="61" t="s">
        <v>21</v>
      </c>
      <c r="Q155" s="61" t="s">
        <v>149</v>
      </c>
      <c r="R155" s="61">
        <v>30</v>
      </c>
      <c r="S155" s="61">
        <v>2</v>
      </c>
      <c r="T155" s="61" t="s">
        <v>540</v>
      </c>
      <c r="U155" s="61" t="s">
        <v>909</v>
      </c>
      <c r="V155" s="61" t="s">
        <v>910</v>
      </c>
      <c r="W155" s="61" t="s">
        <v>894</v>
      </c>
      <c r="X155" s="61" t="s">
        <v>911</v>
      </c>
    </row>
    <row r="156" spans="1:24" x14ac:dyDescent="0.25">
      <c r="A156" s="61" t="str">
        <f t="shared" si="2"/>
        <v>13.1</v>
      </c>
      <c r="B156" s="61" t="s">
        <v>912</v>
      </c>
      <c r="C156" s="61">
        <v>0</v>
      </c>
      <c r="D156" s="61" t="s">
        <v>534</v>
      </c>
      <c r="E156" s="61" t="s">
        <v>913</v>
      </c>
      <c r="F156" s="61" t="s">
        <v>536</v>
      </c>
      <c r="G156" s="61" t="s">
        <v>13</v>
      </c>
      <c r="H156" s="61" t="s">
        <v>1700</v>
      </c>
      <c r="I156" s="61" t="s">
        <v>1701</v>
      </c>
      <c r="J156" s="61" t="s">
        <v>21</v>
      </c>
      <c r="K156" s="61" t="s">
        <v>559</v>
      </c>
      <c r="L156" s="61" t="s">
        <v>21</v>
      </c>
      <c r="M156" s="61" t="s">
        <v>603</v>
      </c>
      <c r="P156" s="61" t="s">
        <v>21</v>
      </c>
      <c r="Q156" s="61" t="s">
        <v>491</v>
      </c>
      <c r="R156" s="61">
        <v>100</v>
      </c>
      <c r="S156" s="61">
        <v>1</v>
      </c>
      <c r="T156" s="61" t="s">
        <v>540</v>
      </c>
      <c r="U156" s="61" t="s">
        <v>914</v>
      </c>
      <c r="V156" s="61" t="s">
        <v>623</v>
      </c>
      <c r="W156" s="61" t="s">
        <v>915</v>
      </c>
      <c r="X156" s="61" t="s">
        <v>916</v>
      </c>
    </row>
    <row r="157" spans="1:24" x14ac:dyDescent="0.25">
      <c r="A157" s="61" t="str">
        <f t="shared" si="2"/>
        <v>13.1.1</v>
      </c>
      <c r="B157" s="61" t="s">
        <v>912</v>
      </c>
      <c r="C157" s="61">
        <v>0</v>
      </c>
      <c r="D157" s="61" t="s">
        <v>544</v>
      </c>
      <c r="E157" s="61" t="s">
        <v>917</v>
      </c>
      <c r="F157" s="61" t="s">
        <v>21</v>
      </c>
      <c r="G157" s="61" t="e">
        <v>#N/A</v>
      </c>
      <c r="H157" s="61" t="e">
        <v>#N/A</v>
      </c>
      <c r="I157" s="61" t="e">
        <v>#N/A</v>
      </c>
      <c r="J157" s="61" t="s">
        <v>21</v>
      </c>
      <c r="K157" s="61" t="s">
        <v>21</v>
      </c>
      <c r="L157" s="61" t="s">
        <v>21</v>
      </c>
      <c r="M157" s="61" t="s">
        <v>21</v>
      </c>
      <c r="P157" s="61" t="s">
        <v>21</v>
      </c>
      <c r="Q157" s="61" t="s">
        <v>492</v>
      </c>
      <c r="R157" s="61">
        <v>100</v>
      </c>
      <c r="S157" s="61">
        <v>1</v>
      </c>
      <c r="T157" s="61" t="s">
        <v>540</v>
      </c>
      <c r="U157" s="61" t="s">
        <v>918</v>
      </c>
      <c r="V157" s="61" t="s">
        <v>623</v>
      </c>
      <c r="W157" s="61" t="s">
        <v>566</v>
      </c>
      <c r="X157" s="61" t="s">
        <v>912</v>
      </c>
    </row>
    <row r="158" spans="1:24" x14ac:dyDescent="0.25">
      <c r="A158" s="61" t="str">
        <f t="shared" si="2"/>
        <v>13.1.2</v>
      </c>
      <c r="B158" s="61" t="s">
        <v>912</v>
      </c>
      <c r="C158" s="61">
        <v>0</v>
      </c>
      <c r="D158" s="61" t="s">
        <v>824</v>
      </c>
      <c r="E158" s="61" t="s">
        <v>919</v>
      </c>
      <c r="F158" s="61" t="s">
        <v>21</v>
      </c>
      <c r="G158" s="61" t="e">
        <v>#N/A</v>
      </c>
      <c r="H158" s="61" t="e">
        <v>#N/A</v>
      </c>
      <c r="I158" s="61" t="e">
        <v>#N/A</v>
      </c>
      <c r="J158" s="61" t="s">
        <v>21</v>
      </c>
      <c r="K158" s="61" t="s">
        <v>21</v>
      </c>
      <c r="L158" s="61" t="s">
        <v>21</v>
      </c>
      <c r="M158" s="61" t="s">
        <v>21</v>
      </c>
      <c r="P158" s="61" t="s">
        <v>21</v>
      </c>
      <c r="Q158" s="61" t="s">
        <v>493</v>
      </c>
      <c r="R158" s="61">
        <v>0</v>
      </c>
      <c r="S158" s="61">
        <v>1</v>
      </c>
      <c r="T158" s="61" t="s">
        <v>540</v>
      </c>
      <c r="U158" s="61" t="s">
        <v>920</v>
      </c>
      <c r="V158" s="61" t="s">
        <v>609</v>
      </c>
      <c r="W158" s="61" t="s">
        <v>626</v>
      </c>
      <c r="X158" s="61" t="s">
        <v>701</v>
      </c>
    </row>
    <row r="159" spans="1:24" x14ac:dyDescent="0.25">
      <c r="A159" s="61" t="str">
        <f t="shared" si="2"/>
        <v>13.1.3</v>
      </c>
      <c r="B159" s="61" t="s">
        <v>912</v>
      </c>
      <c r="C159" s="61">
        <v>0</v>
      </c>
      <c r="D159" s="61" t="s">
        <v>824</v>
      </c>
      <c r="E159" s="61" t="s">
        <v>921</v>
      </c>
      <c r="F159" s="61" t="s">
        <v>21</v>
      </c>
      <c r="G159" s="61" t="e">
        <v>#N/A</v>
      </c>
      <c r="H159" s="61" t="e">
        <v>#N/A</v>
      </c>
      <c r="I159" s="61" t="e">
        <v>#N/A</v>
      </c>
      <c r="J159" s="61" t="s">
        <v>21</v>
      </c>
      <c r="K159" s="61" t="s">
        <v>21</v>
      </c>
      <c r="L159" s="61" t="s">
        <v>21</v>
      </c>
      <c r="M159" s="61" t="s">
        <v>21</v>
      </c>
      <c r="P159" s="61" t="s">
        <v>21</v>
      </c>
      <c r="Q159" s="61" t="s">
        <v>494</v>
      </c>
      <c r="R159" s="61">
        <v>0</v>
      </c>
      <c r="S159" s="61">
        <v>1</v>
      </c>
      <c r="T159" s="61" t="s">
        <v>579</v>
      </c>
      <c r="U159" s="61" t="s">
        <v>922</v>
      </c>
      <c r="V159" s="61" t="s">
        <v>589</v>
      </c>
      <c r="W159" s="61" t="s">
        <v>915</v>
      </c>
      <c r="X159" s="61" t="s">
        <v>701</v>
      </c>
    </row>
    <row r="160" spans="1:24" x14ac:dyDescent="0.25">
      <c r="A160" s="61" t="str">
        <f t="shared" si="2"/>
        <v>12.1</v>
      </c>
      <c r="B160" s="61" t="s">
        <v>923</v>
      </c>
      <c r="C160" s="61">
        <v>0</v>
      </c>
      <c r="D160" s="61" t="s">
        <v>534</v>
      </c>
      <c r="E160" s="61" t="s">
        <v>924</v>
      </c>
      <c r="F160" s="61" t="s">
        <v>536</v>
      </c>
      <c r="G160" s="61" t="s">
        <v>65</v>
      </c>
      <c r="H160" s="61" t="s">
        <v>1698</v>
      </c>
      <c r="I160" s="61" t="s">
        <v>1699</v>
      </c>
      <c r="J160" s="61" t="s">
        <v>21</v>
      </c>
      <c r="K160" s="61" t="s">
        <v>537</v>
      </c>
      <c r="L160" s="61" t="s">
        <v>21</v>
      </c>
      <c r="M160" s="61" t="s">
        <v>603</v>
      </c>
      <c r="P160" s="61" t="s">
        <v>21</v>
      </c>
      <c r="Q160" s="61" t="s">
        <v>483</v>
      </c>
      <c r="R160" s="61">
        <v>100</v>
      </c>
      <c r="S160" s="61">
        <v>100</v>
      </c>
      <c r="T160" s="61" t="s">
        <v>579</v>
      </c>
      <c r="U160" s="61" t="s">
        <v>925</v>
      </c>
      <c r="V160" s="61" t="s">
        <v>926</v>
      </c>
      <c r="W160" s="61" t="s">
        <v>927</v>
      </c>
      <c r="X160" s="61" t="s">
        <v>923</v>
      </c>
    </row>
    <row r="161" spans="1:24" x14ac:dyDescent="0.25">
      <c r="A161" s="61" t="str">
        <f t="shared" si="2"/>
        <v>12.1.1</v>
      </c>
      <c r="B161" s="61" t="s">
        <v>923</v>
      </c>
      <c r="C161" s="61">
        <v>0</v>
      </c>
      <c r="D161" s="61" t="s">
        <v>544</v>
      </c>
      <c r="E161" s="61" t="s">
        <v>928</v>
      </c>
      <c r="F161" s="61" t="s">
        <v>21</v>
      </c>
      <c r="G161" s="61" t="e">
        <v>#N/A</v>
      </c>
      <c r="H161" s="61" t="e">
        <v>#N/A</v>
      </c>
      <c r="I161" s="61" t="e">
        <v>#N/A</v>
      </c>
      <c r="J161" s="61" t="s">
        <v>21</v>
      </c>
      <c r="K161" s="61" t="s">
        <v>21</v>
      </c>
      <c r="L161" s="61" t="s">
        <v>21</v>
      </c>
      <c r="M161" s="61" t="s">
        <v>21</v>
      </c>
      <c r="P161" s="61" t="s">
        <v>21</v>
      </c>
      <c r="Q161" s="61" t="s">
        <v>484</v>
      </c>
      <c r="R161" s="61">
        <v>15</v>
      </c>
      <c r="S161" s="61">
        <v>1</v>
      </c>
      <c r="T161" s="61" t="s">
        <v>540</v>
      </c>
      <c r="U161" s="61" t="s">
        <v>929</v>
      </c>
      <c r="V161" s="61" t="s">
        <v>926</v>
      </c>
      <c r="W161" s="61" t="s">
        <v>566</v>
      </c>
      <c r="X161" s="61" t="s">
        <v>923</v>
      </c>
    </row>
    <row r="162" spans="1:24" x14ac:dyDescent="0.25">
      <c r="A162" s="61" t="str">
        <f t="shared" si="2"/>
        <v>12.1.2</v>
      </c>
      <c r="B162" s="61" t="s">
        <v>923</v>
      </c>
      <c r="C162" s="61">
        <v>0</v>
      </c>
      <c r="D162" s="61" t="s">
        <v>544</v>
      </c>
      <c r="E162" s="61" t="s">
        <v>930</v>
      </c>
      <c r="F162" s="61" t="s">
        <v>21</v>
      </c>
      <c r="G162" s="61" t="e">
        <v>#N/A</v>
      </c>
      <c r="H162" s="61" t="e">
        <v>#N/A</v>
      </c>
      <c r="I162" s="61" t="e">
        <v>#N/A</v>
      </c>
      <c r="J162" s="61" t="s">
        <v>21</v>
      </c>
      <c r="K162" s="61" t="s">
        <v>21</v>
      </c>
      <c r="L162" s="61" t="s">
        <v>21</v>
      </c>
      <c r="M162" s="61" t="s">
        <v>21</v>
      </c>
      <c r="P162" s="61" t="s">
        <v>21</v>
      </c>
      <c r="Q162" s="61" t="s">
        <v>485</v>
      </c>
      <c r="R162" s="61">
        <v>10</v>
      </c>
      <c r="S162" s="61">
        <v>1</v>
      </c>
      <c r="T162" s="61" t="s">
        <v>540</v>
      </c>
      <c r="U162" s="61" t="s">
        <v>931</v>
      </c>
      <c r="V162" s="61" t="s">
        <v>932</v>
      </c>
      <c r="W162" s="61" t="s">
        <v>933</v>
      </c>
      <c r="X162" s="61" t="s">
        <v>923</v>
      </c>
    </row>
    <row r="163" spans="1:24" x14ac:dyDescent="0.25">
      <c r="A163" s="61" t="str">
        <f t="shared" si="2"/>
        <v>12.1.3</v>
      </c>
      <c r="B163" s="61" t="s">
        <v>923</v>
      </c>
      <c r="C163" s="61">
        <v>0</v>
      </c>
      <c r="D163" s="61" t="s">
        <v>544</v>
      </c>
      <c r="E163" s="61" t="s">
        <v>934</v>
      </c>
      <c r="F163" s="61" t="s">
        <v>21</v>
      </c>
      <c r="G163" s="61" t="e">
        <v>#N/A</v>
      </c>
      <c r="H163" s="61" t="e">
        <v>#N/A</v>
      </c>
      <c r="I163" s="61" t="e">
        <v>#N/A</v>
      </c>
      <c r="J163" s="61" t="s">
        <v>21</v>
      </c>
      <c r="K163" s="61" t="s">
        <v>21</v>
      </c>
      <c r="L163" s="61" t="s">
        <v>21</v>
      </c>
      <c r="M163" s="61" t="s">
        <v>21</v>
      </c>
      <c r="P163" s="61" t="s">
        <v>21</v>
      </c>
      <c r="Q163" s="61" t="s">
        <v>486</v>
      </c>
      <c r="R163" s="61">
        <v>10</v>
      </c>
      <c r="S163" s="61">
        <v>1</v>
      </c>
      <c r="T163" s="61" t="s">
        <v>540</v>
      </c>
      <c r="U163" s="61" t="s">
        <v>935</v>
      </c>
      <c r="V163" s="61" t="s">
        <v>932</v>
      </c>
      <c r="W163" s="61" t="s">
        <v>933</v>
      </c>
      <c r="X163" s="61" t="s">
        <v>923</v>
      </c>
    </row>
    <row r="164" spans="1:24" x14ac:dyDescent="0.25">
      <c r="A164" s="61" t="str">
        <f t="shared" si="2"/>
        <v>12.1.4</v>
      </c>
      <c r="B164" s="61" t="s">
        <v>923</v>
      </c>
      <c r="C164" s="61">
        <v>0</v>
      </c>
      <c r="D164" s="61" t="s">
        <v>544</v>
      </c>
      <c r="E164" s="61" t="s">
        <v>936</v>
      </c>
      <c r="F164" s="61" t="s">
        <v>21</v>
      </c>
      <c r="G164" s="61" t="e">
        <v>#N/A</v>
      </c>
      <c r="H164" s="61" t="e">
        <v>#N/A</v>
      </c>
      <c r="I164" s="61" t="e">
        <v>#N/A</v>
      </c>
      <c r="J164" s="61" t="s">
        <v>21</v>
      </c>
      <c r="K164" s="61" t="s">
        <v>21</v>
      </c>
      <c r="L164" s="61" t="s">
        <v>21</v>
      </c>
      <c r="M164" s="61" t="s">
        <v>21</v>
      </c>
      <c r="P164" s="61" t="s">
        <v>21</v>
      </c>
      <c r="Q164" s="61" t="s">
        <v>487</v>
      </c>
      <c r="R164" s="61">
        <v>20</v>
      </c>
      <c r="S164" s="61">
        <v>1</v>
      </c>
      <c r="T164" s="61" t="s">
        <v>540</v>
      </c>
      <c r="U164" s="61" t="s">
        <v>937</v>
      </c>
      <c r="V164" s="61" t="s">
        <v>938</v>
      </c>
      <c r="W164" s="61" t="s">
        <v>939</v>
      </c>
      <c r="X164" s="61" t="s">
        <v>923</v>
      </c>
    </row>
    <row r="165" spans="1:24" x14ac:dyDescent="0.25">
      <c r="A165" s="61" t="str">
        <f t="shared" si="2"/>
        <v>12.1.5</v>
      </c>
      <c r="B165" s="61" t="s">
        <v>923</v>
      </c>
      <c r="C165" s="61">
        <v>0</v>
      </c>
      <c r="D165" s="61" t="s">
        <v>544</v>
      </c>
      <c r="E165" s="61" t="s">
        <v>940</v>
      </c>
      <c r="F165" s="61" t="s">
        <v>21</v>
      </c>
      <c r="G165" s="61" t="e">
        <v>#N/A</v>
      </c>
      <c r="H165" s="61" t="e">
        <v>#N/A</v>
      </c>
      <c r="I165" s="61" t="e">
        <v>#N/A</v>
      </c>
      <c r="J165" s="61" t="s">
        <v>21</v>
      </c>
      <c r="K165" s="61" t="s">
        <v>21</v>
      </c>
      <c r="L165" s="61" t="s">
        <v>21</v>
      </c>
      <c r="M165" s="61" t="s">
        <v>21</v>
      </c>
      <c r="P165" s="61" t="s">
        <v>21</v>
      </c>
      <c r="Q165" s="61" t="s">
        <v>488</v>
      </c>
      <c r="R165" s="61">
        <v>15</v>
      </c>
      <c r="S165" s="61">
        <v>1</v>
      </c>
      <c r="T165" s="61" t="s">
        <v>540</v>
      </c>
      <c r="U165" s="61" t="s">
        <v>941</v>
      </c>
      <c r="V165" s="61" t="s">
        <v>942</v>
      </c>
      <c r="W165" s="61" t="s">
        <v>571</v>
      </c>
      <c r="X165" s="61" t="s">
        <v>923</v>
      </c>
    </row>
    <row r="166" spans="1:24" x14ac:dyDescent="0.25">
      <c r="A166" s="61" t="str">
        <f t="shared" si="2"/>
        <v>12.1.6</v>
      </c>
      <c r="B166" s="61" t="s">
        <v>923</v>
      </c>
      <c r="C166" s="61">
        <v>0</v>
      </c>
      <c r="D166" s="61" t="s">
        <v>544</v>
      </c>
      <c r="E166" s="61" t="s">
        <v>943</v>
      </c>
      <c r="F166" s="61" t="s">
        <v>21</v>
      </c>
      <c r="G166" s="61" t="e">
        <v>#N/A</v>
      </c>
      <c r="H166" s="61" t="e">
        <v>#N/A</v>
      </c>
      <c r="I166" s="61" t="e">
        <v>#N/A</v>
      </c>
      <c r="J166" s="61" t="s">
        <v>21</v>
      </c>
      <c r="K166" s="61" t="s">
        <v>21</v>
      </c>
      <c r="L166" s="61" t="s">
        <v>21</v>
      </c>
      <c r="M166" s="61" t="s">
        <v>21</v>
      </c>
      <c r="P166" s="61" t="s">
        <v>21</v>
      </c>
      <c r="Q166" s="61" t="s">
        <v>489</v>
      </c>
      <c r="R166" s="61">
        <v>10</v>
      </c>
      <c r="S166" s="61">
        <v>1</v>
      </c>
      <c r="T166" s="61" t="s">
        <v>540</v>
      </c>
      <c r="U166" s="61" t="s">
        <v>931</v>
      </c>
      <c r="V166" s="61" t="s">
        <v>574</v>
      </c>
      <c r="W166" s="61" t="s">
        <v>944</v>
      </c>
      <c r="X166" s="61" t="s">
        <v>923</v>
      </c>
    </row>
    <row r="167" spans="1:24" x14ac:dyDescent="0.25">
      <c r="A167" s="61" t="str">
        <f t="shared" si="2"/>
        <v>12.1.7</v>
      </c>
      <c r="B167" s="61" t="s">
        <v>923</v>
      </c>
      <c r="C167" s="61">
        <v>0</v>
      </c>
      <c r="D167" s="61" t="s">
        <v>544</v>
      </c>
      <c r="E167" s="61" t="s">
        <v>945</v>
      </c>
      <c r="F167" s="61" t="s">
        <v>21</v>
      </c>
      <c r="G167" s="61" t="e">
        <v>#N/A</v>
      </c>
      <c r="H167" s="61" t="e">
        <v>#N/A</v>
      </c>
      <c r="I167" s="61" t="e">
        <v>#N/A</v>
      </c>
      <c r="J167" s="61" t="s">
        <v>21</v>
      </c>
      <c r="K167" s="61" t="s">
        <v>21</v>
      </c>
      <c r="L167" s="61" t="s">
        <v>21</v>
      </c>
      <c r="M167" s="61" t="s">
        <v>21</v>
      </c>
      <c r="P167" s="61" t="s">
        <v>21</v>
      </c>
      <c r="Q167" s="61" t="s">
        <v>490</v>
      </c>
      <c r="R167" s="61">
        <v>20</v>
      </c>
      <c r="S167" s="61">
        <v>1</v>
      </c>
      <c r="T167" s="61" t="s">
        <v>540</v>
      </c>
      <c r="U167" s="61" t="s">
        <v>946</v>
      </c>
      <c r="V167" s="61" t="s">
        <v>947</v>
      </c>
      <c r="W167" s="61" t="s">
        <v>927</v>
      </c>
      <c r="X167" s="61" t="s">
        <v>923</v>
      </c>
    </row>
    <row r="168" spans="1:24" x14ac:dyDescent="0.25">
      <c r="A168" s="61" t="str">
        <f t="shared" si="2"/>
        <v>37.1</v>
      </c>
      <c r="B168" s="61" t="s">
        <v>948</v>
      </c>
      <c r="C168" s="61">
        <v>0</v>
      </c>
      <c r="D168" s="61" t="s">
        <v>534</v>
      </c>
      <c r="E168" s="61" t="s">
        <v>949</v>
      </c>
      <c r="F168" s="61" t="s">
        <v>536</v>
      </c>
      <c r="G168" s="61" t="s">
        <v>13</v>
      </c>
      <c r="H168" s="61" t="s">
        <v>1700</v>
      </c>
      <c r="I168" s="61" t="s">
        <v>1701</v>
      </c>
      <c r="J168" s="61" t="s">
        <v>21</v>
      </c>
      <c r="K168" s="61" t="s">
        <v>537</v>
      </c>
      <c r="L168" s="61" t="s">
        <v>331</v>
      </c>
      <c r="M168" s="61" t="s">
        <v>892</v>
      </c>
      <c r="P168" s="61" t="s">
        <v>950</v>
      </c>
      <c r="Q168" s="61" t="s">
        <v>332</v>
      </c>
      <c r="R168" s="61">
        <v>50</v>
      </c>
      <c r="S168" s="61">
        <v>2</v>
      </c>
      <c r="T168" s="61" t="s">
        <v>540</v>
      </c>
      <c r="U168" s="61" t="s">
        <v>951</v>
      </c>
      <c r="V168" s="61" t="s">
        <v>542</v>
      </c>
      <c r="W168" s="61" t="s">
        <v>806</v>
      </c>
      <c r="X168" s="61" t="s">
        <v>948</v>
      </c>
    </row>
    <row r="169" spans="1:24" x14ac:dyDescent="0.25">
      <c r="A169" s="61" t="str">
        <f t="shared" si="2"/>
        <v>37.1.1</v>
      </c>
      <c r="B169" s="61" t="s">
        <v>948</v>
      </c>
      <c r="C169" s="61">
        <v>0</v>
      </c>
      <c r="D169" s="61" t="s">
        <v>544</v>
      </c>
      <c r="E169" s="61" t="s">
        <v>952</v>
      </c>
      <c r="F169" s="61" t="s">
        <v>21</v>
      </c>
      <c r="G169" s="61" t="e">
        <v>#N/A</v>
      </c>
      <c r="H169" s="61" t="e">
        <v>#N/A</v>
      </c>
      <c r="I169" s="61" t="e">
        <v>#N/A</v>
      </c>
      <c r="J169" s="61" t="s">
        <v>21</v>
      </c>
      <c r="K169" s="61" t="s">
        <v>21</v>
      </c>
      <c r="L169" s="61" t="s">
        <v>21</v>
      </c>
      <c r="M169" s="61" t="s">
        <v>21</v>
      </c>
      <c r="P169" s="61" t="s">
        <v>21</v>
      </c>
      <c r="Q169" s="61" t="s">
        <v>333</v>
      </c>
      <c r="R169" s="61">
        <v>10</v>
      </c>
      <c r="S169" s="61">
        <v>1</v>
      </c>
      <c r="T169" s="61" t="s">
        <v>540</v>
      </c>
      <c r="U169" s="61" t="s">
        <v>953</v>
      </c>
      <c r="V169" s="61" t="s">
        <v>542</v>
      </c>
      <c r="W169" s="61" t="s">
        <v>954</v>
      </c>
      <c r="X169" s="61" t="s">
        <v>948</v>
      </c>
    </row>
    <row r="170" spans="1:24" x14ac:dyDescent="0.25">
      <c r="A170" s="61" t="str">
        <f t="shared" si="2"/>
        <v>37.1.2</v>
      </c>
      <c r="B170" s="61" t="s">
        <v>948</v>
      </c>
      <c r="C170" s="61">
        <v>0</v>
      </c>
      <c r="D170" s="61" t="s">
        <v>544</v>
      </c>
      <c r="E170" s="61" t="s">
        <v>955</v>
      </c>
      <c r="F170" s="61" t="s">
        <v>21</v>
      </c>
      <c r="G170" s="61" t="e">
        <v>#N/A</v>
      </c>
      <c r="H170" s="61" t="e">
        <v>#N/A</v>
      </c>
      <c r="I170" s="61" t="e">
        <v>#N/A</v>
      </c>
      <c r="J170" s="61" t="s">
        <v>21</v>
      </c>
      <c r="K170" s="61" t="s">
        <v>21</v>
      </c>
      <c r="L170" s="61" t="s">
        <v>21</v>
      </c>
      <c r="M170" s="61" t="s">
        <v>21</v>
      </c>
      <c r="P170" s="61" t="s">
        <v>21</v>
      </c>
      <c r="Q170" s="61" t="s">
        <v>334</v>
      </c>
      <c r="R170" s="61">
        <v>30</v>
      </c>
      <c r="S170" s="61">
        <v>1</v>
      </c>
      <c r="T170" s="61" t="s">
        <v>540</v>
      </c>
      <c r="U170" s="61" t="s">
        <v>956</v>
      </c>
      <c r="V170" s="61" t="s">
        <v>957</v>
      </c>
      <c r="W170" s="61" t="s">
        <v>958</v>
      </c>
      <c r="X170" s="61" t="s">
        <v>948</v>
      </c>
    </row>
    <row r="171" spans="1:24" x14ac:dyDescent="0.25">
      <c r="A171" s="61" t="str">
        <f t="shared" si="2"/>
        <v>37.1.3</v>
      </c>
      <c r="B171" s="61" t="s">
        <v>948</v>
      </c>
      <c r="C171" s="61">
        <v>0</v>
      </c>
      <c r="D171" s="61" t="s">
        <v>544</v>
      </c>
      <c r="E171" s="61" t="s">
        <v>959</v>
      </c>
      <c r="F171" s="61" t="s">
        <v>21</v>
      </c>
      <c r="G171" s="61" t="e">
        <v>#N/A</v>
      </c>
      <c r="H171" s="61" t="e">
        <v>#N/A</v>
      </c>
      <c r="I171" s="61" t="e">
        <v>#N/A</v>
      </c>
      <c r="J171" s="61" t="s">
        <v>21</v>
      </c>
      <c r="K171" s="61" t="s">
        <v>21</v>
      </c>
      <c r="L171" s="61" t="s">
        <v>21</v>
      </c>
      <c r="M171" s="61" t="s">
        <v>21</v>
      </c>
      <c r="P171" s="61" t="s">
        <v>21</v>
      </c>
      <c r="Q171" s="61" t="s">
        <v>335</v>
      </c>
      <c r="R171" s="61">
        <v>20</v>
      </c>
      <c r="S171" s="61">
        <v>1</v>
      </c>
      <c r="T171" s="61" t="s">
        <v>540</v>
      </c>
      <c r="U171" s="61" t="s">
        <v>960</v>
      </c>
      <c r="V171" s="61" t="s">
        <v>957</v>
      </c>
      <c r="W171" s="61" t="s">
        <v>958</v>
      </c>
      <c r="X171" s="61" t="s">
        <v>948</v>
      </c>
    </row>
    <row r="172" spans="1:24" x14ac:dyDescent="0.25">
      <c r="A172" s="61" t="str">
        <f t="shared" si="2"/>
        <v>37.1.4</v>
      </c>
      <c r="B172" s="61" t="s">
        <v>948</v>
      </c>
      <c r="C172" s="61">
        <v>0</v>
      </c>
      <c r="D172" s="61" t="s">
        <v>544</v>
      </c>
      <c r="E172" s="61" t="s">
        <v>961</v>
      </c>
      <c r="F172" s="61" t="s">
        <v>21</v>
      </c>
      <c r="G172" s="61" t="e">
        <v>#N/A</v>
      </c>
      <c r="H172" s="61" t="e">
        <v>#N/A</v>
      </c>
      <c r="I172" s="61" t="e">
        <v>#N/A</v>
      </c>
      <c r="J172" s="61" t="s">
        <v>21</v>
      </c>
      <c r="K172" s="61" t="s">
        <v>21</v>
      </c>
      <c r="L172" s="61" t="s">
        <v>21</v>
      </c>
      <c r="M172" s="61" t="s">
        <v>21</v>
      </c>
      <c r="P172" s="61" t="s">
        <v>21</v>
      </c>
      <c r="Q172" s="61" t="s">
        <v>336</v>
      </c>
      <c r="R172" s="61">
        <v>20</v>
      </c>
      <c r="S172" s="61">
        <v>1</v>
      </c>
      <c r="T172" s="61" t="s">
        <v>540</v>
      </c>
      <c r="U172" s="61" t="s">
        <v>962</v>
      </c>
      <c r="V172" s="61" t="s">
        <v>693</v>
      </c>
      <c r="W172" s="61" t="s">
        <v>963</v>
      </c>
      <c r="X172" s="61" t="s">
        <v>948</v>
      </c>
    </row>
    <row r="173" spans="1:24" x14ac:dyDescent="0.25">
      <c r="A173" s="61" t="str">
        <f t="shared" si="2"/>
        <v>37.1.5</v>
      </c>
      <c r="B173" s="61" t="s">
        <v>948</v>
      </c>
      <c r="C173" s="61">
        <v>0</v>
      </c>
      <c r="D173" s="61" t="s">
        <v>544</v>
      </c>
      <c r="E173" s="61" t="s">
        <v>964</v>
      </c>
      <c r="F173" s="61" t="s">
        <v>21</v>
      </c>
      <c r="G173" s="61" t="e">
        <v>#N/A</v>
      </c>
      <c r="H173" s="61" t="e">
        <v>#N/A</v>
      </c>
      <c r="I173" s="61" t="e">
        <v>#N/A</v>
      </c>
      <c r="J173" s="61" t="s">
        <v>21</v>
      </c>
      <c r="K173" s="61" t="s">
        <v>21</v>
      </c>
      <c r="L173" s="61" t="s">
        <v>21</v>
      </c>
      <c r="M173" s="61" t="s">
        <v>21</v>
      </c>
      <c r="P173" s="61" t="s">
        <v>21</v>
      </c>
      <c r="Q173" s="61" t="s">
        <v>337</v>
      </c>
      <c r="R173" s="61">
        <v>20</v>
      </c>
      <c r="S173" s="61">
        <v>1</v>
      </c>
      <c r="T173" s="61" t="s">
        <v>540</v>
      </c>
      <c r="U173" s="61" t="s">
        <v>965</v>
      </c>
      <c r="V173" s="61" t="s">
        <v>589</v>
      </c>
      <c r="W173" s="61" t="s">
        <v>806</v>
      </c>
      <c r="X173" s="61" t="s">
        <v>948</v>
      </c>
    </row>
    <row r="174" spans="1:24" x14ac:dyDescent="0.25">
      <c r="A174" s="61" t="str">
        <f t="shared" si="2"/>
        <v>37.2</v>
      </c>
      <c r="B174" s="61" t="s">
        <v>948</v>
      </c>
      <c r="C174" s="61">
        <v>0</v>
      </c>
      <c r="D174" s="61" t="s">
        <v>534</v>
      </c>
      <c r="E174" s="61" t="s">
        <v>966</v>
      </c>
      <c r="F174" s="61" t="s">
        <v>536</v>
      </c>
      <c r="G174" s="61" t="s">
        <v>13</v>
      </c>
      <c r="H174" s="61" t="s">
        <v>1700</v>
      </c>
      <c r="I174" s="61" t="s">
        <v>1701</v>
      </c>
      <c r="J174" s="61" t="s">
        <v>21</v>
      </c>
      <c r="K174" s="61" t="s">
        <v>537</v>
      </c>
      <c r="L174" s="61" t="s">
        <v>331</v>
      </c>
      <c r="M174" s="61" t="s">
        <v>892</v>
      </c>
      <c r="P174" s="61" t="s">
        <v>950</v>
      </c>
      <c r="Q174" s="61" t="s">
        <v>338</v>
      </c>
      <c r="R174" s="61">
        <v>15</v>
      </c>
      <c r="S174" s="61">
        <v>11</v>
      </c>
      <c r="T174" s="61" t="s">
        <v>540</v>
      </c>
      <c r="U174" s="61" t="s">
        <v>967</v>
      </c>
      <c r="V174" s="61" t="s">
        <v>542</v>
      </c>
      <c r="W174" s="61" t="s">
        <v>806</v>
      </c>
      <c r="X174" s="61" t="s">
        <v>948</v>
      </c>
    </row>
    <row r="175" spans="1:24" x14ac:dyDescent="0.25">
      <c r="A175" s="61" t="str">
        <f t="shared" si="2"/>
        <v>37.2.1</v>
      </c>
      <c r="B175" s="61" t="s">
        <v>948</v>
      </c>
      <c r="C175" s="61">
        <v>0</v>
      </c>
      <c r="D175" s="61" t="s">
        <v>544</v>
      </c>
      <c r="E175" s="61" t="s">
        <v>968</v>
      </c>
      <c r="F175" s="61" t="s">
        <v>21</v>
      </c>
      <c r="G175" s="61" t="e">
        <v>#N/A</v>
      </c>
      <c r="H175" s="61" t="e">
        <v>#N/A</v>
      </c>
      <c r="I175" s="61" t="e">
        <v>#N/A</v>
      </c>
      <c r="J175" s="61" t="s">
        <v>21</v>
      </c>
      <c r="K175" s="61" t="s">
        <v>21</v>
      </c>
      <c r="L175" s="61" t="s">
        <v>21</v>
      </c>
      <c r="M175" s="61" t="s">
        <v>21</v>
      </c>
      <c r="P175" s="61" t="s">
        <v>21</v>
      </c>
      <c r="Q175" s="61" t="s">
        <v>339</v>
      </c>
      <c r="R175" s="61">
        <v>80</v>
      </c>
      <c r="S175" s="61">
        <v>11</v>
      </c>
      <c r="T175" s="61" t="s">
        <v>540</v>
      </c>
      <c r="U175" s="61" t="s">
        <v>969</v>
      </c>
      <c r="V175" s="61" t="s">
        <v>542</v>
      </c>
      <c r="W175" s="61" t="s">
        <v>806</v>
      </c>
      <c r="X175" s="61" t="s">
        <v>948</v>
      </c>
    </row>
    <row r="176" spans="1:24" x14ac:dyDescent="0.25">
      <c r="A176" s="61" t="str">
        <f t="shared" si="2"/>
        <v>37.2.2</v>
      </c>
      <c r="B176" s="61" t="s">
        <v>948</v>
      </c>
      <c r="C176" s="61">
        <v>0</v>
      </c>
      <c r="D176" s="61" t="s">
        <v>544</v>
      </c>
      <c r="E176" s="61" t="s">
        <v>970</v>
      </c>
      <c r="F176" s="61" t="s">
        <v>21</v>
      </c>
      <c r="G176" s="61" t="e">
        <v>#N/A</v>
      </c>
      <c r="H176" s="61" t="e">
        <v>#N/A</v>
      </c>
      <c r="I176" s="61" t="e">
        <v>#N/A</v>
      </c>
      <c r="J176" s="61" t="s">
        <v>21</v>
      </c>
      <c r="K176" s="61" t="s">
        <v>21</v>
      </c>
      <c r="L176" s="61" t="s">
        <v>21</v>
      </c>
      <c r="M176" s="61" t="s">
        <v>21</v>
      </c>
      <c r="P176" s="61" t="s">
        <v>21</v>
      </c>
      <c r="Q176" s="61" t="s">
        <v>340</v>
      </c>
      <c r="R176" s="61">
        <v>20</v>
      </c>
      <c r="S176" s="61">
        <v>11</v>
      </c>
      <c r="T176" s="61" t="s">
        <v>540</v>
      </c>
      <c r="U176" s="61" t="s">
        <v>971</v>
      </c>
      <c r="V176" s="61" t="s">
        <v>542</v>
      </c>
      <c r="W176" s="61" t="s">
        <v>806</v>
      </c>
      <c r="X176" s="61" t="s">
        <v>948</v>
      </c>
    </row>
    <row r="177" spans="1:24" x14ac:dyDescent="0.25">
      <c r="A177" s="61" t="str">
        <f t="shared" si="2"/>
        <v>37.3</v>
      </c>
      <c r="B177" s="61" t="s">
        <v>948</v>
      </c>
      <c r="C177" s="61">
        <v>0</v>
      </c>
      <c r="D177" s="61" t="s">
        <v>534</v>
      </c>
      <c r="E177" s="61" t="s">
        <v>972</v>
      </c>
      <c r="F177" s="61" t="s">
        <v>536</v>
      </c>
      <c r="G177" s="61" t="s">
        <v>13</v>
      </c>
      <c r="H177" s="61" t="s">
        <v>1700</v>
      </c>
      <c r="I177" s="61" t="s">
        <v>1701</v>
      </c>
      <c r="J177" s="61" t="s">
        <v>21</v>
      </c>
      <c r="K177" s="61" t="s">
        <v>537</v>
      </c>
      <c r="L177" s="61" t="s">
        <v>331</v>
      </c>
      <c r="M177" s="61" t="s">
        <v>892</v>
      </c>
      <c r="P177" s="61" t="s">
        <v>950</v>
      </c>
      <c r="Q177" s="61" t="s">
        <v>341</v>
      </c>
      <c r="R177" s="61">
        <v>5</v>
      </c>
      <c r="S177" s="61">
        <v>1</v>
      </c>
      <c r="T177" s="61" t="s">
        <v>540</v>
      </c>
      <c r="U177" s="61" t="s">
        <v>973</v>
      </c>
      <c r="V177" s="61" t="s">
        <v>974</v>
      </c>
      <c r="W177" s="61" t="s">
        <v>806</v>
      </c>
      <c r="X177" s="61" t="s">
        <v>948</v>
      </c>
    </row>
    <row r="178" spans="1:24" x14ac:dyDescent="0.25">
      <c r="A178" s="61" t="str">
        <f t="shared" si="2"/>
        <v>37.3.1</v>
      </c>
      <c r="B178" s="61" t="s">
        <v>948</v>
      </c>
      <c r="C178" s="61">
        <v>0</v>
      </c>
      <c r="D178" s="61" t="s">
        <v>544</v>
      </c>
      <c r="E178" s="61" t="s">
        <v>975</v>
      </c>
      <c r="F178" s="61" t="s">
        <v>21</v>
      </c>
      <c r="G178" s="61" t="e">
        <v>#N/A</v>
      </c>
      <c r="H178" s="61" t="e">
        <v>#N/A</v>
      </c>
      <c r="I178" s="61" t="e">
        <v>#N/A</v>
      </c>
      <c r="J178" s="61" t="s">
        <v>21</v>
      </c>
      <c r="K178" s="61" t="s">
        <v>21</v>
      </c>
      <c r="L178" s="61" t="s">
        <v>21</v>
      </c>
      <c r="M178" s="61" t="s">
        <v>21</v>
      </c>
      <c r="P178" s="61" t="s">
        <v>21</v>
      </c>
      <c r="Q178" s="61" t="s">
        <v>342</v>
      </c>
      <c r="R178" s="61">
        <v>10</v>
      </c>
      <c r="S178" s="61">
        <v>1</v>
      </c>
      <c r="T178" s="61" t="s">
        <v>540</v>
      </c>
      <c r="U178" s="61" t="s">
        <v>953</v>
      </c>
      <c r="V178" s="61" t="s">
        <v>974</v>
      </c>
      <c r="W178" s="61" t="s">
        <v>806</v>
      </c>
      <c r="X178" s="61" t="s">
        <v>948</v>
      </c>
    </row>
    <row r="179" spans="1:24" x14ac:dyDescent="0.25">
      <c r="A179" s="61" t="str">
        <f t="shared" si="2"/>
        <v>37.3.2</v>
      </c>
      <c r="B179" s="61" t="s">
        <v>948</v>
      </c>
      <c r="C179" s="61">
        <v>0</v>
      </c>
      <c r="D179" s="61" t="s">
        <v>544</v>
      </c>
      <c r="E179" s="61" t="s">
        <v>976</v>
      </c>
      <c r="F179" s="61" t="s">
        <v>21</v>
      </c>
      <c r="G179" s="61" t="e">
        <v>#N/A</v>
      </c>
      <c r="H179" s="61" t="e">
        <v>#N/A</v>
      </c>
      <c r="I179" s="61" t="e">
        <v>#N/A</v>
      </c>
      <c r="J179" s="61" t="s">
        <v>21</v>
      </c>
      <c r="K179" s="61" t="s">
        <v>21</v>
      </c>
      <c r="L179" s="61" t="s">
        <v>21</v>
      </c>
      <c r="M179" s="61" t="s">
        <v>21</v>
      </c>
      <c r="P179" s="61" t="s">
        <v>21</v>
      </c>
      <c r="Q179" s="61" t="s">
        <v>343</v>
      </c>
      <c r="R179" s="61">
        <v>30</v>
      </c>
      <c r="S179" s="61">
        <v>1</v>
      </c>
      <c r="T179" s="61" t="s">
        <v>540</v>
      </c>
      <c r="U179" s="61" t="s">
        <v>956</v>
      </c>
      <c r="V179" s="61" t="s">
        <v>977</v>
      </c>
      <c r="W179" s="61" t="s">
        <v>978</v>
      </c>
      <c r="X179" s="61" t="s">
        <v>948</v>
      </c>
    </row>
    <row r="180" spans="1:24" x14ac:dyDescent="0.25">
      <c r="A180" s="61" t="str">
        <f t="shared" si="2"/>
        <v>37.3.3</v>
      </c>
      <c r="B180" s="61" t="s">
        <v>948</v>
      </c>
      <c r="C180" s="61">
        <v>0</v>
      </c>
      <c r="D180" s="61" t="s">
        <v>544</v>
      </c>
      <c r="E180" s="61" t="s">
        <v>979</v>
      </c>
      <c r="F180" s="61" t="s">
        <v>21</v>
      </c>
      <c r="G180" s="61" t="e">
        <v>#N/A</v>
      </c>
      <c r="H180" s="61" t="e">
        <v>#N/A</v>
      </c>
      <c r="I180" s="61" t="e">
        <v>#N/A</v>
      </c>
      <c r="J180" s="61" t="s">
        <v>21</v>
      </c>
      <c r="K180" s="61" t="s">
        <v>21</v>
      </c>
      <c r="L180" s="61" t="s">
        <v>21</v>
      </c>
      <c r="M180" s="61" t="s">
        <v>21</v>
      </c>
      <c r="P180" s="61" t="s">
        <v>21</v>
      </c>
      <c r="Q180" s="61" t="s">
        <v>344</v>
      </c>
      <c r="R180" s="61">
        <v>20</v>
      </c>
      <c r="S180" s="61">
        <v>1</v>
      </c>
      <c r="T180" s="61" t="s">
        <v>540</v>
      </c>
      <c r="U180" s="61" t="s">
        <v>960</v>
      </c>
      <c r="V180" s="61" t="s">
        <v>977</v>
      </c>
      <c r="W180" s="61" t="s">
        <v>958</v>
      </c>
      <c r="X180" s="61" t="s">
        <v>948</v>
      </c>
    </row>
    <row r="181" spans="1:24" x14ac:dyDescent="0.25">
      <c r="A181" s="61" t="str">
        <f t="shared" si="2"/>
        <v>37.3.4</v>
      </c>
      <c r="B181" s="61" t="s">
        <v>948</v>
      </c>
      <c r="C181" s="61">
        <v>0</v>
      </c>
      <c r="D181" s="61" t="s">
        <v>544</v>
      </c>
      <c r="E181" s="61" t="s">
        <v>980</v>
      </c>
      <c r="F181" s="61" t="s">
        <v>21</v>
      </c>
      <c r="G181" s="61" t="e">
        <v>#N/A</v>
      </c>
      <c r="H181" s="61" t="e">
        <v>#N/A</v>
      </c>
      <c r="I181" s="61" t="e">
        <v>#N/A</v>
      </c>
      <c r="J181" s="61" t="s">
        <v>21</v>
      </c>
      <c r="K181" s="61" t="s">
        <v>21</v>
      </c>
      <c r="L181" s="61" t="s">
        <v>21</v>
      </c>
      <c r="M181" s="61" t="s">
        <v>21</v>
      </c>
      <c r="P181" s="61" t="s">
        <v>21</v>
      </c>
      <c r="Q181" s="61" t="s">
        <v>345</v>
      </c>
      <c r="R181" s="61">
        <v>20</v>
      </c>
      <c r="S181" s="61">
        <v>1</v>
      </c>
      <c r="T181" s="61" t="s">
        <v>540</v>
      </c>
      <c r="U181" s="61" t="s">
        <v>962</v>
      </c>
      <c r="V181" s="61" t="s">
        <v>693</v>
      </c>
      <c r="W181" s="61" t="s">
        <v>981</v>
      </c>
      <c r="X181" s="61" t="s">
        <v>948</v>
      </c>
    </row>
    <row r="182" spans="1:24" x14ac:dyDescent="0.25">
      <c r="A182" s="61" t="str">
        <f t="shared" si="2"/>
        <v>37.3.5</v>
      </c>
      <c r="B182" s="61" t="s">
        <v>948</v>
      </c>
      <c r="C182" s="61">
        <v>0</v>
      </c>
      <c r="D182" s="61" t="s">
        <v>544</v>
      </c>
      <c r="E182" s="61" t="s">
        <v>982</v>
      </c>
      <c r="F182" s="61" t="s">
        <v>21</v>
      </c>
      <c r="G182" s="61" t="e">
        <v>#N/A</v>
      </c>
      <c r="H182" s="61" t="e">
        <v>#N/A</v>
      </c>
      <c r="I182" s="61" t="e">
        <v>#N/A</v>
      </c>
      <c r="J182" s="61" t="s">
        <v>21</v>
      </c>
      <c r="K182" s="61" t="s">
        <v>21</v>
      </c>
      <c r="L182" s="61" t="s">
        <v>21</v>
      </c>
      <c r="M182" s="61" t="s">
        <v>21</v>
      </c>
      <c r="P182" s="61" t="s">
        <v>21</v>
      </c>
      <c r="Q182" s="61" t="s">
        <v>346</v>
      </c>
      <c r="R182" s="61">
        <v>20</v>
      </c>
      <c r="S182" s="61">
        <v>1</v>
      </c>
      <c r="T182" s="61" t="s">
        <v>540</v>
      </c>
      <c r="U182" s="61" t="s">
        <v>965</v>
      </c>
      <c r="V182" s="61" t="s">
        <v>589</v>
      </c>
      <c r="W182" s="61" t="s">
        <v>806</v>
      </c>
      <c r="X182" s="61" t="s">
        <v>948</v>
      </c>
    </row>
    <row r="183" spans="1:24" x14ac:dyDescent="0.25">
      <c r="A183" s="61" t="str">
        <f t="shared" si="2"/>
        <v>37.4</v>
      </c>
      <c r="B183" s="61" t="s">
        <v>948</v>
      </c>
      <c r="C183" s="61">
        <v>0</v>
      </c>
      <c r="D183" s="61" t="s">
        <v>534</v>
      </c>
      <c r="E183" s="61" t="s">
        <v>983</v>
      </c>
      <c r="F183" s="61" t="s">
        <v>536</v>
      </c>
      <c r="G183" s="61" t="s">
        <v>13</v>
      </c>
      <c r="H183" s="61" t="s">
        <v>1700</v>
      </c>
      <c r="I183" s="61" t="s">
        <v>1701</v>
      </c>
      <c r="J183" s="61" t="s">
        <v>21</v>
      </c>
      <c r="K183" s="61" t="s">
        <v>537</v>
      </c>
      <c r="L183" s="61" t="s">
        <v>331</v>
      </c>
      <c r="M183" s="61" t="s">
        <v>892</v>
      </c>
      <c r="P183" s="61" t="s">
        <v>950</v>
      </c>
      <c r="Q183" s="61" t="s">
        <v>347</v>
      </c>
      <c r="R183" s="61">
        <v>10</v>
      </c>
      <c r="S183" s="61">
        <v>1</v>
      </c>
      <c r="T183" s="61" t="s">
        <v>540</v>
      </c>
      <c r="U183" s="61" t="s">
        <v>984</v>
      </c>
      <c r="V183" s="61" t="s">
        <v>974</v>
      </c>
      <c r="W183" s="61" t="s">
        <v>806</v>
      </c>
      <c r="X183" s="61" t="s">
        <v>948</v>
      </c>
    </row>
    <row r="184" spans="1:24" x14ac:dyDescent="0.25">
      <c r="A184" s="61" t="str">
        <f t="shared" si="2"/>
        <v>37.4.1</v>
      </c>
      <c r="B184" s="61" t="s">
        <v>948</v>
      </c>
      <c r="C184" s="61">
        <v>0</v>
      </c>
      <c r="D184" s="61" t="s">
        <v>544</v>
      </c>
      <c r="E184" s="61" t="s">
        <v>985</v>
      </c>
      <c r="F184" s="61" t="s">
        <v>21</v>
      </c>
      <c r="G184" s="61" t="e">
        <v>#N/A</v>
      </c>
      <c r="H184" s="61" t="e">
        <v>#N/A</v>
      </c>
      <c r="I184" s="61" t="e">
        <v>#N/A</v>
      </c>
      <c r="J184" s="61" t="s">
        <v>21</v>
      </c>
      <c r="K184" s="61" t="s">
        <v>21</v>
      </c>
      <c r="L184" s="61" t="s">
        <v>21</v>
      </c>
      <c r="M184" s="61" t="s">
        <v>21</v>
      </c>
      <c r="P184" s="61" t="s">
        <v>21</v>
      </c>
      <c r="Q184" s="61" t="s">
        <v>333</v>
      </c>
      <c r="R184" s="61">
        <v>10</v>
      </c>
      <c r="S184" s="61">
        <v>1</v>
      </c>
      <c r="T184" s="61" t="s">
        <v>540</v>
      </c>
      <c r="U184" s="61" t="s">
        <v>953</v>
      </c>
      <c r="V184" s="61" t="s">
        <v>974</v>
      </c>
      <c r="W184" s="61" t="s">
        <v>806</v>
      </c>
      <c r="X184" s="61" t="s">
        <v>948</v>
      </c>
    </row>
    <row r="185" spans="1:24" x14ac:dyDescent="0.25">
      <c r="A185" s="61" t="str">
        <f t="shared" si="2"/>
        <v>37.4.2</v>
      </c>
      <c r="B185" s="61" t="s">
        <v>948</v>
      </c>
      <c r="C185" s="61">
        <v>0</v>
      </c>
      <c r="D185" s="61" t="s">
        <v>544</v>
      </c>
      <c r="E185" s="61" t="s">
        <v>986</v>
      </c>
      <c r="F185" s="61" t="s">
        <v>21</v>
      </c>
      <c r="G185" s="61" t="e">
        <v>#N/A</v>
      </c>
      <c r="H185" s="61" t="e">
        <v>#N/A</v>
      </c>
      <c r="I185" s="61" t="e">
        <v>#N/A</v>
      </c>
      <c r="J185" s="61" t="s">
        <v>21</v>
      </c>
      <c r="K185" s="61" t="s">
        <v>21</v>
      </c>
      <c r="L185" s="61" t="s">
        <v>21</v>
      </c>
      <c r="M185" s="61" t="s">
        <v>21</v>
      </c>
      <c r="P185" s="61" t="s">
        <v>21</v>
      </c>
      <c r="Q185" s="61" t="s">
        <v>348</v>
      </c>
      <c r="R185" s="61">
        <v>25</v>
      </c>
      <c r="S185" s="61">
        <v>1</v>
      </c>
      <c r="T185" s="61" t="s">
        <v>540</v>
      </c>
      <c r="U185" s="61" t="s">
        <v>960</v>
      </c>
      <c r="V185" s="61" t="s">
        <v>977</v>
      </c>
      <c r="W185" s="61" t="s">
        <v>987</v>
      </c>
      <c r="X185" s="61" t="s">
        <v>948</v>
      </c>
    </row>
    <row r="186" spans="1:24" x14ac:dyDescent="0.25">
      <c r="A186" s="61" t="str">
        <f t="shared" si="2"/>
        <v>37.4.3</v>
      </c>
      <c r="B186" s="61" t="s">
        <v>948</v>
      </c>
      <c r="C186" s="61">
        <v>0</v>
      </c>
      <c r="D186" s="61" t="s">
        <v>544</v>
      </c>
      <c r="E186" s="61" t="s">
        <v>988</v>
      </c>
      <c r="F186" s="61" t="s">
        <v>21</v>
      </c>
      <c r="G186" s="61" t="e">
        <v>#N/A</v>
      </c>
      <c r="H186" s="61" t="e">
        <v>#N/A</v>
      </c>
      <c r="I186" s="61" t="e">
        <v>#N/A</v>
      </c>
      <c r="J186" s="61" t="s">
        <v>21</v>
      </c>
      <c r="K186" s="61" t="s">
        <v>21</v>
      </c>
      <c r="L186" s="61" t="s">
        <v>21</v>
      </c>
      <c r="M186" s="61" t="s">
        <v>21</v>
      </c>
      <c r="P186" s="61" t="s">
        <v>21</v>
      </c>
      <c r="Q186" s="61" t="s">
        <v>349</v>
      </c>
      <c r="R186" s="61">
        <v>20</v>
      </c>
      <c r="S186" s="61">
        <v>1</v>
      </c>
      <c r="T186" s="61" t="s">
        <v>540</v>
      </c>
      <c r="U186" s="61" t="s">
        <v>989</v>
      </c>
      <c r="V186" s="61" t="s">
        <v>977</v>
      </c>
      <c r="W186" s="61" t="s">
        <v>894</v>
      </c>
      <c r="X186" s="61" t="s">
        <v>948</v>
      </c>
    </row>
    <row r="187" spans="1:24" x14ac:dyDescent="0.25">
      <c r="A187" s="61" t="str">
        <f t="shared" si="2"/>
        <v>37.4.4</v>
      </c>
      <c r="B187" s="61" t="s">
        <v>948</v>
      </c>
      <c r="C187" s="61">
        <v>0</v>
      </c>
      <c r="D187" s="61" t="s">
        <v>544</v>
      </c>
      <c r="E187" s="61" t="s">
        <v>990</v>
      </c>
      <c r="F187" s="61" t="s">
        <v>21</v>
      </c>
      <c r="G187" s="61" t="e">
        <v>#N/A</v>
      </c>
      <c r="H187" s="61" t="e">
        <v>#N/A</v>
      </c>
      <c r="I187" s="61" t="e">
        <v>#N/A</v>
      </c>
      <c r="J187" s="61" t="s">
        <v>21</v>
      </c>
      <c r="K187" s="61" t="s">
        <v>21</v>
      </c>
      <c r="L187" s="61" t="s">
        <v>21</v>
      </c>
      <c r="M187" s="61" t="s">
        <v>21</v>
      </c>
      <c r="P187" s="61" t="s">
        <v>21</v>
      </c>
      <c r="Q187" s="61" t="s">
        <v>350</v>
      </c>
      <c r="R187" s="61">
        <v>20</v>
      </c>
      <c r="S187" s="61">
        <v>1</v>
      </c>
      <c r="T187" s="61" t="s">
        <v>540</v>
      </c>
      <c r="U187" s="61" t="s">
        <v>956</v>
      </c>
      <c r="V187" s="61" t="s">
        <v>693</v>
      </c>
      <c r="W187" s="61" t="s">
        <v>991</v>
      </c>
      <c r="X187" s="61" t="s">
        <v>948</v>
      </c>
    </row>
    <row r="188" spans="1:24" x14ac:dyDescent="0.25">
      <c r="A188" s="61" t="str">
        <f t="shared" si="2"/>
        <v>37.4.5</v>
      </c>
      <c r="B188" s="61" t="s">
        <v>948</v>
      </c>
      <c r="C188" s="61">
        <v>0</v>
      </c>
      <c r="D188" s="61" t="s">
        <v>544</v>
      </c>
      <c r="E188" s="61" t="s">
        <v>992</v>
      </c>
      <c r="F188" s="61" t="s">
        <v>21</v>
      </c>
      <c r="G188" s="61" t="e">
        <v>#N/A</v>
      </c>
      <c r="H188" s="61" t="e">
        <v>#N/A</v>
      </c>
      <c r="I188" s="61" t="e">
        <v>#N/A</v>
      </c>
      <c r="J188" s="61" t="s">
        <v>21</v>
      </c>
      <c r="K188" s="61" t="s">
        <v>21</v>
      </c>
      <c r="L188" s="61" t="s">
        <v>21</v>
      </c>
      <c r="M188" s="61" t="s">
        <v>21</v>
      </c>
      <c r="P188" s="61" t="s">
        <v>21</v>
      </c>
      <c r="Q188" s="61" t="s">
        <v>351</v>
      </c>
      <c r="R188" s="61">
        <v>20</v>
      </c>
      <c r="S188" s="61">
        <v>1</v>
      </c>
      <c r="T188" s="61" t="s">
        <v>540</v>
      </c>
      <c r="U188" s="61" t="s">
        <v>993</v>
      </c>
      <c r="V188" s="61" t="s">
        <v>589</v>
      </c>
      <c r="W188" s="61" t="s">
        <v>963</v>
      </c>
      <c r="X188" s="61" t="s">
        <v>948</v>
      </c>
    </row>
    <row r="189" spans="1:24" x14ac:dyDescent="0.25">
      <c r="A189" s="61" t="str">
        <f t="shared" si="2"/>
        <v>37.4.6</v>
      </c>
      <c r="B189" s="61" t="s">
        <v>948</v>
      </c>
      <c r="C189" s="61">
        <v>0</v>
      </c>
      <c r="D189" s="61" t="s">
        <v>544</v>
      </c>
      <c r="E189" s="61" t="s">
        <v>994</v>
      </c>
      <c r="F189" s="61" t="s">
        <v>21</v>
      </c>
      <c r="G189" s="61" t="e">
        <v>#N/A</v>
      </c>
      <c r="H189" s="61" t="e">
        <v>#N/A</v>
      </c>
      <c r="I189" s="61" t="e">
        <v>#N/A</v>
      </c>
      <c r="J189" s="61" t="s">
        <v>21</v>
      </c>
      <c r="K189" s="61" t="s">
        <v>21</v>
      </c>
      <c r="L189" s="61" t="s">
        <v>21</v>
      </c>
      <c r="M189" s="61" t="s">
        <v>21</v>
      </c>
      <c r="P189" s="61" t="s">
        <v>21</v>
      </c>
      <c r="Q189" s="61" t="s">
        <v>352</v>
      </c>
      <c r="R189" s="61">
        <v>5</v>
      </c>
      <c r="S189" s="61">
        <v>1</v>
      </c>
      <c r="T189" s="61" t="s">
        <v>540</v>
      </c>
      <c r="U189" s="61" t="s">
        <v>984</v>
      </c>
      <c r="V189" s="61" t="s">
        <v>995</v>
      </c>
      <c r="W189" s="61" t="s">
        <v>806</v>
      </c>
      <c r="X189" s="61" t="s">
        <v>948</v>
      </c>
    </row>
    <row r="190" spans="1:24" x14ac:dyDescent="0.25">
      <c r="A190" s="61" t="str">
        <f t="shared" si="2"/>
        <v>37.5</v>
      </c>
      <c r="B190" s="61" t="s">
        <v>948</v>
      </c>
      <c r="C190" s="61">
        <v>0</v>
      </c>
      <c r="D190" s="61" t="s">
        <v>534</v>
      </c>
      <c r="E190" s="61" t="s">
        <v>996</v>
      </c>
      <c r="F190" s="61" t="s">
        <v>536</v>
      </c>
      <c r="G190" s="61" t="s">
        <v>13</v>
      </c>
      <c r="H190" s="61" t="s">
        <v>1700</v>
      </c>
      <c r="I190" s="61" t="s">
        <v>1701</v>
      </c>
      <c r="J190" s="61" t="s">
        <v>21</v>
      </c>
      <c r="K190" s="61" t="s">
        <v>537</v>
      </c>
      <c r="L190" s="61" t="s">
        <v>331</v>
      </c>
      <c r="M190" s="61" t="s">
        <v>892</v>
      </c>
      <c r="P190" s="61" t="s">
        <v>950</v>
      </c>
      <c r="Q190" s="61" t="s">
        <v>353</v>
      </c>
      <c r="R190" s="61">
        <v>20</v>
      </c>
      <c r="S190" s="61">
        <v>50</v>
      </c>
      <c r="T190" s="61" t="s">
        <v>540</v>
      </c>
      <c r="U190" s="61" t="s">
        <v>997</v>
      </c>
      <c r="V190" s="61" t="s">
        <v>561</v>
      </c>
      <c r="W190" s="61" t="s">
        <v>562</v>
      </c>
      <c r="X190" s="61" t="s">
        <v>948</v>
      </c>
    </row>
    <row r="191" spans="1:24" x14ac:dyDescent="0.25">
      <c r="A191" s="61" t="str">
        <f t="shared" si="2"/>
        <v>37.5.1</v>
      </c>
      <c r="B191" s="61" t="s">
        <v>948</v>
      </c>
      <c r="C191" s="61">
        <v>0</v>
      </c>
      <c r="D191" s="61" t="s">
        <v>544</v>
      </c>
      <c r="E191" s="61" t="s">
        <v>998</v>
      </c>
      <c r="F191" s="61" t="s">
        <v>21</v>
      </c>
      <c r="G191" s="61" t="e">
        <v>#N/A</v>
      </c>
      <c r="H191" s="61" t="e">
        <v>#N/A</v>
      </c>
      <c r="I191" s="61" t="e">
        <v>#N/A</v>
      </c>
      <c r="J191" s="61" t="s">
        <v>21</v>
      </c>
      <c r="K191" s="61" t="s">
        <v>21</v>
      </c>
      <c r="L191" s="61" t="s">
        <v>21</v>
      </c>
      <c r="M191" s="61" t="s">
        <v>21</v>
      </c>
      <c r="P191" s="61" t="s">
        <v>21</v>
      </c>
      <c r="Q191" s="61" t="s">
        <v>354</v>
      </c>
      <c r="R191" s="61">
        <v>5</v>
      </c>
      <c r="S191" s="61">
        <v>1</v>
      </c>
      <c r="T191" s="61" t="s">
        <v>540</v>
      </c>
      <c r="U191" s="61" t="s">
        <v>999</v>
      </c>
      <c r="V191" s="61" t="s">
        <v>561</v>
      </c>
      <c r="W191" s="61" t="s">
        <v>566</v>
      </c>
      <c r="X191" s="61" t="s">
        <v>948</v>
      </c>
    </row>
    <row r="192" spans="1:24" x14ac:dyDescent="0.25">
      <c r="A192" s="61" t="str">
        <f t="shared" si="2"/>
        <v>37.5.2</v>
      </c>
      <c r="B192" s="61" t="s">
        <v>948</v>
      </c>
      <c r="C192" s="61">
        <v>0</v>
      </c>
      <c r="D192" s="61" t="s">
        <v>544</v>
      </c>
      <c r="E192" s="61" t="s">
        <v>1000</v>
      </c>
      <c r="F192" s="61" t="s">
        <v>21</v>
      </c>
      <c r="G192" s="61" t="e">
        <v>#N/A</v>
      </c>
      <c r="H192" s="61" t="e">
        <v>#N/A</v>
      </c>
      <c r="I192" s="61" t="e">
        <v>#N/A</v>
      </c>
      <c r="J192" s="61" t="s">
        <v>21</v>
      </c>
      <c r="K192" s="61" t="s">
        <v>21</v>
      </c>
      <c r="L192" s="61" t="s">
        <v>21</v>
      </c>
      <c r="M192" s="61" t="s">
        <v>21</v>
      </c>
      <c r="P192" s="61" t="s">
        <v>21</v>
      </c>
      <c r="Q192" s="61" t="s">
        <v>355</v>
      </c>
      <c r="R192" s="61">
        <v>10</v>
      </c>
      <c r="S192" s="61">
        <v>1</v>
      </c>
      <c r="T192" s="61" t="s">
        <v>540</v>
      </c>
      <c r="U192" s="61" t="s">
        <v>1001</v>
      </c>
      <c r="V192" s="61" t="s">
        <v>693</v>
      </c>
      <c r="W192" s="61" t="s">
        <v>1002</v>
      </c>
      <c r="X192" s="61" t="s">
        <v>948</v>
      </c>
    </row>
    <row r="193" spans="1:24" x14ac:dyDescent="0.25">
      <c r="A193" s="61" t="str">
        <f t="shared" si="2"/>
        <v>37.5.3</v>
      </c>
      <c r="B193" s="61" t="s">
        <v>948</v>
      </c>
      <c r="C193" s="61">
        <v>0</v>
      </c>
      <c r="D193" s="61" t="s">
        <v>544</v>
      </c>
      <c r="E193" s="61" t="s">
        <v>1003</v>
      </c>
      <c r="F193" s="61" t="s">
        <v>21</v>
      </c>
      <c r="G193" s="61" t="e">
        <v>#N/A</v>
      </c>
      <c r="H193" s="61" t="e">
        <v>#N/A</v>
      </c>
      <c r="I193" s="61" t="e">
        <v>#N/A</v>
      </c>
      <c r="J193" s="61" t="s">
        <v>21</v>
      </c>
      <c r="K193" s="61" t="s">
        <v>21</v>
      </c>
      <c r="L193" s="61" t="s">
        <v>21</v>
      </c>
      <c r="M193" s="61" t="s">
        <v>21</v>
      </c>
      <c r="P193" s="61" t="s">
        <v>21</v>
      </c>
      <c r="Q193" s="61" t="s">
        <v>356</v>
      </c>
      <c r="R193" s="61">
        <v>10</v>
      </c>
      <c r="S193" s="61">
        <v>1</v>
      </c>
      <c r="T193" s="61" t="s">
        <v>540</v>
      </c>
      <c r="U193" s="61" t="s">
        <v>1004</v>
      </c>
      <c r="V193" s="61" t="s">
        <v>1005</v>
      </c>
      <c r="W193" s="61" t="s">
        <v>1006</v>
      </c>
      <c r="X193" s="61" t="s">
        <v>948</v>
      </c>
    </row>
    <row r="194" spans="1:24" x14ac:dyDescent="0.25">
      <c r="A194" s="61" t="str">
        <f t="shared" si="2"/>
        <v>37.5.4</v>
      </c>
      <c r="B194" s="61" t="s">
        <v>948</v>
      </c>
      <c r="C194" s="61">
        <v>0</v>
      </c>
      <c r="D194" s="61" t="s">
        <v>544</v>
      </c>
      <c r="E194" s="61" t="s">
        <v>1007</v>
      </c>
      <c r="F194" s="61" t="s">
        <v>21</v>
      </c>
      <c r="G194" s="61" t="e">
        <v>#N/A</v>
      </c>
      <c r="H194" s="61" t="e">
        <v>#N/A</v>
      </c>
      <c r="I194" s="61" t="e">
        <v>#N/A</v>
      </c>
      <c r="J194" s="61" t="s">
        <v>21</v>
      </c>
      <c r="K194" s="61" t="s">
        <v>21</v>
      </c>
      <c r="L194" s="61" t="s">
        <v>21</v>
      </c>
      <c r="M194" s="61" t="s">
        <v>21</v>
      </c>
      <c r="P194" s="61" t="s">
        <v>21</v>
      </c>
      <c r="Q194" s="61" t="s">
        <v>357</v>
      </c>
      <c r="R194" s="61">
        <v>75</v>
      </c>
      <c r="S194" s="61">
        <v>100</v>
      </c>
      <c r="T194" s="61" t="s">
        <v>579</v>
      </c>
      <c r="U194" s="61" t="s">
        <v>1008</v>
      </c>
      <c r="V194" s="61" t="s">
        <v>1009</v>
      </c>
      <c r="W194" s="61" t="s">
        <v>562</v>
      </c>
      <c r="X194" s="61" t="s">
        <v>948</v>
      </c>
    </row>
    <row r="195" spans="1:24" x14ac:dyDescent="0.25">
      <c r="A195" s="61" t="str">
        <f t="shared" si="2"/>
        <v>7000.1</v>
      </c>
      <c r="B195" s="61" t="s">
        <v>1010</v>
      </c>
      <c r="C195" s="61">
        <v>0</v>
      </c>
      <c r="D195" s="61" t="s">
        <v>534</v>
      </c>
      <c r="E195" s="61" t="s">
        <v>1011</v>
      </c>
      <c r="F195" s="61" t="s">
        <v>557</v>
      </c>
      <c r="G195" s="61" t="s">
        <v>13</v>
      </c>
      <c r="H195" s="61" t="s">
        <v>1700</v>
      </c>
      <c r="I195" s="61" t="s">
        <v>1701</v>
      </c>
      <c r="J195" s="61" t="s">
        <v>1012</v>
      </c>
      <c r="K195" s="61" t="s">
        <v>537</v>
      </c>
      <c r="L195" s="61" t="s">
        <v>22</v>
      </c>
      <c r="M195" s="61" t="s">
        <v>603</v>
      </c>
      <c r="P195" s="61" t="s">
        <v>1013</v>
      </c>
      <c r="Q195" s="61" t="s">
        <v>164</v>
      </c>
      <c r="R195" s="61">
        <v>10</v>
      </c>
      <c r="S195" s="61">
        <v>1</v>
      </c>
      <c r="T195" s="61" t="s">
        <v>540</v>
      </c>
      <c r="U195" s="61" t="s">
        <v>1014</v>
      </c>
      <c r="V195" s="61" t="s">
        <v>570</v>
      </c>
      <c r="W195" s="61" t="s">
        <v>1015</v>
      </c>
      <c r="X195" s="61" t="s">
        <v>1010</v>
      </c>
    </row>
    <row r="196" spans="1:24" x14ac:dyDescent="0.25">
      <c r="A196" s="61" t="str">
        <f t="shared" ref="A196:A259" si="3">+E196</f>
        <v>7000.1.1</v>
      </c>
      <c r="B196" s="61" t="s">
        <v>1010</v>
      </c>
      <c r="C196" s="61">
        <v>0</v>
      </c>
      <c r="D196" s="61" t="s">
        <v>544</v>
      </c>
      <c r="E196" s="61" t="s">
        <v>1016</v>
      </c>
      <c r="F196" s="61" t="s">
        <v>21</v>
      </c>
      <c r="G196" s="61" t="e">
        <v>#N/A</v>
      </c>
      <c r="H196" s="61" t="e">
        <v>#N/A</v>
      </c>
      <c r="I196" s="61" t="e">
        <v>#N/A</v>
      </c>
      <c r="J196" s="61" t="s">
        <v>21</v>
      </c>
      <c r="K196" s="61" t="s">
        <v>21</v>
      </c>
      <c r="L196" s="61" t="s">
        <v>21</v>
      </c>
      <c r="M196" s="61" t="s">
        <v>21</v>
      </c>
      <c r="P196" s="61" t="s">
        <v>21</v>
      </c>
      <c r="Q196" s="61" t="s">
        <v>165</v>
      </c>
      <c r="R196" s="61">
        <v>30</v>
      </c>
      <c r="S196" s="61">
        <v>1</v>
      </c>
      <c r="T196" s="61" t="s">
        <v>540</v>
      </c>
      <c r="U196" s="61" t="s">
        <v>1017</v>
      </c>
      <c r="V196" s="61" t="s">
        <v>570</v>
      </c>
      <c r="W196" s="61" t="s">
        <v>1018</v>
      </c>
      <c r="X196" s="61" t="s">
        <v>1010</v>
      </c>
    </row>
    <row r="197" spans="1:24" x14ac:dyDescent="0.25">
      <c r="A197" s="61" t="str">
        <f t="shared" si="3"/>
        <v>7000.1.2</v>
      </c>
      <c r="B197" s="61" t="s">
        <v>1010</v>
      </c>
      <c r="C197" s="61">
        <v>0</v>
      </c>
      <c r="D197" s="61" t="s">
        <v>544</v>
      </c>
      <c r="E197" s="61" t="s">
        <v>1019</v>
      </c>
      <c r="F197" s="61" t="s">
        <v>21</v>
      </c>
      <c r="G197" s="61" t="e">
        <v>#N/A</v>
      </c>
      <c r="H197" s="61" t="e">
        <v>#N/A</v>
      </c>
      <c r="I197" s="61" t="e">
        <v>#N/A</v>
      </c>
      <c r="J197" s="61" t="s">
        <v>21</v>
      </c>
      <c r="K197" s="61" t="s">
        <v>21</v>
      </c>
      <c r="L197" s="61" t="s">
        <v>21</v>
      </c>
      <c r="M197" s="61" t="s">
        <v>21</v>
      </c>
      <c r="P197" s="61" t="s">
        <v>21</v>
      </c>
      <c r="Q197" s="61" t="s">
        <v>166</v>
      </c>
      <c r="R197" s="61">
        <v>60</v>
      </c>
      <c r="S197" s="61">
        <v>1</v>
      </c>
      <c r="T197" s="61" t="s">
        <v>540</v>
      </c>
      <c r="U197" s="61" t="s">
        <v>1020</v>
      </c>
      <c r="V197" s="61" t="s">
        <v>1021</v>
      </c>
      <c r="W197" s="61" t="s">
        <v>1022</v>
      </c>
      <c r="X197" s="61" t="s">
        <v>1010</v>
      </c>
    </row>
    <row r="198" spans="1:24" x14ac:dyDescent="0.25">
      <c r="A198" s="61" t="str">
        <f t="shared" si="3"/>
        <v>7000.1.3</v>
      </c>
      <c r="B198" s="61" t="s">
        <v>1010</v>
      </c>
      <c r="C198" s="61">
        <v>0</v>
      </c>
      <c r="D198" s="61" t="s">
        <v>544</v>
      </c>
      <c r="E198" s="61" t="s">
        <v>1023</v>
      </c>
      <c r="F198" s="61" t="s">
        <v>21</v>
      </c>
      <c r="G198" s="61" t="e">
        <v>#N/A</v>
      </c>
      <c r="H198" s="61" t="e">
        <v>#N/A</v>
      </c>
      <c r="I198" s="61" t="e">
        <v>#N/A</v>
      </c>
      <c r="J198" s="61" t="s">
        <v>21</v>
      </c>
      <c r="K198" s="61" t="s">
        <v>21</v>
      </c>
      <c r="L198" s="61" t="s">
        <v>21</v>
      </c>
      <c r="M198" s="61" t="s">
        <v>21</v>
      </c>
      <c r="P198" s="61" t="s">
        <v>21</v>
      </c>
      <c r="Q198" s="61" t="s">
        <v>167</v>
      </c>
      <c r="R198" s="61">
        <v>10</v>
      </c>
      <c r="S198" s="61">
        <v>1</v>
      </c>
      <c r="T198" s="61" t="s">
        <v>540</v>
      </c>
      <c r="U198" s="61" t="s">
        <v>1014</v>
      </c>
      <c r="V198" s="61" t="s">
        <v>1022</v>
      </c>
      <c r="W198" s="61" t="s">
        <v>1015</v>
      </c>
      <c r="X198" s="61" t="s">
        <v>1010</v>
      </c>
    </row>
    <row r="199" spans="1:24" x14ac:dyDescent="0.25">
      <c r="A199" s="61" t="str">
        <f t="shared" si="3"/>
        <v>7000.2</v>
      </c>
      <c r="B199" s="61" t="s">
        <v>1010</v>
      </c>
      <c r="C199" s="61">
        <v>0</v>
      </c>
      <c r="D199" s="61" t="s">
        <v>534</v>
      </c>
      <c r="E199" s="61" t="s">
        <v>1024</v>
      </c>
      <c r="F199" s="61" t="s">
        <v>557</v>
      </c>
      <c r="G199" s="61" t="s">
        <v>11</v>
      </c>
      <c r="H199" s="61" t="s">
        <v>1704</v>
      </c>
      <c r="I199" s="61" t="s">
        <v>1705</v>
      </c>
      <c r="J199" s="61" t="s">
        <v>558</v>
      </c>
      <c r="K199" s="61" t="s">
        <v>537</v>
      </c>
      <c r="L199" s="61" t="s">
        <v>25</v>
      </c>
      <c r="M199" s="61" t="s">
        <v>892</v>
      </c>
      <c r="P199" s="61" t="s">
        <v>1025</v>
      </c>
      <c r="Q199" s="61" t="s">
        <v>168</v>
      </c>
      <c r="R199" s="61">
        <v>10</v>
      </c>
      <c r="S199" s="61">
        <v>1</v>
      </c>
      <c r="T199" s="61" t="s">
        <v>540</v>
      </c>
      <c r="U199" s="61" t="s">
        <v>1026</v>
      </c>
      <c r="V199" s="61" t="s">
        <v>728</v>
      </c>
      <c r="W199" s="61" t="s">
        <v>1027</v>
      </c>
      <c r="X199" s="61" t="s">
        <v>1010</v>
      </c>
    </row>
    <row r="200" spans="1:24" x14ac:dyDescent="0.25">
      <c r="A200" s="61" t="str">
        <f t="shared" si="3"/>
        <v>7000.2.1</v>
      </c>
      <c r="B200" s="61" t="s">
        <v>1010</v>
      </c>
      <c r="C200" s="61">
        <v>0</v>
      </c>
      <c r="D200" s="61" t="s">
        <v>544</v>
      </c>
      <c r="E200" s="61" t="s">
        <v>1028</v>
      </c>
      <c r="F200" s="61" t="s">
        <v>21</v>
      </c>
      <c r="G200" s="61" t="e">
        <v>#N/A</v>
      </c>
      <c r="H200" s="61" t="e">
        <v>#N/A</v>
      </c>
      <c r="I200" s="61" t="e">
        <v>#N/A</v>
      </c>
      <c r="J200" s="61" t="s">
        <v>21</v>
      </c>
      <c r="K200" s="61" t="s">
        <v>21</v>
      </c>
      <c r="L200" s="61" t="s">
        <v>21</v>
      </c>
      <c r="M200" s="61" t="s">
        <v>21</v>
      </c>
      <c r="P200" s="61" t="s">
        <v>21</v>
      </c>
      <c r="Q200" s="61" t="s">
        <v>169</v>
      </c>
      <c r="R200" s="61">
        <v>50</v>
      </c>
      <c r="S200" s="61">
        <v>1</v>
      </c>
      <c r="T200" s="61" t="s">
        <v>540</v>
      </c>
      <c r="U200" s="61" t="s">
        <v>1026</v>
      </c>
      <c r="V200" s="61" t="s">
        <v>728</v>
      </c>
      <c r="W200" s="61" t="s">
        <v>697</v>
      </c>
      <c r="X200" s="61" t="s">
        <v>1010</v>
      </c>
    </row>
    <row r="201" spans="1:24" x14ac:dyDescent="0.25">
      <c r="A201" s="61" t="str">
        <f t="shared" si="3"/>
        <v>7000.2.2</v>
      </c>
      <c r="B201" s="61" t="s">
        <v>1010</v>
      </c>
      <c r="C201" s="61">
        <v>0</v>
      </c>
      <c r="D201" s="61" t="s">
        <v>544</v>
      </c>
      <c r="E201" s="61" t="s">
        <v>1029</v>
      </c>
      <c r="F201" s="61" t="s">
        <v>21</v>
      </c>
      <c r="G201" s="61" t="e">
        <v>#N/A</v>
      </c>
      <c r="H201" s="61" t="e">
        <v>#N/A</v>
      </c>
      <c r="I201" s="61" t="e">
        <v>#N/A</v>
      </c>
      <c r="J201" s="61" t="s">
        <v>21</v>
      </c>
      <c r="K201" s="61" t="s">
        <v>21</v>
      </c>
      <c r="L201" s="61" t="s">
        <v>21</v>
      </c>
      <c r="M201" s="61" t="s">
        <v>21</v>
      </c>
      <c r="P201" s="61" t="s">
        <v>21</v>
      </c>
      <c r="Q201" s="61" t="s">
        <v>170</v>
      </c>
      <c r="R201" s="61">
        <v>50</v>
      </c>
      <c r="S201" s="61">
        <v>1</v>
      </c>
      <c r="T201" s="61" t="s">
        <v>540</v>
      </c>
      <c r="U201" s="61" t="s">
        <v>1017</v>
      </c>
      <c r="V201" s="61" t="s">
        <v>641</v>
      </c>
      <c r="W201" s="61" t="s">
        <v>1027</v>
      </c>
      <c r="X201" s="61" t="s">
        <v>1010</v>
      </c>
    </row>
    <row r="202" spans="1:24" x14ac:dyDescent="0.25">
      <c r="A202" s="61" t="str">
        <f t="shared" si="3"/>
        <v>7000.3</v>
      </c>
      <c r="B202" s="61" t="s">
        <v>1010</v>
      </c>
      <c r="C202" s="61">
        <v>0</v>
      </c>
      <c r="D202" s="61" t="s">
        <v>534</v>
      </c>
      <c r="E202" s="61" t="s">
        <v>1030</v>
      </c>
      <c r="F202" s="61" t="s">
        <v>557</v>
      </c>
      <c r="G202" s="61" t="s">
        <v>14</v>
      </c>
      <c r="H202" s="61" t="s">
        <v>1708</v>
      </c>
      <c r="I202" s="61" t="s">
        <v>1708</v>
      </c>
      <c r="J202" s="61" t="s">
        <v>558</v>
      </c>
      <c r="K202" s="61" t="s">
        <v>537</v>
      </c>
      <c r="L202" s="61" t="s">
        <v>22</v>
      </c>
      <c r="M202" s="61" t="s">
        <v>838</v>
      </c>
      <c r="P202" s="61" t="s">
        <v>1031</v>
      </c>
      <c r="Q202" s="61" t="s">
        <v>322</v>
      </c>
      <c r="R202" s="61">
        <v>10</v>
      </c>
      <c r="S202" s="61">
        <v>1</v>
      </c>
      <c r="T202" s="61" t="s">
        <v>540</v>
      </c>
      <c r="U202" s="61" t="s">
        <v>1032</v>
      </c>
      <c r="V202" s="61" t="s">
        <v>589</v>
      </c>
      <c r="W202" s="61" t="s">
        <v>1033</v>
      </c>
      <c r="X202" s="61" t="s">
        <v>1010</v>
      </c>
    </row>
    <row r="203" spans="1:24" x14ac:dyDescent="0.25">
      <c r="A203" s="61" t="str">
        <f t="shared" si="3"/>
        <v>7000.3.1</v>
      </c>
      <c r="B203" s="61" t="s">
        <v>1010</v>
      </c>
      <c r="C203" s="61">
        <v>0</v>
      </c>
      <c r="D203" s="61" t="s">
        <v>544</v>
      </c>
      <c r="E203" s="61" t="s">
        <v>1034</v>
      </c>
      <c r="F203" s="61" t="s">
        <v>21</v>
      </c>
      <c r="G203" s="61" t="e">
        <v>#N/A</v>
      </c>
      <c r="H203" s="61" t="e">
        <v>#N/A</v>
      </c>
      <c r="I203" s="61" t="e">
        <v>#N/A</v>
      </c>
      <c r="J203" s="61" t="s">
        <v>21</v>
      </c>
      <c r="K203" s="61" t="s">
        <v>21</v>
      </c>
      <c r="L203" s="61" t="s">
        <v>21</v>
      </c>
      <c r="M203" s="61" t="s">
        <v>21</v>
      </c>
      <c r="P203" s="61" t="s">
        <v>21</v>
      </c>
      <c r="Q203" s="61" t="s">
        <v>323</v>
      </c>
      <c r="R203" s="61">
        <v>50</v>
      </c>
      <c r="S203" s="61">
        <v>1</v>
      </c>
      <c r="T203" s="61" t="s">
        <v>540</v>
      </c>
      <c r="U203" s="61" t="s">
        <v>1035</v>
      </c>
      <c r="V203" s="61" t="s">
        <v>589</v>
      </c>
      <c r="W203" s="61" t="s">
        <v>697</v>
      </c>
      <c r="X203" s="61" t="s">
        <v>1010</v>
      </c>
    </row>
    <row r="204" spans="1:24" x14ac:dyDescent="0.25">
      <c r="A204" s="61" t="str">
        <f t="shared" si="3"/>
        <v>7000.3.2</v>
      </c>
      <c r="B204" s="61" t="s">
        <v>1010</v>
      </c>
      <c r="C204" s="61">
        <v>0</v>
      </c>
      <c r="D204" s="61" t="s">
        <v>544</v>
      </c>
      <c r="E204" s="61" t="s">
        <v>1036</v>
      </c>
      <c r="F204" s="61" t="s">
        <v>21</v>
      </c>
      <c r="G204" s="61" t="e">
        <v>#N/A</v>
      </c>
      <c r="H204" s="61" t="e">
        <v>#N/A</v>
      </c>
      <c r="I204" s="61" t="e">
        <v>#N/A</v>
      </c>
      <c r="J204" s="61" t="s">
        <v>21</v>
      </c>
      <c r="K204" s="61" t="s">
        <v>21</v>
      </c>
      <c r="L204" s="61" t="s">
        <v>21</v>
      </c>
      <c r="M204" s="61" t="s">
        <v>21</v>
      </c>
      <c r="P204" s="61" t="s">
        <v>21</v>
      </c>
      <c r="Q204" s="61" t="s">
        <v>324</v>
      </c>
      <c r="R204" s="61">
        <v>50</v>
      </c>
      <c r="S204" s="61">
        <v>1</v>
      </c>
      <c r="T204" s="61" t="s">
        <v>540</v>
      </c>
      <c r="U204" s="61" t="s">
        <v>1017</v>
      </c>
      <c r="V204" s="61" t="s">
        <v>641</v>
      </c>
      <c r="W204" s="61" t="s">
        <v>1033</v>
      </c>
      <c r="X204" s="61" t="s">
        <v>1010</v>
      </c>
    </row>
    <row r="205" spans="1:24" x14ac:dyDescent="0.25">
      <c r="A205" s="61" t="str">
        <f t="shared" si="3"/>
        <v>7000.4</v>
      </c>
      <c r="B205" s="61" t="s">
        <v>1010</v>
      </c>
      <c r="C205" s="61">
        <v>0</v>
      </c>
      <c r="D205" s="61" t="s">
        <v>534</v>
      </c>
      <c r="E205" s="61" t="s">
        <v>1037</v>
      </c>
      <c r="F205" s="61" t="s">
        <v>536</v>
      </c>
      <c r="G205" s="61" t="s">
        <v>11</v>
      </c>
      <c r="H205" s="61" t="s">
        <v>1704</v>
      </c>
      <c r="I205" s="61" t="s">
        <v>1705</v>
      </c>
      <c r="J205" s="61" t="s">
        <v>629</v>
      </c>
      <c r="K205" s="61" t="s">
        <v>559</v>
      </c>
      <c r="L205" s="61" t="s">
        <v>25</v>
      </c>
      <c r="M205" s="61" t="s">
        <v>838</v>
      </c>
      <c r="P205" s="61" t="s">
        <v>1031</v>
      </c>
      <c r="Q205" s="61" t="s">
        <v>325</v>
      </c>
      <c r="R205" s="61">
        <v>40</v>
      </c>
      <c r="S205" s="61">
        <v>2</v>
      </c>
      <c r="T205" s="61" t="s">
        <v>540</v>
      </c>
      <c r="U205" s="61" t="s">
        <v>1038</v>
      </c>
      <c r="V205" s="61" t="s">
        <v>1039</v>
      </c>
      <c r="W205" s="61" t="s">
        <v>590</v>
      </c>
      <c r="X205" s="61" t="s">
        <v>1040</v>
      </c>
    </row>
    <row r="206" spans="1:24" x14ac:dyDescent="0.25">
      <c r="A206" s="61" t="str">
        <f t="shared" si="3"/>
        <v>7000.4.1</v>
      </c>
      <c r="B206" s="61" t="s">
        <v>1010</v>
      </c>
      <c r="C206" s="61">
        <v>0</v>
      </c>
      <c r="D206" s="61" t="s">
        <v>544</v>
      </c>
      <c r="E206" s="61" t="s">
        <v>1041</v>
      </c>
      <c r="F206" s="61" t="s">
        <v>21</v>
      </c>
      <c r="G206" s="61" t="e">
        <v>#N/A</v>
      </c>
      <c r="H206" s="61" t="e">
        <v>#N/A</v>
      </c>
      <c r="I206" s="61" t="e">
        <v>#N/A</v>
      </c>
      <c r="J206" s="61" t="s">
        <v>21</v>
      </c>
      <c r="K206" s="61" t="s">
        <v>21</v>
      </c>
      <c r="L206" s="61" t="s">
        <v>21</v>
      </c>
      <c r="M206" s="61" t="s">
        <v>21</v>
      </c>
      <c r="P206" s="61" t="s">
        <v>21</v>
      </c>
      <c r="Q206" s="61" t="s">
        <v>326</v>
      </c>
      <c r="R206" s="61">
        <v>5</v>
      </c>
      <c r="S206" s="61">
        <v>2</v>
      </c>
      <c r="T206" s="61" t="s">
        <v>540</v>
      </c>
      <c r="U206" s="61" t="s">
        <v>1042</v>
      </c>
      <c r="V206" s="61" t="s">
        <v>1039</v>
      </c>
      <c r="W206" s="61" t="s">
        <v>864</v>
      </c>
      <c r="X206" s="61" t="s">
        <v>1010</v>
      </c>
    </row>
    <row r="207" spans="1:24" x14ac:dyDescent="0.25">
      <c r="A207" s="61" t="str">
        <f t="shared" si="3"/>
        <v>7000.4.2</v>
      </c>
      <c r="B207" s="61" t="s">
        <v>1010</v>
      </c>
      <c r="C207" s="61">
        <v>0</v>
      </c>
      <c r="D207" s="61" t="s">
        <v>544</v>
      </c>
      <c r="E207" s="61" t="s">
        <v>1043</v>
      </c>
      <c r="F207" s="61" t="s">
        <v>21</v>
      </c>
      <c r="G207" s="61" t="e">
        <v>#N/A</v>
      </c>
      <c r="H207" s="61" t="e">
        <v>#N/A</v>
      </c>
      <c r="I207" s="61" t="e">
        <v>#N/A</v>
      </c>
      <c r="J207" s="61" t="s">
        <v>21</v>
      </c>
      <c r="K207" s="61" t="s">
        <v>21</v>
      </c>
      <c r="L207" s="61" t="s">
        <v>21</v>
      </c>
      <c r="M207" s="61" t="s">
        <v>21</v>
      </c>
      <c r="P207" s="61" t="s">
        <v>21</v>
      </c>
      <c r="Q207" s="61" t="s">
        <v>327</v>
      </c>
      <c r="R207" s="61">
        <v>15</v>
      </c>
      <c r="S207" s="61">
        <v>2</v>
      </c>
      <c r="T207" s="61" t="s">
        <v>540</v>
      </c>
      <c r="U207" s="61" t="s">
        <v>1044</v>
      </c>
      <c r="V207" s="61" t="s">
        <v>1045</v>
      </c>
      <c r="W207" s="61" t="s">
        <v>1046</v>
      </c>
      <c r="X207" s="61" t="s">
        <v>1010</v>
      </c>
    </row>
    <row r="208" spans="1:24" x14ac:dyDescent="0.25">
      <c r="A208" s="61" t="str">
        <f t="shared" si="3"/>
        <v>7000.4.3</v>
      </c>
      <c r="B208" s="61" t="s">
        <v>1010</v>
      </c>
      <c r="C208" s="61">
        <v>0</v>
      </c>
      <c r="D208" s="61" t="s">
        <v>544</v>
      </c>
      <c r="E208" s="61" t="s">
        <v>1047</v>
      </c>
      <c r="F208" s="61" t="s">
        <v>21</v>
      </c>
      <c r="G208" s="61" t="e">
        <v>#N/A</v>
      </c>
      <c r="H208" s="61" t="e">
        <v>#N/A</v>
      </c>
      <c r="I208" s="61" t="e">
        <v>#N/A</v>
      </c>
      <c r="J208" s="61" t="s">
        <v>21</v>
      </c>
      <c r="K208" s="61" t="s">
        <v>21</v>
      </c>
      <c r="L208" s="61" t="s">
        <v>21</v>
      </c>
      <c r="M208" s="61" t="s">
        <v>21</v>
      </c>
      <c r="P208" s="61" t="s">
        <v>21</v>
      </c>
      <c r="Q208" s="61" t="s">
        <v>328</v>
      </c>
      <c r="R208" s="61">
        <v>20</v>
      </c>
      <c r="S208" s="61">
        <v>2</v>
      </c>
      <c r="T208" s="61" t="s">
        <v>540</v>
      </c>
      <c r="U208" s="61" t="s">
        <v>1048</v>
      </c>
      <c r="V208" s="61" t="s">
        <v>1027</v>
      </c>
      <c r="W208" s="61" t="s">
        <v>1049</v>
      </c>
      <c r="X208" s="61" t="s">
        <v>1010</v>
      </c>
    </row>
    <row r="209" spans="1:24" x14ac:dyDescent="0.25">
      <c r="A209" s="61" t="str">
        <f t="shared" si="3"/>
        <v>7000.4.4</v>
      </c>
      <c r="B209" s="61" t="s">
        <v>1010</v>
      </c>
      <c r="C209" s="61">
        <v>0</v>
      </c>
      <c r="D209" s="61" t="s">
        <v>824</v>
      </c>
      <c r="E209" s="61" t="s">
        <v>1050</v>
      </c>
      <c r="F209" s="61" t="s">
        <v>21</v>
      </c>
      <c r="G209" s="61" t="e">
        <v>#N/A</v>
      </c>
      <c r="H209" s="61" t="e">
        <v>#N/A</v>
      </c>
      <c r="I209" s="61" t="e">
        <v>#N/A</v>
      </c>
      <c r="J209" s="61" t="s">
        <v>21</v>
      </c>
      <c r="K209" s="61" t="s">
        <v>21</v>
      </c>
      <c r="L209" s="61" t="s">
        <v>21</v>
      </c>
      <c r="M209" s="61" t="s">
        <v>21</v>
      </c>
      <c r="P209" s="61" t="s">
        <v>21</v>
      </c>
      <c r="Q209" s="61" t="s">
        <v>329</v>
      </c>
      <c r="R209" s="61">
        <v>0</v>
      </c>
      <c r="S209" s="61">
        <v>2</v>
      </c>
      <c r="T209" s="61" t="s">
        <v>540</v>
      </c>
      <c r="U209" s="61" t="s">
        <v>1051</v>
      </c>
      <c r="V209" s="61" t="s">
        <v>991</v>
      </c>
      <c r="W209" s="61" t="s">
        <v>1052</v>
      </c>
      <c r="X209" s="61" t="s">
        <v>701</v>
      </c>
    </row>
    <row r="210" spans="1:24" x14ac:dyDescent="0.25">
      <c r="A210" s="61" t="str">
        <f t="shared" si="3"/>
        <v>7000.4.5</v>
      </c>
      <c r="B210" s="61" t="s">
        <v>1010</v>
      </c>
      <c r="C210" s="61">
        <v>0</v>
      </c>
      <c r="D210" s="61" t="s">
        <v>544</v>
      </c>
      <c r="E210" s="61" t="s">
        <v>1053</v>
      </c>
      <c r="F210" s="61" t="s">
        <v>21</v>
      </c>
      <c r="G210" s="61" t="e">
        <v>#N/A</v>
      </c>
      <c r="H210" s="61" t="e">
        <v>#N/A</v>
      </c>
      <c r="I210" s="61" t="e">
        <v>#N/A</v>
      </c>
      <c r="J210" s="61" t="s">
        <v>21</v>
      </c>
      <c r="K210" s="61" t="s">
        <v>21</v>
      </c>
      <c r="L210" s="61" t="s">
        <v>21</v>
      </c>
      <c r="M210" s="61" t="s">
        <v>21</v>
      </c>
      <c r="P210" s="61" t="s">
        <v>21</v>
      </c>
      <c r="Q210" s="61" t="s">
        <v>330</v>
      </c>
      <c r="R210" s="61">
        <v>60</v>
      </c>
      <c r="S210" s="61">
        <v>2</v>
      </c>
      <c r="T210" s="61" t="s">
        <v>540</v>
      </c>
      <c r="U210" s="61" t="s">
        <v>1054</v>
      </c>
      <c r="V210" s="61" t="s">
        <v>1055</v>
      </c>
      <c r="W210" s="61" t="s">
        <v>590</v>
      </c>
      <c r="X210" s="61" t="s">
        <v>1040</v>
      </c>
    </row>
    <row r="211" spans="1:24" x14ac:dyDescent="0.25">
      <c r="A211" s="61" t="str">
        <f t="shared" si="3"/>
        <v>7000.5</v>
      </c>
      <c r="B211" s="61" t="s">
        <v>1010</v>
      </c>
      <c r="C211" s="61">
        <v>0</v>
      </c>
      <c r="D211" s="61" t="s">
        <v>534</v>
      </c>
      <c r="E211" s="61" t="s">
        <v>1056</v>
      </c>
      <c r="F211" s="61" t="s">
        <v>536</v>
      </c>
      <c r="G211" s="61" t="s">
        <v>11</v>
      </c>
      <c r="H211" s="61" t="s">
        <v>1704</v>
      </c>
      <c r="I211" s="61" t="s">
        <v>1705</v>
      </c>
      <c r="J211" s="61" t="s">
        <v>629</v>
      </c>
      <c r="K211" s="61" t="s">
        <v>559</v>
      </c>
      <c r="L211" s="61" t="s">
        <v>22</v>
      </c>
      <c r="M211" s="61" t="s">
        <v>735</v>
      </c>
      <c r="P211" s="61" t="s">
        <v>1031</v>
      </c>
      <c r="Q211" s="61" t="s">
        <v>311</v>
      </c>
      <c r="R211" s="61">
        <v>30</v>
      </c>
      <c r="S211" s="61">
        <v>1</v>
      </c>
      <c r="T211" s="61" t="s">
        <v>540</v>
      </c>
      <c r="U211" s="61" t="s">
        <v>1057</v>
      </c>
      <c r="V211" s="61" t="s">
        <v>570</v>
      </c>
      <c r="W211" s="61" t="s">
        <v>1058</v>
      </c>
      <c r="X211" s="61" t="s">
        <v>1040</v>
      </c>
    </row>
    <row r="212" spans="1:24" x14ac:dyDescent="0.25">
      <c r="A212" s="61" t="str">
        <f t="shared" si="3"/>
        <v>7000.5.1</v>
      </c>
      <c r="B212" s="61" t="s">
        <v>1010</v>
      </c>
      <c r="C212" s="61">
        <v>0</v>
      </c>
      <c r="D212" s="61" t="s">
        <v>544</v>
      </c>
      <c r="E212" s="61" t="s">
        <v>1059</v>
      </c>
      <c r="F212" s="61" t="s">
        <v>21</v>
      </c>
      <c r="G212" s="61" t="e">
        <v>#N/A</v>
      </c>
      <c r="H212" s="61" t="e">
        <v>#N/A</v>
      </c>
      <c r="I212" s="61" t="e">
        <v>#N/A</v>
      </c>
      <c r="J212" s="61" t="s">
        <v>21</v>
      </c>
      <c r="K212" s="61" t="s">
        <v>21</v>
      </c>
      <c r="L212" s="61" t="s">
        <v>21</v>
      </c>
      <c r="M212" s="61" t="s">
        <v>21</v>
      </c>
      <c r="P212" s="61" t="s">
        <v>21</v>
      </c>
      <c r="Q212" s="61" t="s">
        <v>41</v>
      </c>
      <c r="R212" s="61">
        <v>50</v>
      </c>
      <c r="S212" s="61">
        <v>1</v>
      </c>
      <c r="T212" s="61" t="s">
        <v>540</v>
      </c>
      <c r="U212" s="61" t="s">
        <v>1060</v>
      </c>
      <c r="V212" s="61" t="s">
        <v>570</v>
      </c>
      <c r="W212" s="61" t="s">
        <v>1061</v>
      </c>
      <c r="X212" s="61" t="s">
        <v>1010</v>
      </c>
    </row>
    <row r="213" spans="1:24" x14ac:dyDescent="0.25">
      <c r="A213" s="61" t="str">
        <f t="shared" si="3"/>
        <v>7000.5.2</v>
      </c>
      <c r="B213" s="61" t="s">
        <v>1010</v>
      </c>
      <c r="C213" s="61">
        <v>0</v>
      </c>
      <c r="D213" s="61" t="s">
        <v>824</v>
      </c>
      <c r="E213" s="61" t="s">
        <v>1062</v>
      </c>
      <c r="F213" s="61" t="s">
        <v>21</v>
      </c>
      <c r="G213" s="61" t="e">
        <v>#N/A</v>
      </c>
      <c r="H213" s="61" t="e">
        <v>#N/A</v>
      </c>
      <c r="I213" s="61" t="e">
        <v>#N/A</v>
      </c>
      <c r="J213" s="61" t="s">
        <v>21</v>
      </c>
      <c r="K213" s="61" t="s">
        <v>21</v>
      </c>
      <c r="L213" s="61" t="s">
        <v>21</v>
      </c>
      <c r="M213" s="61" t="s">
        <v>21</v>
      </c>
      <c r="P213" s="61" t="s">
        <v>21</v>
      </c>
      <c r="Q213" s="61" t="s">
        <v>312</v>
      </c>
      <c r="R213" s="61">
        <v>0</v>
      </c>
      <c r="S213" s="61">
        <v>1</v>
      </c>
      <c r="T213" s="61" t="s">
        <v>540</v>
      </c>
      <c r="U213" s="61" t="s">
        <v>1063</v>
      </c>
      <c r="V213" s="61" t="s">
        <v>1064</v>
      </c>
      <c r="W213" s="61" t="s">
        <v>905</v>
      </c>
      <c r="X213" s="61" t="s">
        <v>701</v>
      </c>
    </row>
    <row r="214" spans="1:24" x14ac:dyDescent="0.25">
      <c r="A214" s="61" t="str">
        <f t="shared" si="3"/>
        <v>7000.5.3</v>
      </c>
      <c r="B214" s="61" t="s">
        <v>1010</v>
      </c>
      <c r="C214" s="61">
        <v>0</v>
      </c>
      <c r="D214" s="61" t="s">
        <v>544</v>
      </c>
      <c r="E214" s="61" t="s">
        <v>1065</v>
      </c>
      <c r="F214" s="61" t="s">
        <v>21</v>
      </c>
      <c r="G214" s="61" t="e">
        <v>#N/A</v>
      </c>
      <c r="H214" s="61" t="e">
        <v>#N/A</v>
      </c>
      <c r="I214" s="61" t="e">
        <v>#N/A</v>
      </c>
      <c r="J214" s="61" t="s">
        <v>21</v>
      </c>
      <c r="K214" s="61" t="s">
        <v>21</v>
      </c>
      <c r="L214" s="61" t="s">
        <v>21</v>
      </c>
      <c r="M214" s="61" t="s">
        <v>21</v>
      </c>
      <c r="P214" s="61" t="s">
        <v>21</v>
      </c>
      <c r="Q214" s="61" t="s">
        <v>313</v>
      </c>
      <c r="R214" s="61">
        <v>50</v>
      </c>
      <c r="S214" s="61">
        <v>1</v>
      </c>
      <c r="T214" s="61" t="s">
        <v>540</v>
      </c>
      <c r="U214" s="61" t="s">
        <v>1066</v>
      </c>
      <c r="V214" s="61" t="s">
        <v>1067</v>
      </c>
      <c r="W214" s="61" t="s">
        <v>1068</v>
      </c>
      <c r="X214" s="61" t="s">
        <v>1010</v>
      </c>
    </row>
    <row r="215" spans="1:24" x14ac:dyDescent="0.25">
      <c r="A215" s="61" t="str">
        <f t="shared" si="3"/>
        <v>7000.5.4</v>
      </c>
      <c r="B215" s="61" t="s">
        <v>1010</v>
      </c>
      <c r="C215" s="61">
        <v>0</v>
      </c>
      <c r="D215" s="61" t="s">
        <v>824</v>
      </c>
      <c r="E215" s="61" t="s">
        <v>1069</v>
      </c>
      <c r="F215" s="61" t="s">
        <v>21</v>
      </c>
      <c r="G215" s="61" t="e">
        <v>#N/A</v>
      </c>
      <c r="H215" s="61" t="e">
        <v>#N/A</v>
      </c>
      <c r="I215" s="61" t="e">
        <v>#N/A</v>
      </c>
      <c r="J215" s="61" t="s">
        <v>21</v>
      </c>
      <c r="K215" s="61" t="s">
        <v>21</v>
      </c>
      <c r="L215" s="61" t="s">
        <v>21</v>
      </c>
      <c r="M215" s="61" t="s">
        <v>21</v>
      </c>
      <c r="P215" s="61" t="s">
        <v>21</v>
      </c>
      <c r="Q215" s="61" t="s">
        <v>314</v>
      </c>
      <c r="R215" s="61">
        <v>0</v>
      </c>
      <c r="S215" s="61">
        <v>1</v>
      </c>
      <c r="T215" s="61" t="s">
        <v>540</v>
      </c>
      <c r="U215" s="61" t="s">
        <v>1070</v>
      </c>
      <c r="V215" s="61" t="s">
        <v>1071</v>
      </c>
      <c r="W215" s="61" t="s">
        <v>1058</v>
      </c>
      <c r="X215" s="61" t="s">
        <v>701</v>
      </c>
    </row>
    <row r="216" spans="1:24" x14ac:dyDescent="0.25">
      <c r="A216" s="61" t="str">
        <f t="shared" si="3"/>
        <v>7100.1</v>
      </c>
      <c r="B216" s="61" t="s">
        <v>1072</v>
      </c>
      <c r="C216" s="61">
        <v>0</v>
      </c>
      <c r="D216" s="61" t="s">
        <v>534</v>
      </c>
      <c r="E216" s="61" t="s">
        <v>1073</v>
      </c>
      <c r="F216" s="61" t="s">
        <v>536</v>
      </c>
      <c r="G216" s="61" t="s">
        <v>11</v>
      </c>
      <c r="H216" s="61" t="s">
        <v>1704</v>
      </c>
      <c r="I216" s="61" t="s">
        <v>1705</v>
      </c>
      <c r="J216" s="61" t="s">
        <v>629</v>
      </c>
      <c r="K216" s="61" t="s">
        <v>559</v>
      </c>
      <c r="L216" s="61" t="s">
        <v>25</v>
      </c>
      <c r="M216" s="61" t="s">
        <v>838</v>
      </c>
      <c r="P216" s="61" t="s">
        <v>1013</v>
      </c>
      <c r="Q216" s="61" t="s">
        <v>417</v>
      </c>
      <c r="R216" s="61">
        <v>50</v>
      </c>
      <c r="S216" s="61">
        <v>6</v>
      </c>
      <c r="T216" s="61" t="s">
        <v>540</v>
      </c>
      <c r="U216" s="61" t="s">
        <v>1074</v>
      </c>
      <c r="V216" s="61" t="s">
        <v>1039</v>
      </c>
      <c r="W216" s="61" t="s">
        <v>809</v>
      </c>
      <c r="X216" s="61" t="s">
        <v>1075</v>
      </c>
    </row>
    <row r="217" spans="1:24" x14ac:dyDescent="0.25">
      <c r="A217" s="61" t="str">
        <f t="shared" si="3"/>
        <v>7100.1.1</v>
      </c>
      <c r="B217" s="61" t="s">
        <v>1072</v>
      </c>
      <c r="C217" s="61">
        <v>0</v>
      </c>
      <c r="D217" s="61" t="s">
        <v>544</v>
      </c>
      <c r="E217" s="61" t="s">
        <v>1076</v>
      </c>
      <c r="F217" s="61" t="s">
        <v>21</v>
      </c>
      <c r="G217" s="61" t="e">
        <v>#N/A</v>
      </c>
      <c r="H217" s="61" t="e">
        <v>#N/A</v>
      </c>
      <c r="I217" s="61" t="e">
        <v>#N/A</v>
      </c>
      <c r="J217" s="61" t="s">
        <v>21</v>
      </c>
      <c r="K217" s="61" t="s">
        <v>21</v>
      </c>
      <c r="L217" s="61" t="s">
        <v>21</v>
      </c>
      <c r="M217" s="61" t="s">
        <v>21</v>
      </c>
      <c r="P217" s="61" t="s">
        <v>21</v>
      </c>
      <c r="Q217" s="61" t="s">
        <v>418</v>
      </c>
      <c r="R217" s="61">
        <v>10</v>
      </c>
      <c r="S217" s="61">
        <v>1</v>
      </c>
      <c r="T217" s="61" t="s">
        <v>540</v>
      </c>
      <c r="U217" s="61" t="s">
        <v>1077</v>
      </c>
      <c r="V217" s="61" t="s">
        <v>1039</v>
      </c>
      <c r="W217" s="61" t="s">
        <v>737</v>
      </c>
      <c r="X217" s="61" t="s">
        <v>1072</v>
      </c>
    </row>
    <row r="218" spans="1:24" x14ac:dyDescent="0.25">
      <c r="A218" s="61" t="str">
        <f t="shared" si="3"/>
        <v>7100.1.2</v>
      </c>
      <c r="B218" s="61" t="s">
        <v>1072</v>
      </c>
      <c r="C218" s="61">
        <v>0</v>
      </c>
      <c r="D218" s="61" t="s">
        <v>544</v>
      </c>
      <c r="E218" s="61" t="s">
        <v>1078</v>
      </c>
      <c r="F218" s="61" t="s">
        <v>21</v>
      </c>
      <c r="G218" s="61" t="e">
        <v>#N/A</v>
      </c>
      <c r="H218" s="61" t="e">
        <v>#N/A</v>
      </c>
      <c r="I218" s="61" t="e">
        <v>#N/A</v>
      </c>
      <c r="J218" s="61" t="s">
        <v>21</v>
      </c>
      <c r="K218" s="61" t="s">
        <v>21</v>
      </c>
      <c r="L218" s="61" t="s">
        <v>21</v>
      </c>
      <c r="M218" s="61" t="s">
        <v>21</v>
      </c>
      <c r="P218" s="61" t="s">
        <v>21</v>
      </c>
      <c r="Q218" s="61" t="s">
        <v>419</v>
      </c>
      <c r="R218" s="61">
        <v>60</v>
      </c>
      <c r="S218" s="61">
        <v>6</v>
      </c>
      <c r="T218" s="61" t="s">
        <v>540</v>
      </c>
      <c r="U218" s="61" t="s">
        <v>1074</v>
      </c>
      <c r="V218" s="61" t="s">
        <v>1079</v>
      </c>
      <c r="W218" s="61" t="s">
        <v>590</v>
      </c>
      <c r="X218" s="61" t="s">
        <v>1075</v>
      </c>
    </row>
    <row r="219" spans="1:24" x14ac:dyDescent="0.25">
      <c r="A219" s="61" t="str">
        <f t="shared" si="3"/>
        <v>7100.1.3</v>
      </c>
      <c r="B219" s="61" t="s">
        <v>1072</v>
      </c>
      <c r="C219" s="61">
        <v>0</v>
      </c>
      <c r="D219" s="61" t="s">
        <v>544</v>
      </c>
      <c r="E219" s="61" t="s">
        <v>1080</v>
      </c>
      <c r="F219" s="61" t="s">
        <v>21</v>
      </c>
      <c r="G219" s="61" t="e">
        <v>#N/A</v>
      </c>
      <c r="H219" s="61" t="e">
        <v>#N/A</v>
      </c>
      <c r="I219" s="61" t="e">
        <v>#N/A</v>
      </c>
      <c r="J219" s="61" t="s">
        <v>21</v>
      </c>
      <c r="K219" s="61" t="s">
        <v>21</v>
      </c>
      <c r="L219" s="61" t="s">
        <v>21</v>
      </c>
      <c r="M219" s="61" t="s">
        <v>21</v>
      </c>
      <c r="P219" s="61" t="s">
        <v>21</v>
      </c>
      <c r="Q219" s="61" t="s">
        <v>420</v>
      </c>
      <c r="R219" s="61">
        <v>30</v>
      </c>
      <c r="S219" s="61">
        <v>6</v>
      </c>
      <c r="T219" s="61" t="s">
        <v>540</v>
      </c>
      <c r="U219" s="61" t="s">
        <v>1081</v>
      </c>
      <c r="V219" s="61" t="s">
        <v>1079</v>
      </c>
      <c r="W219" s="61" t="s">
        <v>809</v>
      </c>
      <c r="X219" s="61" t="s">
        <v>1072</v>
      </c>
    </row>
    <row r="220" spans="1:24" x14ac:dyDescent="0.25">
      <c r="A220" s="61" t="str">
        <f t="shared" si="3"/>
        <v>7100.2</v>
      </c>
      <c r="B220" s="61" t="s">
        <v>1072</v>
      </c>
      <c r="C220" s="61">
        <v>0</v>
      </c>
      <c r="D220" s="61" t="s">
        <v>534</v>
      </c>
      <c r="E220" s="61" t="s">
        <v>1082</v>
      </c>
      <c r="F220" s="61" t="s">
        <v>557</v>
      </c>
      <c r="G220" s="61" t="s">
        <v>10</v>
      </c>
      <c r="H220" s="61" t="s">
        <v>1706</v>
      </c>
      <c r="I220" s="61" t="s">
        <v>1707</v>
      </c>
      <c r="J220" s="61" t="s">
        <v>629</v>
      </c>
      <c r="K220" s="61" t="s">
        <v>537</v>
      </c>
      <c r="L220" s="61" t="s">
        <v>25</v>
      </c>
      <c r="M220" s="61" t="s">
        <v>684</v>
      </c>
      <c r="P220" s="61" t="s">
        <v>1083</v>
      </c>
      <c r="Q220" s="61" t="s">
        <v>197</v>
      </c>
      <c r="R220" s="61">
        <v>50</v>
      </c>
      <c r="S220" s="61">
        <v>1</v>
      </c>
      <c r="T220" s="61" t="s">
        <v>540</v>
      </c>
      <c r="U220" s="61" t="s">
        <v>1084</v>
      </c>
      <c r="V220" s="61" t="s">
        <v>570</v>
      </c>
      <c r="W220" s="61" t="s">
        <v>864</v>
      </c>
      <c r="X220" s="61" t="s">
        <v>1072</v>
      </c>
    </row>
    <row r="221" spans="1:24" x14ac:dyDescent="0.25">
      <c r="A221" s="61" t="str">
        <f t="shared" si="3"/>
        <v>7100.2.1</v>
      </c>
      <c r="B221" s="61" t="s">
        <v>1072</v>
      </c>
      <c r="C221" s="61">
        <v>0</v>
      </c>
      <c r="D221" s="61" t="s">
        <v>544</v>
      </c>
      <c r="E221" s="61" t="s">
        <v>1085</v>
      </c>
      <c r="F221" s="61" t="s">
        <v>21</v>
      </c>
      <c r="G221" s="61" t="e">
        <v>#N/A</v>
      </c>
      <c r="H221" s="61" t="e">
        <v>#N/A</v>
      </c>
      <c r="I221" s="61" t="e">
        <v>#N/A</v>
      </c>
      <c r="J221" s="61" t="s">
        <v>21</v>
      </c>
      <c r="K221" s="61" t="s">
        <v>21</v>
      </c>
      <c r="L221" s="61" t="s">
        <v>21</v>
      </c>
      <c r="M221" s="61" t="s">
        <v>21</v>
      </c>
      <c r="P221" s="61" t="s">
        <v>21</v>
      </c>
      <c r="Q221" s="61" t="s">
        <v>198</v>
      </c>
      <c r="R221" s="61">
        <v>20</v>
      </c>
      <c r="S221" s="61">
        <v>1</v>
      </c>
      <c r="T221" s="61" t="s">
        <v>540</v>
      </c>
      <c r="U221" s="61" t="s">
        <v>1086</v>
      </c>
      <c r="V221" s="61" t="s">
        <v>570</v>
      </c>
      <c r="W221" s="61" t="s">
        <v>1005</v>
      </c>
      <c r="X221" s="61" t="s">
        <v>1072</v>
      </c>
    </row>
    <row r="222" spans="1:24" x14ac:dyDescent="0.25">
      <c r="A222" s="61" t="str">
        <f t="shared" si="3"/>
        <v>7100.2.2</v>
      </c>
      <c r="B222" s="61" t="s">
        <v>1072</v>
      </c>
      <c r="C222" s="61">
        <v>0</v>
      </c>
      <c r="D222" s="61" t="s">
        <v>544</v>
      </c>
      <c r="E222" s="61" t="s">
        <v>1087</v>
      </c>
      <c r="F222" s="61" t="s">
        <v>21</v>
      </c>
      <c r="G222" s="61" t="e">
        <v>#N/A</v>
      </c>
      <c r="H222" s="61" t="e">
        <v>#N/A</v>
      </c>
      <c r="I222" s="61" t="e">
        <v>#N/A</v>
      </c>
      <c r="J222" s="61" t="s">
        <v>21</v>
      </c>
      <c r="K222" s="61" t="s">
        <v>21</v>
      </c>
      <c r="L222" s="61" t="s">
        <v>21</v>
      </c>
      <c r="M222" s="61" t="s">
        <v>21</v>
      </c>
      <c r="P222" s="61" t="s">
        <v>21</v>
      </c>
      <c r="Q222" s="61" t="s">
        <v>199</v>
      </c>
      <c r="R222" s="61">
        <v>30</v>
      </c>
      <c r="S222" s="61">
        <v>1</v>
      </c>
      <c r="T222" s="61" t="s">
        <v>540</v>
      </c>
      <c r="U222" s="61" t="s">
        <v>1086</v>
      </c>
      <c r="V222" s="61" t="s">
        <v>1088</v>
      </c>
      <c r="W222" s="61" t="s">
        <v>1089</v>
      </c>
      <c r="X222" s="61" t="s">
        <v>1072</v>
      </c>
    </row>
    <row r="223" spans="1:24" x14ac:dyDescent="0.25">
      <c r="A223" s="61" t="str">
        <f t="shared" si="3"/>
        <v>7100.2.3</v>
      </c>
      <c r="B223" s="61" t="s">
        <v>1072</v>
      </c>
      <c r="C223" s="61">
        <v>0</v>
      </c>
      <c r="D223" s="61" t="s">
        <v>544</v>
      </c>
      <c r="E223" s="61" t="s">
        <v>1090</v>
      </c>
      <c r="F223" s="61" t="s">
        <v>21</v>
      </c>
      <c r="G223" s="61" t="e">
        <v>#N/A</v>
      </c>
      <c r="H223" s="61" t="e">
        <v>#N/A</v>
      </c>
      <c r="I223" s="61" t="e">
        <v>#N/A</v>
      </c>
      <c r="J223" s="61" t="s">
        <v>21</v>
      </c>
      <c r="K223" s="61" t="s">
        <v>21</v>
      </c>
      <c r="L223" s="61" t="s">
        <v>21</v>
      </c>
      <c r="M223" s="61" t="s">
        <v>21</v>
      </c>
      <c r="P223" s="61" t="s">
        <v>21</v>
      </c>
      <c r="Q223" s="61" t="s">
        <v>200</v>
      </c>
      <c r="R223" s="61">
        <v>20</v>
      </c>
      <c r="S223" s="61">
        <v>1</v>
      </c>
      <c r="T223" s="61" t="s">
        <v>540</v>
      </c>
      <c r="U223" s="61" t="s">
        <v>1086</v>
      </c>
      <c r="V223" s="61" t="s">
        <v>574</v>
      </c>
      <c r="W223" s="61" t="s">
        <v>697</v>
      </c>
      <c r="X223" s="61" t="s">
        <v>1072</v>
      </c>
    </row>
    <row r="224" spans="1:24" x14ac:dyDescent="0.25">
      <c r="A224" s="61" t="str">
        <f t="shared" si="3"/>
        <v>7100.2.4</v>
      </c>
      <c r="B224" s="61" t="s">
        <v>1072</v>
      </c>
      <c r="C224" s="61">
        <v>0</v>
      </c>
      <c r="D224" s="61" t="s">
        <v>544</v>
      </c>
      <c r="E224" s="61" t="s">
        <v>1091</v>
      </c>
      <c r="F224" s="61" t="s">
        <v>21</v>
      </c>
      <c r="G224" s="61" t="e">
        <v>#N/A</v>
      </c>
      <c r="H224" s="61" t="e">
        <v>#N/A</v>
      </c>
      <c r="I224" s="61" t="e">
        <v>#N/A</v>
      </c>
      <c r="J224" s="61" t="s">
        <v>21</v>
      </c>
      <c r="K224" s="61" t="s">
        <v>21</v>
      </c>
      <c r="L224" s="61" t="s">
        <v>21</v>
      </c>
      <c r="M224" s="61" t="s">
        <v>21</v>
      </c>
      <c r="P224" s="61" t="s">
        <v>21</v>
      </c>
      <c r="Q224" s="61" t="s">
        <v>201</v>
      </c>
      <c r="R224" s="61">
        <v>10</v>
      </c>
      <c r="S224" s="61">
        <v>1</v>
      </c>
      <c r="T224" s="61" t="s">
        <v>540</v>
      </c>
      <c r="U224" s="61" t="s">
        <v>1092</v>
      </c>
      <c r="V224" s="61" t="s">
        <v>641</v>
      </c>
      <c r="W224" s="61" t="s">
        <v>1093</v>
      </c>
      <c r="X224" s="61" t="s">
        <v>1072</v>
      </c>
    </row>
    <row r="225" spans="1:24" x14ac:dyDescent="0.25">
      <c r="A225" s="61" t="str">
        <f t="shared" si="3"/>
        <v>7100.2.5</v>
      </c>
      <c r="B225" s="61" t="s">
        <v>1072</v>
      </c>
      <c r="C225" s="61">
        <v>0</v>
      </c>
      <c r="D225" s="61" t="s">
        <v>544</v>
      </c>
      <c r="E225" s="61" t="s">
        <v>1094</v>
      </c>
      <c r="F225" s="61" t="s">
        <v>21</v>
      </c>
      <c r="G225" s="61" t="e">
        <v>#N/A</v>
      </c>
      <c r="H225" s="61" t="e">
        <v>#N/A</v>
      </c>
      <c r="I225" s="61" t="e">
        <v>#N/A</v>
      </c>
      <c r="J225" s="61" t="s">
        <v>21</v>
      </c>
      <c r="K225" s="61" t="s">
        <v>21</v>
      </c>
      <c r="L225" s="61" t="s">
        <v>21</v>
      </c>
      <c r="M225" s="61" t="s">
        <v>21</v>
      </c>
      <c r="P225" s="61" t="s">
        <v>21</v>
      </c>
      <c r="Q225" s="61" t="s">
        <v>202</v>
      </c>
      <c r="R225" s="61">
        <v>20</v>
      </c>
      <c r="S225" s="61">
        <v>1</v>
      </c>
      <c r="T225" s="61" t="s">
        <v>540</v>
      </c>
      <c r="U225" s="61" t="s">
        <v>1084</v>
      </c>
      <c r="V225" s="61" t="s">
        <v>790</v>
      </c>
      <c r="W225" s="61" t="s">
        <v>864</v>
      </c>
      <c r="X225" s="61" t="s">
        <v>1072</v>
      </c>
    </row>
    <row r="226" spans="1:24" x14ac:dyDescent="0.25">
      <c r="A226" s="61" t="str">
        <f t="shared" si="3"/>
        <v>7200.1</v>
      </c>
      <c r="B226" s="61" t="s">
        <v>1095</v>
      </c>
      <c r="C226" s="61">
        <v>0</v>
      </c>
      <c r="D226" s="61" t="s">
        <v>534</v>
      </c>
      <c r="E226" s="61" t="s">
        <v>1096</v>
      </c>
      <c r="F226" s="61" t="s">
        <v>557</v>
      </c>
      <c r="G226" s="61" t="s">
        <v>12</v>
      </c>
      <c r="H226" s="61" t="s">
        <v>1702</v>
      </c>
      <c r="I226" s="61" t="s">
        <v>1703</v>
      </c>
      <c r="J226" s="61" t="s">
        <v>21</v>
      </c>
      <c r="K226" s="61" t="s">
        <v>559</v>
      </c>
      <c r="L226" s="61" t="s">
        <v>25</v>
      </c>
      <c r="M226" s="61" t="s">
        <v>684</v>
      </c>
      <c r="P226" s="61" t="s">
        <v>1083</v>
      </c>
      <c r="Q226" s="61" t="s">
        <v>203</v>
      </c>
      <c r="R226" s="61">
        <v>50</v>
      </c>
      <c r="S226" s="61">
        <v>1</v>
      </c>
      <c r="T226" s="61" t="s">
        <v>540</v>
      </c>
      <c r="U226" s="61" t="s">
        <v>1097</v>
      </c>
      <c r="V226" s="61" t="s">
        <v>570</v>
      </c>
      <c r="W226" s="61" t="s">
        <v>1098</v>
      </c>
      <c r="X226" s="61" t="s">
        <v>1099</v>
      </c>
    </row>
    <row r="227" spans="1:24" x14ac:dyDescent="0.25">
      <c r="A227" s="61" t="str">
        <f t="shared" si="3"/>
        <v>7200.1.1</v>
      </c>
      <c r="B227" s="61" t="s">
        <v>1095</v>
      </c>
      <c r="C227" s="61">
        <v>0</v>
      </c>
      <c r="D227" s="61" t="s">
        <v>544</v>
      </c>
      <c r="E227" s="61" t="s">
        <v>1100</v>
      </c>
      <c r="F227" s="61" t="s">
        <v>21</v>
      </c>
      <c r="G227" s="61" t="e">
        <v>#N/A</v>
      </c>
      <c r="H227" s="61" t="e">
        <v>#N/A</v>
      </c>
      <c r="I227" s="61" t="e">
        <v>#N/A</v>
      </c>
      <c r="J227" s="61" t="s">
        <v>21</v>
      </c>
      <c r="K227" s="61" t="s">
        <v>21</v>
      </c>
      <c r="L227" s="61" t="s">
        <v>21</v>
      </c>
      <c r="M227" s="61" t="s">
        <v>21</v>
      </c>
      <c r="P227" s="61" t="s">
        <v>21</v>
      </c>
      <c r="Q227" s="61" t="s">
        <v>26</v>
      </c>
      <c r="R227" s="61">
        <v>100</v>
      </c>
      <c r="S227" s="61">
        <v>1</v>
      </c>
      <c r="T227" s="61" t="s">
        <v>540</v>
      </c>
      <c r="U227" s="61" t="s">
        <v>1101</v>
      </c>
      <c r="V227" s="61" t="s">
        <v>570</v>
      </c>
      <c r="W227" s="61" t="s">
        <v>626</v>
      </c>
      <c r="X227" s="61" t="s">
        <v>1099</v>
      </c>
    </row>
    <row r="228" spans="1:24" x14ac:dyDescent="0.25">
      <c r="A228" s="61" t="str">
        <f t="shared" si="3"/>
        <v>7200.1.2</v>
      </c>
      <c r="B228" s="61" t="s">
        <v>1095</v>
      </c>
      <c r="C228" s="61">
        <v>0</v>
      </c>
      <c r="D228" s="61" t="s">
        <v>824</v>
      </c>
      <c r="E228" s="61" t="s">
        <v>1102</v>
      </c>
      <c r="F228" s="61" t="s">
        <v>21</v>
      </c>
      <c r="G228" s="61" t="e">
        <v>#N/A</v>
      </c>
      <c r="H228" s="61" t="e">
        <v>#N/A</v>
      </c>
      <c r="I228" s="61" t="e">
        <v>#N/A</v>
      </c>
      <c r="J228" s="61" t="s">
        <v>21</v>
      </c>
      <c r="K228" s="61" t="s">
        <v>21</v>
      </c>
      <c r="L228" s="61" t="s">
        <v>21</v>
      </c>
      <c r="M228" s="61" t="s">
        <v>21</v>
      </c>
      <c r="P228" s="61" t="s">
        <v>21</v>
      </c>
      <c r="Q228" s="61" t="s">
        <v>27</v>
      </c>
      <c r="R228" s="61">
        <v>0</v>
      </c>
      <c r="S228" s="61">
        <v>1</v>
      </c>
      <c r="T228" s="61" t="s">
        <v>540</v>
      </c>
      <c r="U228" s="61" t="s">
        <v>1101</v>
      </c>
      <c r="V228" s="61" t="s">
        <v>696</v>
      </c>
      <c r="W228" s="61" t="s">
        <v>641</v>
      </c>
      <c r="X228" s="61" t="s">
        <v>601</v>
      </c>
    </row>
    <row r="229" spans="1:24" x14ac:dyDescent="0.25">
      <c r="A229" s="61" t="str">
        <f t="shared" si="3"/>
        <v>7200.1.3</v>
      </c>
      <c r="B229" s="61" t="s">
        <v>1095</v>
      </c>
      <c r="C229" s="61">
        <v>0</v>
      </c>
      <c r="D229" s="61" t="s">
        <v>824</v>
      </c>
      <c r="E229" s="61" t="s">
        <v>1103</v>
      </c>
      <c r="F229" s="61" t="s">
        <v>21</v>
      </c>
      <c r="G229" s="61" t="e">
        <v>#N/A</v>
      </c>
      <c r="H229" s="61" t="e">
        <v>#N/A</v>
      </c>
      <c r="I229" s="61" t="e">
        <v>#N/A</v>
      </c>
      <c r="J229" s="61" t="s">
        <v>21</v>
      </c>
      <c r="K229" s="61" t="s">
        <v>21</v>
      </c>
      <c r="L229" s="61" t="s">
        <v>21</v>
      </c>
      <c r="M229" s="61" t="s">
        <v>21</v>
      </c>
      <c r="P229" s="61" t="s">
        <v>21</v>
      </c>
      <c r="Q229" s="61" t="s">
        <v>204</v>
      </c>
      <c r="R229" s="61">
        <v>0</v>
      </c>
      <c r="S229" s="61">
        <v>1</v>
      </c>
      <c r="T229" s="61" t="s">
        <v>540</v>
      </c>
      <c r="U229" s="61" t="s">
        <v>1101</v>
      </c>
      <c r="V229" s="61" t="s">
        <v>641</v>
      </c>
      <c r="W229" s="61" t="s">
        <v>790</v>
      </c>
      <c r="X229" s="61" t="s">
        <v>601</v>
      </c>
    </row>
    <row r="230" spans="1:24" x14ac:dyDescent="0.25">
      <c r="A230" s="61" t="str">
        <f t="shared" si="3"/>
        <v>7200.1.4</v>
      </c>
      <c r="B230" s="61" t="s">
        <v>1095</v>
      </c>
      <c r="C230" s="61">
        <v>0</v>
      </c>
      <c r="D230" s="61" t="s">
        <v>824</v>
      </c>
      <c r="E230" s="61" t="s">
        <v>1104</v>
      </c>
      <c r="F230" s="61" t="s">
        <v>21</v>
      </c>
      <c r="G230" s="61" t="e">
        <v>#N/A</v>
      </c>
      <c r="H230" s="61" t="e">
        <v>#N/A</v>
      </c>
      <c r="I230" s="61" t="e">
        <v>#N/A</v>
      </c>
      <c r="J230" s="61" t="s">
        <v>21</v>
      </c>
      <c r="K230" s="61" t="s">
        <v>21</v>
      </c>
      <c r="L230" s="61" t="s">
        <v>21</v>
      </c>
      <c r="M230" s="61" t="s">
        <v>21</v>
      </c>
      <c r="P230" s="61" t="s">
        <v>21</v>
      </c>
      <c r="Q230" s="61" t="s">
        <v>205</v>
      </c>
      <c r="R230" s="61">
        <v>0</v>
      </c>
      <c r="S230" s="61">
        <v>1</v>
      </c>
      <c r="T230" s="61" t="s">
        <v>540</v>
      </c>
      <c r="U230" s="61" t="s">
        <v>1101</v>
      </c>
      <c r="V230" s="61" t="s">
        <v>827</v>
      </c>
      <c r="W230" s="61" t="s">
        <v>1098</v>
      </c>
      <c r="X230" s="61" t="s">
        <v>601</v>
      </c>
    </row>
    <row r="231" spans="1:24" x14ac:dyDescent="0.25">
      <c r="A231" s="61" t="str">
        <f t="shared" si="3"/>
        <v>7200.2</v>
      </c>
      <c r="B231" s="61" t="s">
        <v>1095</v>
      </c>
      <c r="C231" s="61">
        <v>0</v>
      </c>
      <c r="D231" s="61" t="s">
        <v>534</v>
      </c>
      <c r="E231" s="61" t="s">
        <v>1105</v>
      </c>
      <c r="F231" s="61" t="s">
        <v>536</v>
      </c>
      <c r="G231" s="61" t="s">
        <v>13</v>
      </c>
      <c r="H231" s="61" t="s">
        <v>1700</v>
      </c>
      <c r="I231" s="61" t="s">
        <v>1701</v>
      </c>
      <c r="J231" s="61" t="s">
        <v>21</v>
      </c>
      <c r="K231" s="61" t="s">
        <v>537</v>
      </c>
      <c r="L231" s="61" t="s">
        <v>25</v>
      </c>
      <c r="M231" s="61" t="s">
        <v>735</v>
      </c>
      <c r="P231" s="61" t="s">
        <v>1013</v>
      </c>
      <c r="Q231" s="61" t="s">
        <v>315</v>
      </c>
      <c r="R231" s="61">
        <v>50</v>
      </c>
      <c r="S231" s="61">
        <v>2</v>
      </c>
      <c r="T231" s="61" t="s">
        <v>540</v>
      </c>
      <c r="U231" s="61" t="s">
        <v>1106</v>
      </c>
      <c r="V231" s="61" t="s">
        <v>570</v>
      </c>
      <c r="W231" s="61" t="s">
        <v>590</v>
      </c>
      <c r="X231" s="61" t="s">
        <v>1095</v>
      </c>
    </row>
    <row r="232" spans="1:24" x14ac:dyDescent="0.25">
      <c r="A232" s="61" t="str">
        <f t="shared" si="3"/>
        <v>7200.2.1</v>
      </c>
      <c r="B232" s="61" t="s">
        <v>1095</v>
      </c>
      <c r="C232" s="61">
        <v>0</v>
      </c>
      <c r="D232" s="61" t="s">
        <v>544</v>
      </c>
      <c r="E232" s="61" t="s">
        <v>1107</v>
      </c>
      <c r="F232" s="61" t="s">
        <v>21</v>
      </c>
      <c r="G232" s="61" t="e">
        <v>#N/A</v>
      </c>
      <c r="H232" s="61" t="e">
        <v>#N/A</v>
      </c>
      <c r="I232" s="61" t="e">
        <v>#N/A</v>
      </c>
      <c r="J232" s="61" t="s">
        <v>21</v>
      </c>
      <c r="K232" s="61" t="s">
        <v>21</v>
      </c>
      <c r="L232" s="61" t="s">
        <v>21</v>
      </c>
      <c r="M232" s="61" t="s">
        <v>21</v>
      </c>
      <c r="P232" s="61" t="s">
        <v>21</v>
      </c>
      <c r="Q232" s="61" t="s">
        <v>316</v>
      </c>
      <c r="R232" s="61">
        <v>20</v>
      </c>
      <c r="S232" s="61">
        <v>2</v>
      </c>
      <c r="T232" s="61" t="s">
        <v>540</v>
      </c>
      <c r="U232" s="61" t="s">
        <v>1108</v>
      </c>
      <c r="V232" s="61" t="s">
        <v>570</v>
      </c>
      <c r="W232" s="61" t="s">
        <v>1109</v>
      </c>
      <c r="X232" s="61" t="s">
        <v>1095</v>
      </c>
    </row>
    <row r="233" spans="1:24" x14ac:dyDescent="0.25">
      <c r="A233" s="61" t="str">
        <f t="shared" si="3"/>
        <v>7200.2.2</v>
      </c>
      <c r="B233" s="61" t="s">
        <v>1095</v>
      </c>
      <c r="C233" s="61">
        <v>0</v>
      </c>
      <c r="D233" s="61" t="s">
        <v>544</v>
      </c>
      <c r="E233" s="61" t="s">
        <v>1110</v>
      </c>
      <c r="F233" s="61" t="s">
        <v>21</v>
      </c>
      <c r="G233" s="61" t="e">
        <v>#N/A</v>
      </c>
      <c r="H233" s="61" t="e">
        <v>#N/A</v>
      </c>
      <c r="I233" s="61" t="e">
        <v>#N/A</v>
      </c>
      <c r="J233" s="61" t="s">
        <v>21</v>
      </c>
      <c r="K233" s="61" t="s">
        <v>21</v>
      </c>
      <c r="L233" s="61" t="s">
        <v>21</v>
      </c>
      <c r="M233" s="61" t="s">
        <v>21</v>
      </c>
      <c r="P233" s="61" t="s">
        <v>21</v>
      </c>
      <c r="Q233" s="61" t="s">
        <v>317</v>
      </c>
      <c r="R233" s="61">
        <v>40</v>
      </c>
      <c r="S233" s="61">
        <v>1</v>
      </c>
      <c r="T233" s="61" t="s">
        <v>540</v>
      </c>
      <c r="U233" s="61" t="s">
        <v>1111</v>
      </c>
      <c r="V233" s="61" t="s">
        <v>728</v>
      </c>
      <c r="W233" s="61" t="s">
        <v>697</v>
      </c>
      <c r="X233" s="61" t="s">
        <v>1095</v>
      </c>
    </row>
    <row r="234" spans="1:24" x14ac:dyDescent="0.25">
      <c r="A234" s="61" t="str">
        <f t="shared" si="3"/>
        <v>7200.2.3</v>
      </c>
      <c r="B234" s="61" t="s">
        <v>1095</v>
      </c>
      <c r="C234" s="61">
        <v>0</v>
      </c>
      <c r="D234" s="61" t="s">
        <v>544</v>
      </c>
      <c r="E234" s="61" t="s">
        <v>1112</v>
      </c>
      <c r="F234" s="61" t="s">
        <v>21</v>
      </c>
      <c r="G234" s="61" t="e">
        <v>#N/A</v>
      </c>
      <c r="H234" s="61" t="e">
        <v>#N/A</v>
      </c>
      <c r="I234" s="61" t="e">
        <v>#N/A</v>
      </c>
      <c r="J234" s="61" t="s">
        <v>21</v>
      </c>
      <c r="K234" s="61" t="s">
        <v>21</v>
      </c>
      <c r="L234" s="61" t="s">
        <v>21</v>
      </c>
      <c r="M234" s="61" t="s">
        <v>21</v>
      </c>
      <c r="P234" s="61" t="s">
        <v>21</v>
      </c>
      <c r="Q234" s="61" t="s">
        <v>318</v>
      </c>
      <c r="R234" s="61">
        <v>40</v>
      </c>
      <c r="S234" s="61">
        <v>1</v>
      </c>
      <c r="T234" s="61" t="s">
        <v>540</v>
      </c>
      <c r="U234" s="61" t="s">
        <v>1111</v>
      </c>
      <c r="V234" s="61" t="s">
        <v>641</v>
      </c>
      <c r="W234" s="61" t="s">
        <v>590</v>
      </c>
      <c r="X234" s="61" t="s">
        <v>1095</v>
      </c>
    </row>
    <row r="235" spans="1:24" x14ac:dyDescent="0.25">
      <c r="A235" s="61" t="str">
        <f t="shared" si="3"/>
        <v>72.1</v>
      </c>
      <c r="B235" s="61" t="s">
        <v>1113</v>
      </c>
      <c r="C235" s="61">
        <v>0</v>
      </c>
      <c r="D235" s="61" t="s">
        <v>534</v>
      </c>
      <c r="E235" s="61" t="s">
        <v>1114</v>
      </c>
      <c r="F235" s="61" t="s">
        <v>536</v>
      </c>
      <c r="G235" s="61" t="s">
        <v>65</v>
      </c>
      <c r="H235" s="61" t="s">
        <v>1698</v>
      </c>
      <c r="I235" s="61" t="s">
        <v>1699</v>
      </c>
      <c r="J235" s="61" t="s">
        <v>21</v>
      </c>
      <c r="K235" s="61" t="s">
        <v>537</v>
      </c>
      <c r="L235" s="61" t="s">
        <v>24</v>
      </c>
      <c r="M235" s="61" t="s">
        <v>838</v>
      </c>
      <c r="P235" s="61" t="s">
        <v>578</v>
      </c>
      <c r="Q235" s="61" t="s">
        <v>362</v>
      </c>
      <c r="R235" s="61">
        <v>30</v>
      </c>
      <c r="S235" s="61">
        <v>100</v>
      </c>
      <c r="T235" s="61" t="s">
        <v>579</v>
      </c>
      <c r="U235" s="61" t="s">
        <v>1115</v>
      </c>
      <c r="V235" s="61" t="s">
        <v>542</v>
      </c>
      <c r="W235" s="61" t="s">
        <v>981</v>
      </c>
      <c r="X235" s="61" t="s">
        <v>1113</v>
      </c>
    </row>
    <row r="236" spans="1:24" x14ac:dyDescent="0.25">
      <c r="A236" s="61" t="str">
        <f t="shared" si="3"/>
        <v>72.1.1</v>
      </c>
      <c r="B236" s="61" t="s">
        <v>1113</v>
      </c>
      <c r="C236" s="61">
        <v>0</v>
      </c>
      <c r="D236" s="61" t="s">
        <v>544</v>
      </c>
      <c r="E236" s="61" t="s">
        <v>1116</v>
      </c>
      <c r="F236" s="61" t="s">
        <v>21</v>
      </c>
      <c r="G236" s="61" t="e">
        <v>#N/A</v>
      </c>
      <c r="H236" s="61" t="e">
        <v>#N/A</v>
      </c>
      <c r="I236" s="61" t="e">
        <v>#N/A</v>
      </c>
      <c r="J236" s="61" t="s">
        <v>21</v>
      </c>
      <c r="K236" s="61" t="s">
        <v>21</v>
      </c>
      <c r="L236" s="61" t="s">
        <v>21</v>
      </c>
      <c r="M236" s="61" t="s">
        <v>21</v>
      </c>
      <c r="P236" s="61" t="s">
        <v>21</v>
      </c>
      <c r="Q236" s="61" t="s">
        <v>363</v>
      </c>
      <c r="R236" s="61">
        <v>10</v>
      </c>
      <c r="S236" s="61">
        <v>1</v>
      </c>
      <c r="T236" s="61" t="s">
        <v>540</v>
      </c>
      <c r="U236" s="61" t="s">
        <v>1117</v>
      </c>
      <c r="V236" s="61" t="s">
        <v>542</v>
      </c>
      <c r="W236" s="61" t="s">
        <v>761</v>
      </c>
      <c r="X236" s="61" t="s">
        <v>1113</v>
      </c>
    </row>
    <row r="237" spans="1:24" x14ac:dyDescent="0.25">
      <c r="A237" s="61" t="str">
        <f t="shared" si="3"/>
        <v>72.1.2</v>
      </c>
      <c r="B237" s="61" t="s">
        <v>1113</v>
      </c>
      <c r="C237" s="61">
        <v>0</v>
      </c>
      <c r="D237" s="61" t="s">
        <v>544</v>
      </c>
      <c r="E237" s="61" t="s">
        <v>1118</v>
      </c>
      <c r="F237" s="61" t="s">
        <v>21</v>
      </c>
      <c r="G237" s="61" t="e">
        <v>#N/A</v>
      </c>
      <c r="H237" s="61" t="e">
        <v>#N/A</v>
      </c>
      <c r="I237" s="61" t="e">
        <v>#N/A</v>
      </c>
      <c r="J237" s="61" t="s">
        <v>21</v>
      </c>
      <c r="K237" s="61" t="s">
        <v>21</v>
      </c>
      <c r="L237" s="61" t="s">
        <v>21</v>
      </c>
      <c r="M237" s="61" t="s">
        <v>21</v>
      </c>
      <c r="P237" s="61" t="s">
        <v>21</v>
      </c>
      <c r="Q237" s="61" t="s">
        <v>364</v>
      </c>
      <c r="R237" s="61">
        <v>10</v>
      </c>
      <c r="S237" s="61">
        <v>1</v>
      </c>
      <c r="T237" s="61" t="s">
        <v>540</v>
      </c>
      <c r="U237" s="61" t="s">
        <v>1119</v>
      </c>
      <c r="V237" s="61" t="s">
        <v>1120</v>
      </c>
      <c r="W237" s="61" t="s">
        <v>566</v>
      </c>
      <c r="X237" s="61" t="s">
        <v>1113</v>
      </c>
    </row>
    <row r="238" spans="1:24" x14ac:dyDescent="0.25">
      <c r="A238" s="61" t="str">
        <f t="shared" si="3"/>
        <v>72.1.3</v>
      </c>
      <c r="B238" s="61" t="s">
        <v>1113</v>
      </c>
      <c r="C238" s="61">
        <v>0</v>
      </c>
      <c r="D238" s="61" t="s">
        <v>544</v>
      </c>
      <c r="E238" s="61" t="s">
        <v>1121</v>
      </c>
      <c r="F238" s="61" t="s">
        <v>21</v>
      </c>
      <c r="G238" s="61" t="e">
        <v>#N/A</v>
      </c>
      <c r="H238" s="61" t="e">
        <v>#N/A</v>
      </c>
      <c r="I238" s="61" t="e">
        <v>#N/A</v>
      </c>
      <c r="J238" s="61" t="s">
        <v>21</v>
      </c>
      <c r="K238" s="61" t="s">
        <v>21</v>
      </c>
      <c r="L238" s="61" t="s">
        <v>21</v>
      </c>
      <c r="M238" s="61" t="s">
        <v>21</v>
      </c>
      <c r="P238" s="61" t="s">
        <v>21</v>
      </c>
      <c r="Q238" s="61" t="s">
        <v>365</v>
      </c>
      <c r="R238" s="61">
        <v>15</v>
      </c>
      <c r="S238" s="61">
        <v>2</v>
      </c>
      <c r="T238" s="61" t="s">
        <v>540</v>
      </c>
      <c r="U238" s="61" t="s">
        <v>1122</v>
      </c>
      <c r="V238" s="61" t="s">
        <v>609</v>
      </c>
      <c r="W238" s="61" t="s">
        <v>799</v>
      </c>
      <c r="X238" s="61" t="s">
        <v>1113</v>
      </c>
    </row>
    <row r="239" spans="1:24" x14ac:dyDescent="0.25">
      <c r="A239" s="61" t="str">
        <f t="shared" si="3"/>
        <v>72.1.4</v>
      </c>
      <c r="B239" s="61" t="s">
        <v>1113</v>
      </c>
      <c r="C239" s="61">
        <v>0</v>
      </c>
      <c r="D239" s="61" t="s">
        <v>544</v>
      </c>
      <c r="E239" s="61" t="s">
        <v>1123</v>
      </c>
      <c r="F239" s="61" t="s">
        <v>21</v>
      </c>
      <c r="G239" s="61" t="e">
        <v>#N/A</v>
      </c>
      <c r="H239" s="61" t="e">
        <v>#N/A</v>
      </c>
      <c r="I239" s="61" t="e">
        <v>#N/A</v>
      </c>
      <c r="J239" s="61" t="s">
        <v>21</v>
      </c>
      <c r="K239" s="61" t="s">
        <v>21</v>
      </c>
      <c r="L239" s="61" t="s">
        <v>21</v>
      </c>
      <c r="M239" s="61" t="s">
        <v>21</v>
      </c>
      <c r="P239" s="61" t="s">
        <v>21</v>
      </c>
      <c r="Q239" s="61" t="s">
        <v>366</v>
      </c>
      <c r="R239" s="61">
        <v>20</v>
      </c>
      <c r="S239" s="61">
        <v>2</v>
      </c>
      <c r="T239" s="61" t="s">
        <v>540</v>
      </c>
      <c r="U239" s="61" t="s">
        <v>1124</v>
      </c>
      <c r="V239" s="61" t="s">
        <v>589</v>
      </c>
      <c r="W239" s="61" t="s">
        <v>864</v>
      </c>
      <c r="X239" s="61" t="s">
        <v>1113</v>
      </c>
    </row>
    <row r="240" spans="1:24" x14ac:dyDescent="0.25">
      <c r="A240" s="61" t="str">
        <f t="shared" si="3"/>
        <v>72.1.5</v>
      </c>
      <c r="B240" s="61" t="s">
        <v>1113</v>
      </c>
      <c r="C240" s="61">
        <v>0</v>
      </c>
      <c r="D240" s="61" t="s">
        <v>544</v>
      </c>
      <c r="E240" s="61" t="s">
        <v>1125</v>
      </c>
      <c r="F240" s="61" t="s">
        <v>21</v>
      </c>
      <c r="G240" s="61" t="e">
        <v>#N/A</v>
      </c>
      <c r="H240" s="61" t="e">
        <v>#N/A</v>
      </c>
      <c r="I240" s="61" t="e">
        <v>#N/A</v>
      </c>
      <c r="J240" s="61" t="s">
        <v>21</v>
      </c>
      <c r="K240" s="61" t="s">
        <v>21</v>
      </c>
      <c r="L240" s="61" t="s">
        <v>21</v>
      </c>
      <c r="M240" s="61" t="s">
        <v>21</v>
      </c>
      <c r="P240" s="61" t="s">
        <v>21</v>
      </c>
      <c r="Q240" s="61" t="s">
        <v>367</v>
      </c>
      <c r="R240" s="61">
        <v>15</v>
      </c>
      <c r="S240" s="61">
        <v>2</v>
      </c>
      <c r="T240" s="61" t="s">
        <v>540</v>
      </c>
      <c r="U240" s="61" t="s">
        <v>1126</v>
      </c>
      <c r="V240" s="61" t="s">
        <v>1009</v>
      </c>
      <c r="W240" s="61" t="s">
        <v>799</v>
      </c>
      <c r="X240" s="61" t="s">
        <v>1113</v>
      </c>
    </row>
    <row r="241" spans="1:24" x14ac:dyDescent="0.25">
      <c r="A241" s="61" t="str">
        <f t="shared" si="3"/>
        <v>72.1.6</v>
      </c>
      <c r="B241" s="61" t="s">
        <v>1113</v>
      </c>
      <c r="C241" s="61">
        <v>0</v>
      </c>
      <c r="D241" s="61" t="s">
        <v>544</v>
      </c>
      <c r="E241" s="61" t="s">
        <v>1127</v>
      </c>
      <c r="F241" s="61" t="s">
        <v>21</v>
      </c>
      <c r="G241" s="61" t="e">
        <v>#N/A</v>
      </c>
      <c r="H241" s="61" t="e">
        <v>#N/A</v>
      </c>
      <c r="I241" s="61" t="e">
        <v>#N/A</v>
      </c>
      <c r="J241" s="61" t="s">
        <v>21</v>
      </c>
      <c r="K241" s="61" t="s">
        <v>21</v>
      </c>
      <c r="L241" s="61" t="s">
        <v>21</v>
      </c>
      <c r="M241" s="61" t="s">
        <v>21</v>
      </c>
      <c r="P241" s="61" t="s">
        <v>21</v>
      </c>
      <c r="Q241" s="61" t="s">
        <v>368</v>
      </c>
      <c r="R241" s="61">
        <v>10</v>
      </c>
      <c r="S241" s="61">
        <v>2</v>
      </c>
      <c r="T241" s="61" t="s">
        <v>540</v>
      </c>
      <c r="U241" s="61" t="s">
        <v>1128</v>
      </c>
      <c r="V241" s="61" t="s">
        <v>696</v>
      </c>
      <c r="W241" s="61" t="s">
        <v>799</v>
      </c>
      <c r="X241" s="61" t="s">
        <v>1113</v>
      </c>
    </row>
    <row r="242" spans="1:24" x14ac:dyDescent="0.25">
      <c r="A242" s="61" t="str">
        <f t="shared" si="3"/>
        <v>72.1.7</v>
      </c>
      <c r="B242" s="61" t="s">
        <v>1113</v>
      </c>
      <c r="C242" s="61">
        <v>0</v>
      </c>
      <c r="D242" s="61" t="s">
        <v>544</v>
      </c>
      <c r="E242" s="61" t="s">
        <v>1129</v>
      </c>
      <c r="F242" s="61" t="s">
        <v>21</v>
      </c>
      <c r="G242" s="61" t="e">
        <v>#N/A</v>
      </c>
      <c r="H242" s="61" t="e">
        <v>#N/A</v>
      </c>
      <c r="I242" s="61" t="e">
        <v>#N/A</v>
      </c>
      <c r="J242" s="61" t="s">
        <v>21</v>
      </c>
      <c r="K242" s="61" t="s">
        <v>21</v>
      </c>
      <c r="L242" s="61" t="s">
        <v>21</v>
      </c>
      <c r="M242" s="61" t="s">
        <v>21</v>
      </c>
      <c r="P242" s="61" t="s">
        <v>21</v>
      </c>
      <c r="Q242" s="61" t="s">
        <v>369</v>
      </c>
      <c r="R242" s="61">
        <v>10</v>
      </c>
      <c r="S242" s="61">
        <v>100</v>
      </c>
      <c r="T242" s="61" t="s">
        <v>579</v>
      </c>
      <c r="U242" s="61" t="s">
        <v>1008</v>
      </c>
      <c r="V242" s="61" t="s">
        <v>696</v>
      </c>
      <c r="W242" s="61" t="s">
        <v>799</v>
      </c>
      <c r="X242" s="61" t="s">
        <v>1113</v>
      </c>
    </row>
    <row r="243" spans="1:24" x14ac:dyDescent="0.25">
      <c r="A243" s="61" t="str">
        <f t="shared" si="3"/>
        <v>72.1.8</v>
      </c>
      <c r="B243" s="61" t="s">
        <v>1113</v>
      </c>
      <c r="C243" s="61">
        <v>0</v>
      </c>
      <c r="D243" s="61" t="s">
        <v>544</v>
      </c>
      <c r="E243" s="61" t="s">
        <v>1130</v>
      </c>
      <c r="F243" s="61" t="s">
        <v>21</v>
      </c>
      <c r="G243" s="61" t="e">
        <v>#N/A</v>
      </c>
      <c r="H243" s="61" t="e">
        <v>#N/A</v>
      </c>
      <c r="I243" s="61" t="e">
        <v>#N/A</v>
      </c>
      <c r="J243" s="61" t="s">
        <v>21</v>
      </c>
      <c r="K243" s="61" t="s">
        <v>21</v>
      </c>
      <c r="L243" s="61" t="s">
        <v>21</v>
      </c>
      <c r="M243" s="61" t="s">
        <v>21</v>
      </c>
      <c r="P243" s="61" t="s">
        <v>21</v>
      </c>
      <c r="Q243" s="61" t="s">
        <v>370</v>
      </c>
      <c r="R243" s="61">
        <v>10</v>
      </c>
      <c r="S243" s="61">
        <v>1</v>
      </c>
      <c r="T243" s="61" t="s">
        <v>540</v>
      </c>
      <c r="U243" s="61" t="s">
        <v>1131</v>
      </c>
      <c r="V243" s="61" t="s">
        <v>700</v>
      </c>
      <c r="W243" s="61" t="s">
        <v>981</v>
      </c>
      <c r="X243" s="61" t="s">
        <v>1113</v>
      </c>
    </row>
    <row r="244" spans="1:24" x14ac:dyDescent="0.25">
      <c r="A244" s="61" t="str">
        <f t="shared" si="3"/>
        <v>72.2</v>
      </c>
      <c r="B244" s="61" t="s">
        <v>1113</v>
      </c>
      <c r="C244" s="61">
        <v>0</v>
      </c>
      <c r="D244" s="61" t="s">
        <v>534</v>
      </c>
      <c r="E244" s="61" t="s">
        <v>1132</v>
      </c>
      <c r="F244" s="61" t="s">
        <v>536</v>
      </c>
      <c r="G244" s="61" t="s">
        <v>10</v>
      </c>
      <c r="H244" s="61" t="s">
        <v>1706</v>
      </c>
      <c r="I244" s="61" t="s">
        <v>1707</v>
      </c>
      <c r="J244" s="61" t="s">
        <v>21</v>
      </c>
      <c r="K244" s="61" t="s">
        <v>537</v>
      </c>
      <c r="L244" s="61" t="s">
        <v>24</v>
      </c>
      <c r="M244" s="61" t="s">
        <v>735</v>
      </c>
      <c r="P244" s="61" t="s">
        <v>578</v>
      </c>
      <c r="Q244" s="61" t="s">
        <v>221</v>
      </c>
      <c r="R244" s="61">
        <v>25</v>
      </c>
      <c r="S244" s="61">
        <v>1</v>
      </c>
      <c r="T244" s="61" t="s">
        <v>540</v>
      </c>
      <c r="U244" s="61" t="s">
        <v>1133</v>
      </c>
      <c r="V244" s="61" t="s">
        <v>570</v>
      </c>
      <c r="W244" s="61" t="s">
        <v>581</v>
      </c>
      <c r="X244" s="61" t="s">
        <v>1113</v>
      </c>
    </row>
    <row r="245" spans="1:24" x14ac:dyDescent="0.25">
      <c r="A245" s="61" t="str">
        <f t="shared" si="3"/>
        <v>72.2.1</v>
      </c>
      <c r="B245" s="61" t="s">
        <v>1113</v>
      </c>
      <c r="C245" s="61">
        <v>0</v>
      </c>
      <c r="D245" s="61" t="s">
        <v>544</v>
      </c>
      <c r="E245" s="61" t="s">
        <v>1134</v>
      </c>
      <c r="F245" s="61" t="s">
        <v>21</v>
      </c>
      <c r="G245" s="61" t="e">
        <v>#N/A</v>
      </c>
      <c r="H245" s="61" t="e">
        <v>#N/A</v>
      </c>
      <c r="I245" s="61" t="e">
        <v>#N/A</v>
      </c>
      <c r="J245" s="61" t="s">
        <v>21</v>
      </c>
      <c r="K245" s="61" t="s">
        <v>21</v>
      </c>
      <c r="L245" s="61" t="s">
        <v>21</v>
      </c>
      <c r="M245" s="61" t="s">
        <v>21</v>
      </c>
      <c r="P245" s="61" t="s">
        <v>21</v>
      </c>
      <c r="Q245" s="61" t="s">
        <v>222</v>
      </c>
      <c r="R245" s="61">
        <v>30</v>
      </c>
      <c r="S245" s="61">
        <v>1</v>
      </c>
      <c r="T245" s="61" t="s">
        <v>540</v>
      </c>
      <c r="U245" s="61" t="s">
        <v>1135</v>
      </c>
      <c r="V245" s="61" t="s">
        <v>570</v>
      </c>
      <c r="W245" s="61" t="s">
        <v>743</v>
      </c>
      <c r="X245" s="61" t="s">
        <v>1113</v>
      </c>
    </row>
    <row r="246" spans="1:24" x14ac:dyDescent="0.25">
      <c r="A246" s="61" t="str">
        <f t="shared" si="3"/>
        <v>72.2.2</v>
      </c>
      <c r="B246" s="61" t="s">
        <v>1113</v>
      </c>
      <c r="C246" s="61">
        <v>0</v>
      </c>
      <c r="D246" s="61" t="s">
        <v>544</v>
      </c>
      <c r="E246" s="61" t="s">
        <v>1136</v>
      </c>
      <c r="F246" s="61" t="s">
        <v>21</v>
      </c>
      <c r="G246" s="61" t="e">
        <v>#N/A</v>
      </c>
      <c r="H246" s="61" t="e">
        <v>#N/A</v>
      </c>
      <c r="I246" s="61" t="e">
        <v>#N/A</v>
      </c>
      <c r="J246" s="61" t="s">
        <v>21</v>
      </c>
      <c r="K246" s="61" t="s">
        <v>21</v>
      </c>
      <c r="L246" s="61" t="s">
        <v>21</v>
      </c>
      <c r="M246" s="61" t="s">
        <v>21</v>
      </c>
      <c r="P246" s="61" t="s">
        <v>21</v>
      </c>
      <c r="Q246" s="61" t="s">
        <v>223</v>
      </c>
      <c r="R246" s="61">
        <v>60</v>
      </c>
      <c r="S246" s="61">
        <v>3</v>
      </c>
      <c r="T246" s="61" t="s">
        <v>540</v>
      </c>
      <c r="U246" s="61" t="s">
        <v>1137</v>
      </c>
      <c r="V246" s="61" t="s">
        <v>589</v>
      </c>
      <c r="W246" s="61" t="s">
        <v>581</v>
      </c>
      <c r="X246" s="61" t="s">
        <v>1113</v>
      </c>
    </row>
    <row r="247" spans="1:24" x14ac:dyDescent="0.25">
      <c r="A247" s="61" t="str">
        <f t="shared" si="3"/>
        <v>72.2.3</v>
      </c>
      <c r="B247" s="61" t="s">
        <v>1113</v>
      </c>
      <c r="C247" s="61">
        <v>0</v>
      </c>
      <c r="D247" s="61" t="s">
        <v>544</v>
      </c>
      <c r="E247" s="61" t="s">
        <v>1138</v>
      </c>
      <c r="F247" s="61" t="s">
        <v>21</v>
      </c>
      <c r="G247" s="61" t="e">
        <v>#N/A</v>
      </c>
      <c r="H247" s="61" t="e">
        <v>#N/A</v>
      </c>
      <c r="I247" s="61" t="e">
        <v>#N/A</v>
      </c>
      <c r="J247" s="61" t="s">
        <v>21</v>
      </c>
      <c r="K247" s="61" t="s">
        <v>21</v>
      </c>
      <c r="L247" s="61" t="s">
        <v>21</v>
      </c>
      <c r="M247" s="61" t="s">
        <v>21</v>
      </c>
      <c r="P247" s="61" t="s">
        <v>21</v>
      </c>
      <c r="Q247" s="61" t="s">
        <v>224</v>
      </c>
      <c r="R247" s="61">
        <v>10</v>
      </c>
      <c r="S247" s="61">
        <v>1</v>
      </c>
      <c r="T247" s="61" t="s">
        <v>540</v>
      </c>
      <c r="U247" s="61" t="s">
        <v>1139</v>
      </c>
      <c r="V247" s="61" t="s">
        <v>756</v>
      </c>
      <c r="W247" s="61" t="s">
        <v>581</v>
      </c>
      <c r="X247" s="61" t="s">
        <v>1113</v>
      </c>
    </row>
    <row r="248" spans="1:24" x14ac:dyDescent="0.25">
      <c r="A248" s="61" t="str">
        <f t="shared" si="3"/>
        <v>72.3</v>
      </c>
      <c r="B248" s="61" t="s">
        <v>1113</v>
      </c>
      <c r="C248" s="61">
        <v>0</v>
      </c>
      <c r="D248" s="61" t="s">
        <v>534</v>
      </c>
      <c r="E248" s="61" t="s">
        <v>1140</v>
      </c>
      <c r="F248" s="61" t="s">
        <v>557</v>
      </c>
      <c r="G248" s="61" t="s">
        <v>11</v>
      </c>
      <c r="H248" s="61" t="s">
        <v>1704</v>
      </c>
      <c r="I248" s="61" t="s">
        <v>1705</v>
      </c>
      <c r="J248" s="61" t="s">
        <v>558</v>
      </c>
      <c r="K248" s="61" t="s">
        <v>559</v>
      </c>
      <c r="L248" s="61" t="s">
        <v>24</v>
      </c>
      <c r="M248" s="61" t="s">
        <v>838</v>
      </c>
      <c r="P248" s="61" t="s">
        <v>578</v>
      </c>
      <c r="Q248" s="61" t="s">
        <v>371</v>
      </c>
      <c r="R248" s="61">
        <v>25</v>
      </c>
      <c r="S248" s="61">
        <v>1</v>
      </c>
      <c r="T248" s="61" t="s">
        <v>540</v>
      </c>
      <c r="U248" s="61" t="s">
        <v>1133</v>
      </c>
      <c r="V248" s="61" t="s">
        <v>570</v>
      </c>
      <c r="W248" s="61" t="s">
        <v>590</v>
      </c>
      <c r="X248" s="61" t="s">
        <v>1141</v>
      </c>
    </row>
    <row r="249" spans="1:24" x14ac:dyDescent="0.25">
      <c r="A249" s="61" t="str">
        <f t="shared" si="3"/>
        <v>72.3.1</v>
      </c>
      <c r="B249" s="61" t="s">
        <v>1113</v>
      </c>
      <c r="C249" s="61">
        <v>0</v>
      </c>
      <c r="D249" s="61" t="s">
        <v>544</v>
      </c>
      <c r="E249" s="61" t="s">
        <v>1142</v>
      </c>
      <c r="F249" s="61" t="s">
        <v>21</v>
      </c>
      <c r="G249" s="61" t="e">
        <v>#N/A</v>
      </c>
      <c r="H249" s="61" t="e">
        <v>#N/A</v>
      </c>
      <c r="I249" s="61" t="e">
        <v>#N/A</v>
      </c>
      <c r="J249" s="61" t="s">
        <v>21</v>
      </c>
      <c r="K249" s="61" t="s">
        <v>21</v>
      </c>
      <c r="L249" s="61" t="s">
        <v>21</v>
      </c>
      <c r="M249" s="61" t="s">
        <v>21</v>
      </c>
      <c r="P249" s="61" t="s">
        <v>21</v>
      </c>
      <c r="Q249" s="61" t="s">
        <v>372</v>
      </c>
      <c r="R249" s="61">
        <v>15</v>
      </c>
      <c r="S249" s="61">
        <v>1</v>
      </c>
      <c r="T249" s="61" t="s">
        <v>540</v>
      </c>
      <c r="U249" s="61" t="s">
        <v>1143</v>
      </c>
      <c r="V249" s="61" t="s">
        <v>570</v>
      </c>
      <c r="W249" s="61" t="s">
        <v>731</v>
      </c>
      <c r="X249" s="61" t="s">
        <v>1113</v>
      </c>
    </row>
    <row r="250" spans="1:24" x14ac:dyDescent="0.25">
      <c r="A250" s="61" t="str">
        <f t="shared" si="3"/>
        <v>72.3.2</v>
      </c>
      <c r="B250" s="61" t="s">
        <v>1113</v>
      </c>
      <c r="C250" s="61">
        <v>0</v>
      </c>
      <c r="D250" s="61" t="s">
        <v>544</v>
      </c>
      <c r="E250" s="61" t="s">
        <v>1144</v>
      </c>
      <c r="F250" s="61" t="s">
        <v>21</v>
      </c>
      <c r="G250" s="61" t="e">
        <v>#N/A</v>
      </c>
      <c r="H250" s="61" t="e">
        <v>#N/A</v>
      </c>
      <c r="I250" s="61" t="e">
        <v>#N/A</v>
      </c>
      <c r="J250" s="61" t="s">
        <v>21</v>
      </c>
      <c r="K250" s="61" t="s">
        <v>21</v>
      </c>
      <c r="L250" s="61" t="s">
        <v>21</v>
      </c>
      <c r="M250" s="61" t="s">
        <v>21</v>
      </c>
      <c r="P250" s="61" t="s">
        <v>21</v>
      </c>
      <c r="Q250" s="61" t="s">
        <v>373</v>
      </c>
      <c r="R250" s="61">
        <v>15</v>
      </c>
      <c r="S250" s="61">
        <v>1</v>
      </c>
      <c r="T250" s="61" t="s">
        <v>540</v>
      </c>
      <c r="U250" s="61" t="s">
        <v>1145</v>
      </c>
      <c r="V250" s="61" t="s">
        <v>1088</v>
      </c>
      <c r="W250" s="61" t="s">
        <v>626</v>
      </c>
      <c r="X250" s="61" t="s">
        <v>1146</v>
      </c>
    </row>
    <row r="251" spans="1:24" x14ac:dyDescent="0.25">
      <c r="A251" s="61" t="str">
        <f t="shared" si="3"/>
        <v>72.3.3</v>
      </c>
      <c r="B251" s="61" t="s">
        <v>1113</v>
      </c>
      <c r="C251" s="61">
        <v>0</v>
      </c>
      <c r="D251" s="61" t="s">
        <v>544</v>
      </c>
      <c r="E251" s="61" t="s">
        <v>1147</v>
      </c>
      <c r="F251" s="61" t="s">
        <v>21</v>
      </c>
      <c r="G251" s="61" t="e">
        <v>#N/A</v>
      </c>
      <c r="H251" s="61" t="e">
        <v>#N/A</v>
      </c>
      <c r="I251" s="61" t="e">
        <v>#N/A</v>
      </c>
      <c r="J251" s="61" t="s">
        <v>21</v>
      </c>
      <c r="K251" s="61" t="s">
        <v>21</v>
      </c>
      <c r="L251" s="61" t="s">
        <v>21</v>
      </c>
      <c r="M251" s="61" t="s">
        <v>21</v>
      </c>
      <c r="P251" s="61" t="s">
        <v>21</v>
      </c>
      <c r="Q251" s="61" t="s">
        <v>374</v>
      </c>
      <c r="R251" s="61">
        <v>20</v>
      </c>
      <c r="S251" s="61">
        <v>1</v>
      </c>
      <c r="T251" s="61" t="s">
        <v>540</v>
      </c>
      <c r="U251" s="61" t="s">
        <v>1148</v>
      </c>
      <c r="V251" s="61" t="s">
        <v>589</v>
      </c>
      <c r="W251" s="61" t="s">
        <v>1149</v>
      </c>
      <c r="X251" s="61" t="s">
        <v>1113</v>
      </c>
    </row>
    <row r="252" spans="1:24" x14ac:dyDescent="0.25">
      <c r="A252" s="61" t="str">
        <f t="shared" si="3"/>
        <v>72.3.4</v>
      </c>
      <c r="B252" s="61" t="s">
        <v>1113</v>
      </c>
      <c r="C252" s="61">
        <v>0</v>
      </c>
      <c r="D252" s="61" t="s">
        <v>544</v>
      </c>
      <c r="E252" s="61" t="s">
        <v>1150</v>
      </c>
      <c r="F252" s="61" t="s">
        <v>21</v>
      </c>
      <c r="G252" s="61" t="e">
        <v>#N/A</v>
      </c>
      <c r="H252" s="61" t="e">
        <v>#N/A</v>
      </c>
      <c r="I252" s="61" t="e">
        <v>#N/A</v>
      </c>
      <c r="J252" s="61" t="s">
        <v>21</v>
      </c>
      <c r="K252" s="61" t="s">
        <v>21</v>
      </c>
      <c r="L252" s="61" t="s">
        <v>21</v>
      </c>
      <c r="M252" s="61" t="s">
        <v>21</v>
      </c>
      <c r="P252" s="61" t="s">
        <v>21</v>
      </c>
      <c r="Q252" s="61" t="s">
        <v>375</v>
      </c>
      <c r="R252" s="61">
        <v>30</v>
      </c>
      <c r="S252" s="61">
        <v>1</v>
      </c>
      <c r="T252" s="61" t="s">
        <v>540</v>
      </c>
      <c r="U252" s="61" t="s">
        <v>1151</v>
      </c>
      <c r="V252" s="61" t="s">
        <v>574</v>
      </c>
      <c r="W252" s="61" t="s">
        <v>590</v>
      </c>
      <c r="X252" s="61" t="s">
        <v>1152</v>
      </c>
    </row>
    <row r="253" spans="1:24" x14ac:dyDescent="0.25">
      <c r="A253" s="61" t="str">
        <f t="shared" si="3"/>
        <v>72.3.5</v>
      </c>
      <c r="B253" s="61" t="s">
        <v>1113</v>
      </c>
      <c r="C253" s="61">
        <v>0</v>
      </c>
      <c r="D253" s="61" t="s">
        <v>544</v>
      </c>
      <c r="E253" s="61" t="s">
        <v>1153</v>
      </c>
      <c r="F253" s="61" t="s">
        <v>21</v>
      </c>
      <c r="G253" s="61" t="e">
        <v>#N/A</v>
      </c>
      <c r="H253" s="61" t="e">
        <v>#N/A</v>
      </c>
      <c r="I253" s="61" t="e">
        <v>#N/A</v>
      </c>
      <c r="J253" s="61" t="s">
        <v>21</v>
      </c>
      <c r="K253" s="61" t="s">
        <v>21</v>
      </c>
      <c r="L253" s="61" t="s">
        <v>21</v>
      </c>
      <c r="M253" s="61" t="s">
        <v>21</v>
      </c>
      <c r="P253" s="61" t="s">
        <v>21</v>
      </c>
      <c r="Q253" s="61" t="s">
        <v>376</v>
      </c>
      <c r="R253" s="61">
        <v>20</v>
      </c>
      <c r="S253" s="61">
        <v>1</v>
      </c>
      <c r="T253" s="61" t="s">
        <v>540</v>
      </c>
      <c r="U253" s="61" t="s">
        <v>1154</v>
      </c>
      <c r="V253" s="61" t="s">
        <v>944</v>
      </c>
      <c r="W253" s="61" t="s">
        <v>590</v>
      </c>
      <c r="X253" s="61" t="s">
        <v>1152</v>
      </c>
    </row>
    <row r="254" spans="1:24" x14ac:dyDescent="0.25">
      <c r="A254" s="61" t="str">
        <f t="shared" si="3"/>
        <v>72.4</v>
      </c>
      <c r="B254" s="61" t="s">
        <v>1113</v>
      </c>
      <c r="C254" s="61">
        <v>0</v>
      </c>
      <c r="D254" s="61" t="s">
        <v>534</v>
      </c>
      <c r="E254" s="61" t="s">
        <v>1155</v>
      </c>
      <c r="F254" s="61" t="s">
        <v>536</v>
      </c>
      <c r="G254" s="61" t="s">
        <v>65</v>
      </c>
      <c r="H254" s="61" t="s">
        <v>1698</v>
      </c>
      <c r="I254" s="61" t="s">
        <v>1699</v>
      </c>
      <c r="J254" s="61" t="s">
        <v>558</v>
      </c>
      <c r="K254" s="61" t="s">
        <v>537</v>
      </c>
      <c r="L254" s="61" t="s">
        <v>24</v>
      </c>
      <c r="M254" s="61" t="s">
        <v>838</v>
      </c>
      <c r="P254" s="61" t="s">
        <v>558</v>
      </c>
      <c r="Q254" s="61" t="s">
        <v>377</v>
      </c>
      <c r="R254" s="61">
        <v>20</v>
      </c>
      <c r="S254" s="61">
        <v>30</v>
      </c>
      <c r="T254" s="61" t="s">
        <v>579</v>
      </c>
      <c r="U254" s="61" t="s">
        <v>1156</v>
      </c>
      <c r="V254" s="61" t="s">
        <v>542</v>
      </c>
      <c r="W254" s="61" t="s">
        <v>806</v>
      </c>
      <c r="X254" s="61" t="s">
        <v>1113</v>
      </c>
    </row>
    <row r="255" spans="1:24" x14ac:dyDescent="0.25">
      <c r="A255" s="61" t="str">
        <f t="shared" si="3"/>
        <v>72.4.1</v>
      </c>
      <c r="B255" s="61" t="s">
        <v>1113</v>
      </c>
      <c r="C255" s="61">
        <v>0</v>
      </c>
      <c r="D255" s="61" t="s">
        <v>544</v>
      </c>
      <c r="E255" s="61" t="s">
        <v>1157</v>
      </c>
      <c r="F255" s="61" t="s">
        <v>21</v>
      </c>
      <c r="G255" s="61" t="e">
        <v>#N/A</v>
      </c>
      <c r="H255" s="61" t="e">
        <v>#N/A</v>
      </c>
      <c r="I255" s="61" t="e">
        <v>#N/A</v>
      </c>
      <c r="J255" s="61" t="s">
        <v>21</v>
      </c>
      <c r="K255" s="61" t="s">
        <v>21</v>
      </c>
      <c r="L255" s="61" t="s">
        <v>21</v>
      </c>
      <c r="M255" s="61" t="s">
        <v>21</v>
      </c>
      <c r="P255" s="61" t="s">
        <v>21</v>
      </c>
      <c r="Q255" s="61" t="s">
        <v>378</v>
      </c>
      <c r="R255" s="61">
        <v>25</v>
      </c>
      <c r="S255" s="61">
        <v>1</v>
      </c>
      <c r="T255" s="61" t="s">
        <v>540</v>
      </c>
      <c r="U255" s="61" t="s">
        <v>1158</v>
      </c>
      <c r="V255" s="61" t="s">
        <v>542</v>
      </c>
      <c r="W255" s="61" t="s">
        <v>761</v>
      </c>
      <c r="X255" s="61" t="s">
        <v>1113</v>
      </c>
    </row>
    <row r="256" spans="1:24" x14ac:dyDescent="0.25">
      <c r="A256" s="61" t="str">
        <f t="shared" si="3"/>
        <v>72.4.2</v>
      </c>
      <c r="B256" s="61" t="s">
        <v>1113</v>
      </c>
      <c r="C256" s="61">
        <v>0</v>
      </c>
      <c r="D256" s="61" t="s">
        <v>544</v>
      </c>
      <c r="E256" s="61" t="s">
        <v>1159</v>
      </c>
      <c r="F256" s="61" t="s">
        <v>21</v>
      </c>
      <c r="G256" s="61" t="e">
        <v>#N/A</v>
      </c>
      <c r="H256" s="61" t="e">
        <v>#N/A</v>
      </c>
      <c r="I256" s="61" t="e">
        <v>#N/A</v>
      </c>
      <c r="J256" s="61" t="s">
        <v>21</v>
      </c>
      <c r="K256" s="61" t="s">
        <v>21</v>
      </c>
      <c r="L256" s="61" t="s">
        <v>21</v>
      </c>
      <c r="M256" s="61" t="s">
        <v>21</v>
      </c>
      <c r="P256" s="61" t="s">
        <v>21</v>
      </c>
      <c r="Q256" s="61" t="s">
        <v>379</v>
      </c>
      <c r="R256" s="61">
        <v>20</v>
      </c>
      <c r="S256" s="61">
        <v>1</v>
      </c>
      <c r="T256" s="61" t="s">
        <v>540</v>
      </c>
      <c r="U256" s="61" t="s">
        <v>1160</v>
      </c>
      <c r="V256" s="61" t="s">
        <v>1120</v>
      </c>
      <c r="W256" s="61" t="s">
        <v>566</v>
      </c>
      <c r="X256" s="61" t="s">
        <v>1113</v>
      </c>
    </row>
    <row r="257" spans="1:24" x14ac:dyDescent="0.25">
      <c r="A257" s="61" t="str">
        <f t="shared" si="3"/>
        <v>72.4.3</v>
      </c>
      <c r="B257" s="61" t="s">
        <v>1113</v>
      </c>
      <c r="C257" s="61">
        <v>0</v>
      </c>
      <c r="D257" s="61" t="s">
        <v>544</v>
      </c>
      <c r="E257" s="61" t="s">
        <v>1161</v>
      </c>
      <c r="F257" s="61" t="s">
        <v>21</v>
      </c>
      <c r="G257" s="61" t="e">
        <v>#N/A</v>
      </c>
      <c r="H257" s="61" t="e">
        <v>#N/A</v>
      </c>
      <c r="I257" s="61" t="e">
        <v>#N/A</v>
      </c>
      <c r="J257" s="61" t="s">
        <v>21</v>
      </c>
      <c r="K257" s="61" t="s">
        <v>21</v>
      </c>
      <c r="L257" s="61" t="s">
        <v>21</v>
      </c>
      <c r="M257" s="61" t="s">
        <v>21</v>
      </c>
      <c r="P257" s="61" t="s">
        <v>21</v>
      </c>
      <c r="Q257" s="61" t="s">
        <v>380</v>
      </c>
      <c r="R257" s="61">
        <v>30</v>
      </c>
      <c r="S257" s="61">
        <v>4</v>
      </c>
      <c r="T257" s="61" t="s">
        <v>540</v>
      </c>
      <c r="U257" s="61" t="s">
        <v>1162</v>
      </c>
      <c r="V257" s="61" t="s">
        <v>609</v>
      </c>
      <c r="W257" s="61" t="s">
        <v>981</v>
      </c>
      <c r="X257" s="61" t="s">
        <v>1113</v>
      </c>
    </row>
    <row r="258" spans="1:24" x14ac:dyDescent="0.25">
      <c r="A258" s="61" t="str">
        <f t="shared" si="3"/>
        <v>72.4.4</v>
      </c>
      <c r="B258" s="61" t="s">
        <v>1113</v>
      </c>
      <c r="C258" s="61">
        <v>0</v>
      </c>
      <c r="D258" s="61" t="s">
        <v>544</v>
      </c>
      <c r="E258" s="61" t="s">
        <v>1163</v>
      </c>
      <c r="F258" s="61" t="s">
        <v>21</v>
      </c>
      <c r="G258" s="61" t="e">
        <v>#N/A</v>
      </c>
      <c r="H258" s="61" t="e">
        <v>#N/A</v>
      </c>
      <c r="I258" s="61" t="e">
        <v>#N/A</v>
      </c>
      <c r="J258" s="61" t="s">
        <v>21</v>
      </c>
      <c r="K258" s="61" t="s">
        <v>21</v>
      </c>
      <c r="L258" s="61" t="s">
        <v>21</v>
      </c>
      <c r="M258" s="61" t="s">
        <v>21</v>
      </c>
      <c r="P258" s="61" t="s">
        <v>21</v>
      </c>
      <c r="Q258" s="61" t="s">
        <v>381</v>
      </c>
      <c r="R258" s="61">
        <v>25</v>
      </c>
      <c r="S258" s="61">
        <v>1</v>
      </c>
      <c r="T258" s="61" t="s">
        <v>540</v>
      </c>
      <c r="U258" s="61" t="s">
        <v>1164</v>
      </c>
      <c r="V258" s="61" t="s">
        <v>756</v>
      </c>
      <c r="W258" s="61" t="s">
        <v>806</v>
      </c>
      <c r="X258" s="61" t="s">
        <v>1113</v>
      </c>
    </row>
    <row r="259" spans="1:24" x14ac:dyDescent="0.25">
      <c r="A259" s="61" t="str">
        <f t="shared" si="3"/>
        <v>3200.1</v>
      </c>
      <c r="B259" s="61" t="s">
        <v>1165</v>
      </c>
      <c r="C259" s="61">
        <v>0</v>
      </c>
      <c r="D259" s="61" t="s">
        <v>534</v>
      </c>
      <c r="E259" s="61" t="s">
        <v>1166</v>
      </c>
      <c r="F259" s="61" t="s">
        <v>557</v>
      </c>
      <c r="G259" s="61" t="s">
        <v>13</v>
      </c>
      <c r="H259" s="61" t="s">
        <v>1700</v>
      </c>
      <c r="I259" s="61" t="s">
        <v>1701</v>
      </c>
      <c r="J259" s="61" t="s">
        <v>629</v>
      </c>
      <c r="K259" s="61" t="s">
        <v>537</v>
      </c>
      <c r="L259" s="61" t="s">
        <v>22</v>
      </c>
      <c r="M259" s="61" t="s">
        <v>735</v>
      </c>
      <c r="P259" s="61" t="s">
        <v>1167</v>
      </c>
      <c r="Q259" s="61" t="s">
        <v>153</v>
      </c>
      <c r="R259" s="61">
        <v>50</v>
      </c>
      <c r="S259" s="61">
        <v>10</v>
      </c>
      <c r="T259" s="61" t="s">
        <v>540</v>
      </c>
      <c r="U259" s="61" t="s">
        <v>1168</v>
      </c>
      <c r="V259" s="61" t="s">
        <v>542</v>
      </c>
      <c r="W259" s="61" t="s">
        <v>806</v>
      </c>
      <c r="X259" s="61" t="s">
        <v>1165</v>
      </c>
    </row>
    <row r="260" spans="1:24" x14ac:dyDescent="0.25">
      <c r="A260" s="61" t="str">
        <f t="shared" ref="A260:A323" si="4">+E260</f>
        <v>3200.1.1</v>
      </c>
      <c r="B260" s="61" t="s">
        <v>1165</v>
      </c>
      <c r="C260" s="61">
        <v>0</v>
      </c>
      <c r="D260" s="61" t="s">
        <v>544</v>
      </c>
      <c r="E260" s="61" t="s">
        <v>1169</v>
      </c>
      <c r="F260" s="61" t="s">
        <v>21</v>
      </c>
      <c r="G260" s="61" t="e">
        <v>#N/A</v>
      </c>
      <c r="H260" s="61" t="e">
        <v>#N/A</v>
      </c>
      <c r="I260" s="61" t="e">
        <v>#N/A</v>
      </c>
      <c r="J260" s="61" t="s">
        <v>21</v>
      </c>
      <c r="K260" s="61" t="s">
        <v>21</v>
      </c>
      <c r="L260" s="61" t="s">
        <v>21</v>
      </c>
      <c r="M260" s="61" t="s">
        <v>21</v>
      </c>
      <c r="P260" s="61" t="s">
        <v>21</v>
      </c>
      <c r="Q260" s="61" t="s">
        <v>154</v>
      </c>
      <c r="R260" s="61">
        <v>50</v>
      </c>
      <c r="S260" s="61">
        <v>1</v>
      </c>
      <c r="T260" s="61" t="s">
        <v>540</v>
      </c>
      <c r="U260" s="61" t="s">
        <v>1170</v>
      </c>
      <c r="V260" s="61" t="s">
        <v>542</v>
      </c>
      <c r="W260" s="61" t="s">
        <v>1171</v>
      </c>
      <c r="X260" s="61" t="s">
        <v>1165</v>
      </c>
    </row>
    <row r="261" spans="1:24" x14ac:dyDescent="0.25">
      <c r="A261" s="61" t="str">
        <f t="shared" si="4"/>
        <v>3200.1.2</v>
      </c>
      <c r="B261" s="61" t="s">
        <v>1165</v>
      </c>
      <c r="C261" s="61">
        <v>0</v>
      </c>
      <c r="D261" s="61" t="s">
        <v>544</v>
      </c>
      <c r="E261" s="61" t="s">
        <v>1172</v>
      </c>
      <c r="F261" s="61" t="s">
        <v>21</v>
      </c>
      <c r="G261" s="61" t="e">
        <v>#N/A</v>
      </c>
      <c r="H261" s="61" t="e">
        <v>#N/A</v>
      </c>
      <c r="I261" s="61" t="e">
        <v>#N/A</v>
      </c>
      <c r="J261" s="61" t="s">
        <v>21</v>
      </c>
      <c r="K261" s="61" t="s">
        <v>21</v>
      </c>
      <c r="L261" s="61" t="s">
        <v>21</v>
      </c>
      <c r="M261" s="61" t="s">
        <v>21</v>
      </c>
      <c r="P261" s="61" t="s">
        <v>21</v>
      </c>
      <c r="Q261" s="61" t="s">
        <v>155</v>
      </c>
      <c r="R261" s="61">
        <v>50</v>
      </c>
      <c r="S261" s="61">
        <v>10</v>
      </c>
      <c r="T261" s="61" t="s">
        <v>540</v>
      </c>
      <c r="U261" s="61" t="s">
        <v>1168</v>
      </c>
      <c r="V261" s="61" t="s">
        <v>974</v>
      </c>
      <c r="W261" s="61" t="s">
        <v>806</v>
      </c>
      <c r="X261" s="61" t="s">
        <v>1165</v>
      </c>
    </row>
    <row r="262" spans="1:24" x14ac:dyDescent="0.25">
      <c r="A262" s="61" t="str">
        <f t="shared" si="4"/>
        <v>3200.2</v>
      </c>
      <c r="B262" s="61" t="s">
        <v>1165</v>
      </c>
      <c r="C262" s="61">
        <v>0</v>
      </c>
      <c r="D262" s="61" t="s">
        <v>534</v>
      </c>
      <c r="E262" s="61" t="s">
        <v>1173</v>
      </c>
      <c r="F262" s="61" t="s">
        <v>819</v>
      </c>
      <c r="G262" s="61" t="s">
        <v>10</v>
      </c>
      <c r="H262" s="61" t="s">
        <v>1706</v>
      </c>
      <c r="I262" s="61" t="s">
        <v>1707</v>
      </c>
      <c r="J262" s="61" t="s">
        <v>629</v>
      </c>
      <c r="K262" s="61" t="s">
        <v>537</v>
      </c>
      <c r="L262" s="61" t="s">
        <v>22</v>
      </c>
      <c r="M262" s="61" t="s">
        <v>735</v>
      </c>
      <c r="P262" s="61" t="s">
        <v>950</v>
      </c>
      <c r="Q262" s="61" t="s">
        <v>278</v>
      </c>
      <c r="R262" s="61">
        <v>50</v>
      </c>
      <c r="S262" s="61">
        <v>80</v>
      </c>
      <c r="T262" s="61" t="s">
        <v>579</v>
      </c>
      <c r="U262" s="61" t="s">
        <v>1174</v>
      </c>
      <c r="V262" s="61" t="s">
        <v>561</v>
      </c>
      <c r="W262" s="61" t="s">
        <v>1175</v>
      </c>
      <c r="X262" s="61" t="s">
        <v>1165</v>
      </c>
    </row>
    <row r="263" spans="1:24" x14ac:dyDescent="0.25">
      <c r="A263" s="61" t="str">
        <f t="shared" si="4"/>
        <v>3200.2.1</v>
      </c>
      <c r="B263" s="61" t="s">
        <v>1165</v>
      </c>
      <c r="C263" s="61">
        <v>0</v>
      </c>
      <c r="D263" s="61" t="s">
        <v>544</v>
      </c>
      <c r="E263" s="61" t="s">
        <v>1176</v>
      </c>
      <c r="F263" s="61" t="s">
        <v>21</v>
      </c>
      <c r="G263" s="61" t="e">
        <v>#N/A</v>
      </c>
      <c r="H263" s="61" t="e">
        <v>#N/A</v>
      </c>
      <c r="I263" s="61" t="e">
        <v>#N/A</v>
      </c>
      <c r="J263" s="61" t="s">
        <v>21</v>
      </c>
      <c r="K263" s="61" t="s">
        <v>21</v>
      </c>
      <c r="L263" s="61" t="s">
        <v>21</v>
      </c>
      <c r="M263" s="61" t="s">
        <v>21</v>
      </c>
      <c r="P263" s="61" t="s">
        <v>21</v>
      </c>
      <c r="Q263" s="61" t="s">
        <v>279</v>
      </c>
      <c r="R263" s="61">
        <v>25</v>
      </c>
      <c r="S263" s="61">
        <v>1</v>
      </c>
      <c r="T263" s="61" t="s">
        <v>540</v>
      </c>
      <c r="U263" s="61" t="s">
        <v>1177</v>
      </c>
      <c r="V263" s="61" t="s">
        <v>561</v>
      </c>
      <c r="W263" s="61" t="s">
        <v>731</v>
      </c>
      <c r="X263" s="61" t="s">
        <v>1165</v>
      </c>
    </row>
    <row r="264" spans="1:24" x14ac:dyDescent="0.25">
      <c r="A264" s="61" t="str">
        <f t="shared" si="4"/>
        <v>3200.2.2</v>
      </c>
      <c r="B264" s="61" t="s">
        <v>1165</v>
      </c>
      <c r="C264" s="61">
        <v>0</v>
      </c>
      <c r="D264" s="61" t="s">
        <v>544</v>
      </c>
      <c r="E264" s="61" t="s">
        <v>1178</v>
      </c>
      <c r="F264" s="61" t="s">
        <v>21</v>
      </c>
      <c r="G264" s="61" t="e">
        <v>#N/A</v>
      </c>
      <c r="H264" s="61" t="e">
        <v>#N/A</v>
      </c>
      <c r="I264" s="61" t="e">
        <v>#N/A</v>
      </c>
      <c r="J264" s="61" t="s">
        <v>21</v>
      </c>
      <c r="K264" s="61" t="s">
        <v>21</v>
      </c>
      <c r="L264" s="61" t="s">
        <v>21</v>
      </c>
      <c r="M264" s="61" t="s">
        <v>21</v>
      </c>
      <c r="P264" s="61" t="s">
        <v>21</v>
      </c>
      <c r="Q264" s="61" t="s">
        <v>280</v>
      </c>
      <c r="R264" s="61">
        <v>25</v>
      </c>
      <c r="S264" s="61">
        <v>1</v>
      </c>
      <c r="T264" s="61" t="s">
        <v>540</v>
      </c>
      <c r="U264" s="61" t="s">
        <v>1177</v>
      </c>
      <c r="V264" s="61" t="s">
        <v>561</v>
      </c>
      <c r="W264" s="61" t="s">
        <v>1179</v>
      </c>
      <c r="X264" s="61" t="s">
        <v>1165</v>
      </c>
    </row>
    <row r="265" spans="1:24" x14ac:dyDescent="0.25">
      <c r="A265" s="61" t="str">
        <f t="shared" si="4"/>
        <v>3200.2.3</v>
      </c>
      <c r="B265" s="61" t="s">
        <v>1165</v>
      </c>
      <c r="C265" s="61">
        <v>0</v>
      </c>
      <c r="D265" s="61" t="s">
        <v>544</v>
      </c>
      <c r="E265" s="61" t="s">
        <v>1180</v>
      </c>
      <c r="F265" s="61" t="s">
        <v>21</v>
      </c>
      <c r="G265" s="61" t="e">
        <v>#N/A</v>
      </c>
      <c r="H265" s="61" t="e">
        <v>#N/A</v>
      </c>
      <c r="I265" s="61" t="e">
        <v>#N/A</v>
      </c>
      <c r="J265" s="61" t="s">
        <v>21</v>
      </c>
      <c r="K265" s="61" t="s">
        <v>21</v>
      </c>
      <c r="L265" s="61" t="s">
        <v>21</v>
      </c>
      <c r="M265" s="61" t="s">
        <v>21</v>
      </c>
      <c r="P265" s="61" t="s">
        <v>21</v>
      </c>
      <c r="Q265" s="61" t="s">
        <v>281</v>
      </c>
      <c r="R265" s="61">
        <v>50</v>
      </c>
      <c r="S265" s="61">
        <v>80</v>
      </c>
      <c r="T265" s="61" t="s">
        <v>579</v>
      </c>
      <c r="U265" s="61" t="s">
        <v>1181</v>
      </c>
      <c r="V265" s="61" t="s">
        <v>561</v>
      </c>
      <c r="W265" s="61" t="s">
        <v>1175</v>
      </c>
      <c r="X265" s="61" t="s">
        <v>1165</v>
      </c>
    </row>
    <row r="266" spans="1:24" x14ac:dyDescent="0.25">
      <c r="A266" s="61" t="str">
        <f t="shared" si="4"/>
        <v>2000.1</v>
      </c>
      <c r="B266" s="61" t="s">
        <v>1182</v>
      </c>
      <c r="C266" s="61">
        <v>0</v>
      </c>
      <c r="D266" s="61" t="s">
        <v>534</v>
      </c>
      <c r="E266" s="61" t="s">
        <v>1183</v>
      </c>
      <c r="F266" s="61" t="s">
        <v>819</v>
      </c>
      <c r="G266" s="61" t="s">
        <v>10</v>
      </c>
      <c r="H266" s="61" t="s">
        <v>1706</v>
      </c>
      <c r="I266" s="61" t="s">
        <v>1707</v>
      </c>
      <c r="J266" s="61" t="s">
        <v>21</v>
      </c>
      <c r="K266" s="61" t="s">
        <v>537</v>
      </c>
      <c r="L266" s="61" t="s">
        <v>34</v>
      </c>
      <c r="M266" s="61" t="s">
        <v>735</v>
      </c>
      <c r="P266" s="61" t="s">
        <v>21</v>
      </c>
      <c r="Q266" s="61" t="s">
        <v>127</v>
      </c>
      <c r="R266" s="61">
        <v>50</v>
      </c>
      <c r="S266" s="61">
        <v>60</v>
      </c>
      <c r="T266" s="61" t="s">
        <v>579</v>
      </c>
      <c r="U266" s="61" t="s">
        <v>1184</v>
      </c>
      <c r="V266" s="61" t="s">
        <v>561</v>
      </c>
      <c r="W266" s="61" t="s">
        <v>581</v>
      </c>
      <c r="X266" s="61" t="s">
        <v>1182</v>
      </c>
    </row>
    <row r="267" spans="1:24" x14ac:dyDescent="0.25">
      <c r="A267" s="61" t="str">
        <f t="shared" si="4"/>
        <v>2000.1.1</v>
      </c>
      <c r="B267" s="61" t="s">
        <v>1182</v>
      </c>
      <c r="C267" s="61">
        <v>0</v>
      </c>
      <c r="D267" s="61" t="s">
        <v>544</v>
      </c>
      <c r="E267" s="61" t="s">
        <v>1185</v>
      </c>
      <c r="F267" s="61" t="s">
        <v>21</v>
      </c>
      <c r="G267" s="61" t="e">
        <v>#N/A</v>
      </c>
      <c r="H267" s="61" t="e">
        <v>#N/A</v>
      </c>
      <c r="I267" s="61" t="e">
        <v>#N/A</v>
      </c>
      <c r="J267" s="61" t="s">
        <v>21</v>
      </c>
      <c r="K267" s="61" t="s">
        <v>21</v>
      </c>
      <c r="L267" s="61" t="s">
        <v>21</v>
      </c>
      <c r="M267" s="61" t="s">
        <v>21</v>
      </c>
      <c r="P267" s="61" t="s">
        <v>21</v>
      </c>
      <c r="Q267" s="61" t="s">
        <v>128</v>
      </c>
      <c r="R267" s="61">
        <v>100</v>
      </c>
      <c r="S267" s="61">
        <v>60</v>
      </c>
      <c r="T267" s="61" t="s">
        <v>579</v>
      </c>
      <c r="U267" s="61" t="s">
        <v>1184</v>
      </c>
      <c r="V267" s="61" t="s">
        <v>561</v>
      </c>
      <c r="W267" s="61" t="s">
        <v>581</v>
      </c>
      <c r="X267" s="61" t="s">
        <v>1182</v>
      </c>
    </row>
    <row r="268" spans="1:24" x14ac:dyDescent="0.25">
      <c r="A268" s="61" t="str">
        <f t="shared" si="4"/>
        <v>2000.2</v>
      </c>
      <c r="B268" s="61" t="s">
        <v>1182</v>
      </c>
      <c r="C268" s="61">
        <v>0</v>
      </c>
      <c r="D268" s="61" t="s">
        <v>534</v>
      </c>
      <c r="E268" s="61" t="s">
        <v>1186</v>
      </c>
      <c r="F268" s="61" t="s">
        <v>21</v>
      </c>
      <c r="G268" s="61" t="s">
        <v>13</v>
      </c>
      <c r="H268" s="61" t="s">
        <v>1700</v>
      </c>
      <c r="I268" s="61" t="s">
        <v>1701</v>
      </c>
      <c r="J268" s="61" t="s">
        <v>629</v>
      </c>
      <c r="K268" s="61" t="s">
        <v>559</v>
      </c>
      <c r="L268" s="61" t="s">
        <v>21</v>
      </c>
      <c r="M268" s="61" t="s">
        <v>735</v>
      </c>
      <c r="P268" s="61" t="s">
        <v>1187</v>
      </c>
      <c r="Q268" s="61" t="s">
        <v>139</v>
      </c>
      <c r="R268" s="61">
        <v>10</v>
      </c>
      <c r="S268" s="61">
        <v>1</v>
      </c>
      <c r="T268" s="61" t="s">
        <v>540</v>
      </c>
      <c r="U268" s="61" t="s">
        <v>1188</v>
      </c>
      <c r="V268" s="61" t="s">
        <v>609</v>
      </c>
      <c r="W268" s="61" t="s">
        <v>746</v>
      </c>
      <c r="X268" s="61" t="s">
        <v>1189</v>
      </c>
    </row>
    <row r="269" spans="1:24" x14ac:dyDescent="0.25">
      <c r="A269" s="61" t="str">
        <f t="shared" si="4"/>
        <v>2000.2.1</v>
      </c>
      <c r="B269" s="61" t="s">
        <v>1182</v>
      </c>
      <c r="C269" s="61">
        <v>0</v>
      </c>
      <c r="D269" s="61" t="s">
        <v>824</v>
      </c>
      <c r="E269" s="61" t="s">
        <v>1190</v>
      </c>
      <c r="F269" s="61" t="s">
        <v>21</v>
      </c>
      <c r="G269" s="61" t="e">
        <v>#N/A</v>
      </c>
      <c r="H269" s="61" t="e">
        <v>#N/A</v>
      </c>
      <c r="I269" s="61" t="e">
        <v>#N/A</v>
      </c>
      <c r="J269" s="61" t="s">
        <v>21</v>
      </c>
      <c r="K269" s="61" t="s">
        <v>21</v>
      </c>
      <c r="L269" s="61" t="s">
        <v>21</v>
      </c>
      <c r="M269" s="61" t="s">
        <v>21</v>
      </c>
      <c r="P269" s="61" t="s">
        <v>21</v>
      </c>
      <c r="Q269" s="61" t="s">
        <v>140</v>
      </c>
      <c r="R269" s="61">
        <v>0</v>
      </c>
      <c r="S269" s="61">
        <v>1</v>
      </c>
      <c r="T269" s="61" t="s">
        <v>540</v>
      </c>
      <c r="U269" s="61" t="s">
        <v>1191</v>
      </c>
      <c r="V269" s="61" t="s">
        <v>609</v>
      </c>
      <c r="W269" s="61" t="s">
        <v>743</v>
      </c>
      <c r="X269" s="61" t="s">
        <v>828</v>
      </c>
    </row>
    <row r="270" spans="1:24" x14ac:dyDescent="0.25">
      <c r="A270" s="61" t="str">
        <f t="shared" si="4"/>
        <v>2000.2.2</v>
      </c>
      <c r="B270" s="61" t="s">
        <v>1182</v>
      </c>
      <c r="C270" s="61">
        <v>0</v>
      </c>
      <c r="D270" s="61" t="s">
        <v>544</v>
      </c>
      <c r="E270" s="61" t="s">
        <v>1192</v>
      </c>
      <c r="F270" s="61" t="s">
        <v>21</v>
      </c>
      <c r="G270" s="61" t="e">
        <v>#N/A</v>
      </c>
      <c r="H270" s="61" t="e">
        <v>#N/A</v>
      </c>
      <c r="I270" s="61" t="e">
        <v>#N/A</v>
      </c>
      <c r="J270" s="61" t="s">
        <v>21</v>
      </c>
      <c r="K270" s="61" t="s">
        <v>21</v>
      </c>
      <c r="L270" s="61" t="s">
        <v>21</v>
      </c>
      <c r="M270" s="61" t="s">
        <v>21</v>
      </c>
      <c r="P270" s="61" t="s">
        <v>21</v>
      </c>
      <c r="Q270" s="61" t="s">
        <v>141</v>
      </c>
      <c r="R270" s="61">
        <v>50</v>
      </c>
      <c r="S270" s="61">
        <v>1</v>
      </c>
      <c r="T270" s="61" t="s">
        <v>540</v>
      </c>
      <c r="U270" s="61" t="s">
        <v>1193</v>
      </c>
      <c r="V270" s="61" t="s">
        <v>589</v>
      </c>
      <c r="W270" s="61" t="s">
        <v>571</v>
      </c>
      <c r="X270" s="61" t="s">
        <v>1189</v>
      </c>
    </row>
    <row r="271" spans="1:24" x14ac:dyDescent="0.25">
      <c r="A271" s="61" t="str">
        <f t="shared" si="4"/>
        <v>2000.2.3</v>
      </c>
      <c r="B271" s="61" t="s">
        <v>1182</v>
      </c>
      <c r="C271" s="61">
        <v>0</v>
      </c>
      <c r="D271" s="61" t="s">
        <v>824</v>
      </c>
      <c r="E271" s="61" t="s">
        <v>1194</v>
      </c>
      <c r="F271" s="61" t="s">
        <v>21</v>
      </c>
      <c r="G271" s="61" t="e">
        <v>#N/A</v>
      </c>
      <c r="H271" s="61" t="e">
        <v>#N/A</v>
      </c>
      <c r="I271" s="61" t="e">
        <v>#N/A</v>
      </c>
      <c r="J271" s="61" t="s">
        <v>21</v>
      </c>
      <c r="K271" s="61" t="s">
        <v>21</v>
      </c>
      <c r="L271" s="61" t="s">
        <v>21</v>
      </c>
      <c r="M271" s="61" t="s">
        <v>21</v>
      </c>
      <c r="P271" s="61" t="s">
        <v>21</v>
      </c>
      <c r="Q271" s="61" t="s">
        <v>142</v>
      </c>
      <c r="R271" s="61">
        <v>0</v>
      </c>
      <c r="S271" s="61">
        <v>1</v>
      </c>
      <c r="T271" s="61" t="s">
        <v>540</v>
      </c>
      <c r="U271" s="61" t="s">
        <v>1195</v>
      </c>
      <c r="V271" s="61" t="s">
        <v>574</v>
      </c>
      <c r="W271" s="61" t="s">
        <v>864</v>
      </c>
      <c r="X271" s="61" t="s">
        <v>828</v>
      </c>
    </row>
    <row r="272" spans="1:24" x14ac:dyDescent="0.25">
      <c r="A272" s="61" t="str">
        <f t="shared" si="4"/>
        <v>2000.2.4</v>
      </c>
      <c r="B272" s="61" t="s">
        <v>1182</v>
      </c>
      <c r="C272" s="61">
        <v>0</v>
      </c>
      <c r="D272" s="61" t="s">
        <v>544</v>
      </c>
      <c r="E272" s="61" t="s">
        <v>1196</v>
      </c>
      <c r="F272" s="61" t="s">
        <v>21</v>
      </c>
      <c r="G272" s="61" t="e">
        <v>#N/A</v>
      </c>
      <c r="H272" s="61" t="e">
        <v>#N/A</v>
      </c>
      <c r="I272" s="61" t="e">
        <v>#N/A</v>
      </c>
      <c r="J272" s="61" t="s">
        <v>21</v>
      </c>
      <c r="K272" s="61" t="s">
        <v>21</v>
      </c>
      <c r="L272" s="61" t="s">
        <v>21</v>
      </c>
      <c r="M272" s="61" t="s">
        <v>21</v>
      </c>
      <c r="P272" s="61" t="s">
        <v>21</v>
      </c>
      <c r="Q272" s="61" t="s">
        <v>143</v>
      </c>
      <c r="R272" s="61">
        <v>50</v>
      </c>
      <c r="S272" s="61">
        <v>1</v>
      </c>
      <c r="T272" s="61" t="s">
        <v>540</v>
      </c>
      <c r="U272" s="61" t="s">
        <v>1188</v>
      </c>
      <c r="V272" s="61" t="s">
        <v>1045</v>
      </c>
      <c r="W272" s="61" t="s">
        <v>746</v>
      </c>
      <c r="X272" s="61" t="s">
        <v>1189</v>
      </c>
    </row>
    <row r="273" spans="1:24" x14ac:dyDescent="0.25">
      <c r="A273" s="61" t="str">
        <f t="shared" si="4"/>
        <v>2000.3</v>
      </c>
      <c r="B273" s="61" t="s">
        <v>1182</v>
      </c>
      <c r="C273" s="61">
        <v>0</v>
      </c>
      <c r="D273" s="61" t="s">
        <v>534</v>
      </c>
      <c r="E273" s="61" t="s">
        <v>1197</v>
      </c>
      <c r="F273" s="61" t="s">
        <v>536</v>
      </c>
      <c r="G273" s="61" t="s">
        <v>12</v>
      </c>
      <c r="H273" s="61" t="s">
        <v>1702</v>
      </c>
      <c r="I273" s="61" t="s">
        <v>1703</v>
      </c>
      <c r="J273" s="61" t="s">
        <v>21</v>
      </c>
      <c r="K273" s="61" t="s">
        <v>559</v>
      </c>
      <c r="L273" s="61" t="s">
        <v>21</v>
      </c>
      <c r="M273" s="61" t="s">
        <v>1198</v>
      </c>
      <c r="P273" s="61" t="s">
        <v>21</v>
      </c>
      <c r="Q273" s="61" t="s">
        <v>135</v>
      </c>
      <c r="R273" s="61">
        <v>10</v>
      </c>
      <c r="S273" s="61">
        <v>1</v>
      </c>
      <c r="T273" s="61" t="s">
        <v>540</v>
      </c>
      <c r="U273" s="61" t="s">
        <v>1199</v>
      </c>
      <c r="V273" s="61" t="s">
        <v>570</v>
      </c>
      <c r="W273" s="61" t="s">
        <v>590</v>
      </c>
      <c r="X273" s="61" t="s">
        <v>1200</v>
      </c>
    </row>
    <row r="274" spans="1:24" x14ac:dyDescent="0.25">
      <c r="A274" s="61" t="str">
        <f t="shared" si="4"/>
        <v>2000.3.1</v>
      </c>
      <c r="B274" s="61" t="s">
        <v>1182</v>
      </c>
      <c r="C274" s="61">
        <v>0</v>
      </c>
      <c r="D274" s="61" t="s">
        <v>544</v>
      </c>
      <c r="E274" s="61" t="s">
        <v>1201</v>
      </c>
      <c r="F274" s="61" t="s">
        <v>21</v>
      </c>
      <c r="G274" s="61" t="e">
        <v>#N/A</v>
      </c>
      <c r="H274" s="61" t="e">
        <v>#N/A</v>
      </c>
      <c r="I274" s="61" t="e">
        <v>#N/A</v>
      </c>
      <c r="J274" s="61" t="s">
        <v>21</v>
      </c>
      <c r="K274" s="61" t="s">
        <v>21</v>
      </c>
      <c r="L274" s="61" t="s">
        <v>21</v>
      </c>
      <c r="M274" s="61" t="s">
        <v>21</v>
      </c>
      <c r="P274" s="61" t="s">
        <v>21</v>
      </c>
      <c r="Q274" s="61" t="s">
        <v>136</v>
      </c>
      <c r="R274" s="61">
        <v>10</v>
      </c>
      <c r="S274" s="61">
        <v>1</v>
      </c>
      <c r="T274" s="61" t="s">
        <v>540</v>
      </c>
      <c r="U274" s="61" t="s">
        <v>1202</v>
      </c>
      <c r="V274" s="61" t="s">
        <v>570</v>
      </c>
      <c r="W274" s="61" t="s">
        <v>566</v>
      </c>
      <c r="X274" s="61" t="s">
        <v>1200</v>
      </c>
    </row>
    <row r="275" spans="1:24" x14ac:dyDescent="0.25">
      <c r="A275" s="61" t="str">
        <f t="shared" si="4"/>
        <v>2000.3.2</v>
      </c>
      <c r="B275" s="61" t="s">
        <v>1182</v>
      </c>
      <c r="C275" s="61">
        <v>0</v>
      </c>
      <c r="D275" s="61" t="s">
        <v>544</v>
      </c>
      <c r="E275" s="61" t="s">
        <v>1203</v>
      </c>
      <c r="F275" s="61" t="s">
        <v>21</v>
      </c>
      <c r="G275" s="61" t="e">
        <v>#N/A</v>
      </c>
      <c r="H275" s="61" t="e">
        <v>#N/A</v>
      </c>
      <c r="I275" s="61" t="e">
        <v>#N/A</v>
      </c>
      <c r="J275" s="61" t="s">
        <v>21</v>
      </c>
      <c r="K275" s="61" t="s">
        <v>21</v>
      </c>
      <c r="L275" s="61" t="s">
        <v>21</v>
      </c>
      <c r="M275" s="61" t="s">
        <v>21</v>
      </c>
      <c r="P275" s="61" t="s">
        <v>21</v>
      </c>
      <c r="Q275" s="61" t="s">
        <v>137</v>
      </c>
      <c r="R275" s="61">
        <v>60</v>
      </c>
      <c r="S275" s="61">
        <v>8</v>
      </c>
      <c r="T275" s="61" t="s">
        <v>540</v>
      </c>
      <c r="U275" s="61" t="s">
        <v>1204</v>
      </c>
      <c r="V275" s="61" t="s">
        <v>609</v>
      </c>
      <c r="W275" s="61" t="s">
        <v>746</v>
      </c>
      <c r="X275" s="61" t="s">
        <v>1182</v>
      </c>
    </row>
    <row r="276" spans="1:24" x14ac:dyDescent="0.25">
      <c r="A276" s="61" t="str">
        <f t="shared" si="4"/>
        <v>2000.3.3</v>
      </c>
      <c r="B276" s="61" t="s">
        <v>1182</v>
      </c>
      <c r="C276" s="61">
        <v>0</v>
      </c>
      <c r="D276" s="61" t="s">
        <v>544</v>
      </c>
      <c r="E276" s="61" t="s">
        <v>1205</v>
      </c>
      <c r="F276" s="61" t="s">
        <v>21</v>
      </c>
      <c r="G276" s="61" t="e">
        <v>#N/A</v>
      </c>
      <c r="H276" s="61" t="e">
        <v>#N/A</v>
      </c>
      <c r="I276" s="61" t="e">
        <v>#N/A</v>
      </c>
      <c r="J276" s="61" t="s">
        <v>21</v>
      </c>
      <c r="K276" s="61" t="s">
        <v>21</v>
      </c>
      <c r="L276" s="61" t="s">
        <v>21</v>
      </c>
      <c r="M276" s="61" t="s">
        <v>21</v>
      </c>
      <c r="P276" s="61" t="s">
        <v>21</v>
      </c>
      <c r="Q276" s="61" t="s">
        <v>138</v>
      </c>
      <c r="R276" s="61">
        <v>30</v>
      </c>
      <c r="S276" s="61">
        <v>1</v>
      </c>
      <c r="T276" s="61" t="s">
        <v>540</v>
      </c>
      <c r="U276" s="61" t="s">
        <v>1206</v>
      </c>
      <c r="V276" s="61" t="s">
        <v>752</v>
      </c>
      <c r="W276" s="61" t="s">
        <v>590</v>
      </c>
      <c r="X276" s="61" t="s">
        <v>1200</v>
      </c>
    </row>
    <row r="277" spans="1:24" x14ac:dyDescent="0.25">
      <c r="A277" s="61" t="str">
        <f t="shared" si="4"/>
        <v>2000.4</v>
      </c>
      <c r="B277" s="61" t="s">
        <v>1182</v>
      </c>
      <c r="C277" s="61">
        <v>0</v>
      </c>
      <c r="D277" s="61" t="s">
        <v>534</v>
      </c>
      <c r="E277" s="61" t="s">
        <v>1207</v>
      </c>
      <c r="F277" s="61" t="s">
        <v>557</v>
      </c>
      <c r="G277" s="61" t="s">
        <v>12</v>
      </c>
      <c r="H277" s="61" t="s">
        <v>1702</v>
      </c>
      <c r="I277" s="61" t="s">
        <v>1703</v>
      </c>
      <c r="J277" s="61" t="s">
        <v>21</v>
      </c>
      <c r="K277" s="61" t="s">
        <v>559</v>
      </c>
      <c r="L277" s="61" t="s">
        <v>21</v>
      </c>
      <c r="M277" s="61" t="s">
        <v>1198</v>
      </c>
      <c r="P277" s="61" t="s">
        <v>21</v>
      </c>
      <c r="Q277" s="61" t="s">
        <v>463</v>
      </c>
      <c r="R277" s="61">
        <v>10</v>
      </c>
      <c r="S277" s="61">
        <v>1</v>
      </c>
      <c r="T277" s="61" t="s">
        <v>540</v>
      </c>
      <c r="U277" s="61" t="s">
        <v>1195</v>
      </c>
      <c r="V277" s="61" t="s">
        <v>647</v>
      </c>
      <c r="W277" s="61" t="s">
        <v>590</v>
      </c>
      <c r="X277" s="61" t="s">
        <v>1208</v>
      </c>
    </row>
    <row r="278" spans="1:24" x14ac:dyDescent="0.25">
      <c r="A278" s="61" t="str">
        <f t="shared" si="4"/>
        <v>2000.4.1</v>
      </c>
      <c r="B278" s="61" t="s">
        <v>1182</v>
      </c>
      <c r="C278" s="61">
        <v>0</v>
      </c>
      <c r="D278" s="61" t="s">
        <v>544</v>
      </c>
      <c r="E278" s="61" t="s">
        <v>1209</v>
      </c>
      <c r="F278" s="61" t="s">
        <v>21</v>
      </c>
      <c r="G278" s="61" t="e">
        <v>#N/A</v>
      </c>
      <c r="H278" s="61" t="e">
        <v>#N/A</v>
      </c>
      <c r="I278" s="61" t="e">
        <v>#N/A</v>
      </c>
      <c r="J278" s="61" t="s">
        <v>21</v>
      </c>
      <c r="K278" s="61" t="s">
        <v>21</v>
      </c>
      <c r="L278" s="61" t="s">
        <v>21</v>
      </c>
      <c r="M278" s="61" t="s">
        <v>21</v>
      </c>
      <c r="P278" s="61" t="s">
        <v>21</v>
      </c>
      <c r="Q278" s="61" t="s">
        <v>464</v>
      </c>
      <c r="R278" s="61">
        <v>40</v>
      </c>
      <c r="S278" s="61">
        <v>1</v>
      </c>
      <c r="T278" s="61" t="s">
        <v>540</v>
      </c>
      <c r="U278" s="61" t="s">
        <v>1210</v>
      </c>
      <c r="V278" s="61" t="s">
        <v>647</v>
      </c>
      <c r="W278" s="61" t="s">
        <v>566</v>
      </c>
      <c r="X278" s="61" t="s">
        <v>1211</v>
      </c>
    </row>
    <row r="279" spans="1:24" x14ac:dyDescent="0.25">
      <c r="A279" s="61" t="str">
        <f t="shared" si="4"/>
        <v>2000.4.2</v>
      </c>
      <c r="B279" s="61" t="s">
        <v>1182</v>
      </c>
      <c r="C279" s="61">
        <v>0</v>
      </c>
      <c r="D279" s="61" t="s">
        <v>824</v>
      </c>
      <c r="E279" s="61" t="s">
        <v>1212</v>
      </c>
      <c r="F279" s="61" t="s">
        <v>21</v>
      </c>
      <c r="G279" s="61" t="e">
        <v>#N/A</v>
      </c>
      <c r="H279" s="61" t="e">
        <v>#N/A</v>
      </c>
      <c r="I279" s="61" t="e">
        <v>#N/A</v>
      </c>
      <c r="J279" s="61" t="s">
        <v>21</v>
      </c>
      <c r="K279" s="61" t="s">
        <v>21</v>
      </c>
      <c r="L279" s="61" t="s">
        <v>21</v>
      </c>
      <c r="M279" s="61" t="s">
        <v>21</v>
      </c>
      <c r="P279" s="61" t="s">
        <v>21</v>
      </c>
      <c r="Q279" s="61" t="s">
        <v>465</v>
      </c>
      <c r="R279" s="61">
        <v>0</v>
      </c>
      <c r="S279" s="61">
        <v>1</v>
      </c>
      <c r="T279" s="61" t="s">
        <v>540</v>
      </c>
      <c r="U279" s="61" t="s">
        <v>1213</v>
      </c>
      <c r="V279" s="61" t="s">
        <v>647</v>
      </c>
      <c r="W279" s="61" t="s">
        <v>566</v>
      </c>
      <c r="X279" s="61" t="s">
        <v>1214</v>
      </c>
    </row>
    <row r="280" spans="1:24" x14ac:dyDescent="0.25">
      <c r="A280" s="61" t="str">
        <f t="shared" si="4"/>
        <v>2000.4.3</v>
      </c>
      <c r="B280" s="61" t="s">
        <v>1182</v>
      </c>
      <c r="C280" s="61">
        <v>0</v>
      </c>
      <c r="D280" s="61" t="s">
        <v>544</v>
      </c>
      <c r="E280" s="61" t="s">
        <v>1215</v>
      </c>
      <c r="F280" s="61" t="s">
        <v>21</v>
      </c>
      <c r="G280" s="61" t="e">
        <v>#N/A</v>
      </c>
      <c r="H280" s="61" t="e">
        <v>#N/A</v>
      </c>
      <c r="I280" s="61" t="e">
        <v>#N/A</v>
      </c>
      <c r="J280" s="61" t="s">
        <v>21</v>
      </c>
      <c r="K280" s="61" t="s">
        <v>21</v>
      </c>
      <c r="L280" s="61" t="s">
        <v>21</v>
      </c>
      <c r="M280" s="61" t="s">
        <v>21</v>
      </c>
      <c r="P280" s="61" t="s">
        <v>21</v>
      </c>
      <c r="Q280" s="61" t="s">
        <v>466</v>
      </c>
      <c r="R280" s="61">
        <v>30</v>
      </c>
      <c r="S280" s="61">
        <v>1</v>
      </c>
      <c r="T280" s="61" t="s">
        <v>540</v>
      </c>
      <c r="U280" s="61" t="s">
        <v>1191</v>
      </c>
      <c r="V280" s="61" t="s">
        <v>609</v>
      </c>
      <c r="W280" s="61" t="s">
        <v>626</v>
      </c>
      <c r="X280" s="61" t="s">
        <v>1211</v>
      </c>
    </row>
    <row r="281" spans="1:24" x14ac:dyDescent="0.25">
      <c r="A281" s="61" t="str">
        <f t="shared" si="4"/>
        <v>2000.4.4</v>
      </c>
      <c r="B281" s="61" t="s">
        <v>1182</v>
      </c>
      <c r="C281" s="61">
        <v>0</v>
      </c>
      <c r="D281" s="61" t="s">
        <v>544</v>
      </c>
      <c r="E281" s="61" t="s">
        <v>1216</v>
      </c>
      <c r="F281" s="61" t="s">
        <v>21</v>
      </c>
      <c r="G281" s="61" t="e">
        <v>#N/A</v>
      </c>
      <c r="H281" s="61" t="e">
        <v>#N/A</v>
      </c>
      <c r="I281" s="61" t="e">
        <v>#N/A</v>
      </c>
      <c r="J281" s="61" t="s">
        <v>21</v>
      </c>
      <c r="K281" s="61" t="s">
        <v>21</v>
      </c>
      <c r="L281" s="61" t="s">
        <v>21</v>
      </c>
      <c r="M281" s="61" t="s">
        <v>21</v>
      </c>
      <c r="P281" s="61" t="s">
        <v>21</v>
      </c>
      <c r="Q281" s="61" t="s">
        <v>467</v>
      </c>
      <c r="R281" s="61">
        <v>30</v>
      </c>
      <c r="S281" s="61">
        <v>1</v>
      </c>
      <c r="T281" s="61" t="s">
        <v>540</v>
      </c>
      <c r="U281" s="61" t="s">
        <v>1195</v>
      </c>
      <c r="V281" s="61" t="s">
        <v>905</v>
      </c>
      <c r="W281" s="61" t="s">
        <v>590</v>
      </c>
      <c r="X281" s="61" t="s">
        <v>1211</v>
      </c>
    </row>
    <row r="282" spans="1:24" x14ac:dyDescent="0.25">
      <c r="A282" s="61" t="str">
        <f t="shared" si="4"/>
        <v>2000.5</v>
      </c>
      <c r="B282" s="61" t="s">
        <v>1182</v>
      </c>
      <c r="C282" s="61">
        <v>0</v>
      </c>
      <c r="D282" s="61" t="s">
        <v>534</v>
      </c>
      <c r="E282" s="61" t="s">
        <v>1217</v>
      </c>
      <c r="F282" s="61" t="s">
        <v>536</v>
      </c>
      <c r="G282" s="61" t="s">
        <v>12</v>
      </c>
      <c r="H282" s="61" t="s">
        <v>1702</v>
      </c>
      <c r="I282" s="61" t="s">
        <v>1703</v>
      </c>
      <c r="J282" s="61" t="s">
        <v>629</v>
      </c>
      <c r="K282" s="61" t="s">
        <v>559</v>
      </c>
      <c r="L282" s="61" t="s">
        <v>22</v>
      </c>
      <c r="M282" s="61" t="s">
        <v>603</v>
      </c>
      <c r="P282" s="61" t="s">
        <v>21</v>
      </c>
      <c r="Q282" s="61" t="s">
        <v>437</v>
      </c>
      <c r="R282" s="61">
        <v>10</v>
      </c>
      <c r="S282" s="61">
        <v>4</v>
      </c>
      <c r="T282" s="61" t="s">
        <v>540</v>
      </c>
      <c r="U282" s="61" t="s">
        <v>1218</v>
      </c>
      <c r="V282" s="61" t="s">
        <v>1219</v>
      </c>
      <c r="W282" s="61" t="s">
        <v>590</v>
      </c>
      <c r="X282" s="61" t="s">
        <v>1220</v>
      </c>
    </row>
    <row r="283" spans="1:24" x14ac:dyDescent="0.25">
      <c r="A283" s="61" t="str">
        <f t="shared" si="4"/>
        <v>2000.5.1</v>
      </c>
      <c r="B283" s="61" t="s">
        <v>1182</v>
      </c>
      <c r="C283" s="61">
        <v>0</v>
      </c>
      <c r="D283" s="61" t="s">
        <v>544</v>
      </c>
      <c r="E283" s="61" t="s">
        <v>1221</v>
      </c>
      <c r="F283" s="61" t="s">
        <v>21</v>
      </c>
      <c r="G283" s="61" t="e">
        <v>#N/A</v>
      </c>
      <c r="H283" s="61" t="e">
        <v>#N/A</v>
      </c>
      <c r="I283" s="61" t="e">
        <v>#N/A</v>
      </c>
      <c r="J283" s="61" t="s">
        <v>21</v>
      </c>
      <c r="K283" s="61" t="s">
        <v>21</v>
      </c>
      <c r="L283" s="61" t="s">
        <v>21</v>
      </c>
      <c r="M283" s="61" t="s">
        <v>21</v>
      </c>
      <c r="P283" s="61" t="s">
        <v>21</v>
      </c>
      <c r="Q283" s="61" t="s">
        <v>438</v>
      </c>
      <c r="R283" s="61">
        <v>50</v>
      </c>
      <c r="S283" s="61">
        <v>4</v>
      </c>
      <c r="T283" s="61" t="s">
        <v>540</v>
      </c>
      <c r="U283" s="61" t="s">
        <v>1222</v>
      </c>
      <c r="V283" s="61" t="s">
        <v>1219</v>
      </c>
      <c r="W283" s="61" t="s">
        <v>590</v>
      </c>
      <c r="X283" s="61" t="s">
        <v>1220</v>
      </c>
    </row>
    <row r="284" spans="1:24" x14ac:dyDescent="0.25">
      <c r="A284" s="61" t="str">
        <f t="shared" si="4"/>
        <v>2000.5.2</v>
      </c>
      <c r="B284" s="61" t="s">
        <v>1182</v>
      </c>
      <c r="C284" s="61">
        <v>0</v>
      </c>
      <c r="D284" s="61" t="s">
        <v>544</v>
      </c>
      <c r="E284" s="61" t="s">
        <v>1223</v>
      </c>
      <c r="F284" s="61" t="s">
        <v>21</v>
      </c>
      <c r="G284" s="61" t="e">
        <v>#N/A</v>
      </c>
      <c r="H284" s="61" t="e">
        <v>#N/A</v>
      </c>
      <c r="I284" s="61" t="e">
        <v>#N/A</v>
      </c>
      <c r="J284" s="61" t="s">
        <v>21</v>
      </c>
      <c r="K284" s="61" t="s">
        <v>21</v>
      </c>
      <c r="L284" s="61" t="s">
        <v>21</v>
      </c>
      <c r="M284" s="61" t="s">
        <v>21</v>
      </c>
      <c r="P284" s="61" t="s">
        <v>21</v>
      </c>
      <c r="Q284" s="61" t="s">
        <v>439</v>
      </c>
      <c r="R284" s="61">
        <v>50</v>
      </c>
      <c r="S284" s="61">
        <v>4</v>
      </c>
      <c r="T284" s="61" t="s">
        <v>540</v>
      </c>
      <c r="U284" s="61" t="s">
        <v>1218</v>
      </c>
      <c r="V284" s="61" t="s">
        <v>589</v>
      </c>
      <c r="W284" s="61" t="s">
        <v>590</v>
      </c>
      <c r="X284" s="61" t="s">
        <v>1220</v>
      </c>
    </row>
    <row r="285" spans="1:24" x14ac:dyDescent="0.25">
      <c r="A285" s="61" t="str">
        <f t="shared" si="4"/>
        <v>2000.6</v>
      </c>
      <c r="B285" s="61" t="s">
        <v>1182</v>
      </c>
      <c r="C285" s="61">
        <v>0</v>
      </c>
      <c r="D285" s="61" t="s">
        <v>534</v>
      </c>
      <c r="E285" s="61" t="s">
        <v>1224</v>
      </c>
      <c r="F285" s="61" t="s">
        <v>536</v>
      </c>
      <c r="G285" s="61" t="s">
        <v>65</v>
      </c>
      <c r="H285" s="61" t="s">
        <v>1698</v>
      </c>
      <c r="I285" s="61" t="s">
        <v>1699</v>
      </c>
      <c r="J285" s="61" t="s">
        <v>21</v>
      </c>
      <c r="K285" s="61" t="s">
        <v>559</v>
      </c>
      <c r="L285" s="61" t="s">
        <v>21</v>
      </c>
      <c r="M285" s="61" t="s">
        <v>603</v>
      </c>
      <c r="P285" s="61" t="s">
        <v>21</v>
      </c>
      <c r="Q285" s="61" t="s">
        <v>495</v>
      </c>
      <c r="R285" s="61">
        <v>10</v>
      </c>
      <c r="S285" s="61">
        <v>1</v>
      </c>
      <c r="T285" s="61" t="s">
        <v>540</v>
      </c>
      <c r="U285" s="61" t="s">
        <v>1225</v>
      </c>
      <c r="V285" s="61" t="s">
        <v>647</v>
      </c>
      <c r="W285" s="61" t="s">
        <v>1226</v>
      </c>
      <c r="X285" s="61" t="s">
        <v>1227</v>
      </c>
    </row>
    <row r="286" spans="1:24" x14ac:dyDescent="0.25">
      <c r="A286" s="61" t="str">
        <f t="shared" si="4"/>
        <v>2000.6.1</v>
      </c>
      <c r="B286" s="61" t="s">
        <v>1182</v>
      </c>
      <c r="C286" s="61">
        <v>0</v>
      </c>
      <c r="D286" s="61" t="s">
        <v>824</v>
      </c>
      <c r="E286" s="61" t="s">
        <v>1228</v>
      </c>
      <c r="F286" s="61" t="s">
        <v>21</v>
      </c>
      <c r="G286" s="61" t="e">
        <v>#N/A</v>
      </c>
      <c r="H286" s="61" t="e">
        <v>#N/A</v>
      </c>
      <c r="I286" s="61" t="e">
        <v>#N/A</v>
      </c>
      <c r="J286" s="61" t="s">
        <v>21</v>
      </c>
      <c r="K286" s="61" t="s">
        <v>21</v>
      </c>
      <c r="L286" s="61" t="s">
        <v>21</v>
      </c>
      <c r="M286" s="61" t="s">
        <v>21</v>
      </c>
      <c r="P286" s="61" t="s">
        <v>21</v>
      </c>
      <c r="Q286" s="61" t="s">
        <v>496</v>
      </c>
      <c r="R286" s="61">
        <v>0</v>
      </c>
      <c r="S286" s="61">
        <v>2</v>
      </c>
      <c r="T286" s="61" t="s">
        <v>540</v>
      </c>
      <c r="U286" s="61" t="s">
        <v>1229</v>
      </c>
      <c r="V286" s="61" t="s">
        <v>647</v>
      </c>
      <c r="W286" s="61" t="s">
        <v>571</v>
      </c>
      <c r="X286" s="61" t="s">
        <v>1230</v>
      </c>
    </row>
    <row r="287" spans="1:24" x14ac:dyDescent="0.25">
      <c r="A287" s="61" t="str">
        <f t="shared" si="4"/>
        <v>2000.6.2</v>
      </c>
      <c r="B287" s="61" t="s">
        <v>1182</v>
      </c>
      <c r="C287" s="61">
        <v>0</v>
      </c>
      <c r="D287" s="61" t="s">
        <v>824</v>
      </c>
      <c r="E287" s="61" t="s">
        <v>1231</v>
      </c>
      <c r="F287" s="61" t="s">
        <v>21</v>
      </c>
      <c r="G287" s="61" t="e">
        <v>#N/A</v>
      </c>
      <c r="H287" s="61" t="e">
        <v>#N/A</v>
      </c>
      <c r="I287" s="61" t="e">
        <v>#N/A</v>
      </c>
      <c r="J287" s="61" t="s">
        <v>21</v>
      </c>
      <c r="K287" s="61" t="s">
        <v>21</v>
      </c>
      <c r="L287" s="61" t="s">
        <v>21</v>
      </c>
      <c r="M287" s="61" t="s">
        <v>21</v>
      </c>
      <c r="P287" s="61" t="s">
        <v>21</v>
      </c>
      <c r="Q287" s="61" t="s">
        <v>497</v>
      </c>
      <c r="R287" s="61">
        <v>0</v>
      </c>
      <c r="S287" s="61">
        <v>2</v>
      </c>
      <c r="T287" s="61" t="s">
        <v>540</v>
      </c>
      <c r="U287" s="61" t="s">
        <v>1232</v>
      </c>
      <c r="V287" s="61" t="s">
        <v>647</v>
      </c>
      <c r="W287" s="61" t="s">
        <v>571</v>
      </c>
      <c r="X287" s="61" t="s">
        <v>1230</v>
      </c>
    </row>
    <row r="288" spans="1:24" x14ac:dyDescent="0.25">
      <c r="A288" s="61" t="str">
        <f t="shared" si="4"/>
        <v>2000.6.3</v>
      </c>
      <c r="B288" s="61" t="s">
        <v>1182</v>
      </c>
      <c r="C288" s="61">
        <v>0</v>
      </c>
      <c r="D288" s="61" t="s">
        <v>544</v>
      </c>
      <c r="E288" s="61" t="s">
        <v>1233</v>
      </c>
      <c r="F288" s="61" t="s">
        <v>21</v>
      </c>
      <c r="G288" s="61" t="e">
        <v>#N/A</v>
      </c>
      <c r="H288" s="61" t="e">
        <v>#N/A</v>
      </c>
      <c r="I288" s="61" t="e">
        <v>#N/A</v>
      </c>
      <c r="J288" s="61" t="s">
        <v>21</v>
      </c>
      <c r="K288" s="61" t="s">
        <v>21</v>
      </c>
      <c r="L288" s="61" t="s">
        <v>21</v>
      </c>
      <c r="M288" s="61" t="s">
        <v>21</v>
      </c>
      <c r="P288" s="61" t="s">
        <v>21</v>
      </c>
      <c r="Q288" s="61" t="s">
        <v>498</v>
      </c>
      <c r="R288" s="61">
        <v>50</v>
      </c>
      <c r="S288" s="61">
        <v>1</v>
      </c>
      <c r="T288" s="61" t="s">
        <v>540</v>
      </c>
      <c r="U288" s="61" t="s">
        <v>1234</v>
      </c>
      <c r="V288" s="61" t="s">
        <v>574</v>
      </c>
      <c r="W288" s="61" t="s">
        <v>697</v>
      </c>
      <c r="X288" s="61" t="s">
        <v>1182</v>
      </c>
    </row>
    <row r="289" spans="1:24" x14ac:dyDescent="0.25">
      <c r="A289" s="61" t="str">
        <f t="shared" si="4"/>
        <v>2000.6.4</v>
      </c>
      <c r="B289" s="61" t="s">
        <v>1182</v>
      </c>
      <c r="C289" s="61">
        <v>0</v>
      </c>
      <c r="D289" s="61" t="s">
        <v>544</v>
      </c>
      <c r="E289" s="61" t="s">
        <v>1235</v>
      </c>
      <c r="F289" s="61" t="s">
        <v>21</v>
      </c>
      <c r="G289" s="61" t="e">
        <v>#N/A</v>
      </c>
      <c r="H289" s="61" t="e">
        <v>#N/A</v>
      </c>
      <c r="I289" s="61" t="e">
        <v>#N/A</v>
      </c>
      <c r="J289" s="61" t="s">
        <v>21</v>
      </c>
      <c r="K289" s="61" t="s">
        <v>21</v>
      </c>
      <c r="L289" s="61" t="s">
        <v>21</v>
      </c>
      <c r="M289" s="61" t="s">
        <v>21</v>
      </c>
      <c r="P289" s="61" t="s">
        <v>21</v>
      </c>
      <c r="Q289" s="61" t="s">
        <v>499</v>
      </c>
      <c r="R289" s="61">
        <v>50</v>
      </c>
      <c r="S289" s="61">
        <v>1</v>
      </c>
      <c r="T289" s="61" t="s">
        <v>540</v>
      </c>
      <c r="U289" s="61" t="s">
        <v>1225</v>
      </c>
      <c r="V289" s="61" t="s">
        <v>641</v>
      </c>
      <c r="W289" s="61" t="s">
        <v>1226</v>
      </c>
      <c r="X289" s="61" t="s">
        <v>1182</v>
      </c>
    </row>
    <row r="290" spans="1:24" x14ac:dyDescent="0.25">
      <c r="A290" s="61" t="str">
        <f t="shared" si="4"/>
        <v>4000.1</v>
      </c>
      <c r="B290" s="61" t="s">
        <v>1236</v>
      </c>
      <c r="C290" s="61">
        <v>0</v>
      </c>
      <c r="D290" s="61" t="s">
        <v>534</v>
      </c>
      <c r="E290" s="61" t="s">
        <v>1237</v>
      </c>
      <c r="F290" s="61" t="s">
        <v>819</v>
      </c>
      <c r="G290" s="61" t="s">
        <v>14</v>
      </c>
      <c r="H290" s="61" t="s">
        <v>1708</v>
      </c>
      <c r="I290" s="61" t="s">
        <v>1708</v>
      </c>
      <c r="J290" s="61" t="s">
        <v>21</v>
      </c>
      <c r="K290" s="61" t="s">
        <v>537</v>
      </c>
      <c r="L290" s="61" t="s">
        <v>36</v>
      </c>
      <c r="M290" s="61" t="s">
        <v>735</v>
      </c>
      <c r="P290" s="61" t="s">
        <v>769</v>
      </c>
      <c r="Q290" s="61" t="s">
        <v>302</v>
      </c>
      <c r="R290" s="61">
        <v>15</v>
      </c>
      <c r="S290" s="61">
        <v>100</v>
      </c>
      <c r="T290" s="61" t="s">
        <v>540</v>
      </c>
      <c r="U290" s="61" t="s">
        <v>1238</v>
      </c>
      <c r="V290" s="61" t="s">
        <v>647</v>
      </c>
      <c r="W290" s="61" t="s">
        <v>605</v>
      </c>
      <c r="X290" s="61" t="s">
        <v>1236</v>
      </c>
    </row>
    <row r="291" spans="1:24" x14ac:dyDescent="0.25">
      <c r="A291" s="61" t="str">
        <f t="shared" si="4"/>
        <v>4000.1.1</v>
      </c>
      <c r="B291" s="61" t="s">
        <v>1236</v>
      </c>
      <c r="C291" s="61">
        <v>0</v>
      </c>
      <c r="D291" s="61" t="s">
        <v>544</v>
      </c>
      <c r="E291" s="61" t="s">
        <v>1239</v>
      </c>
      <c r="F291" s="61" t="s">
        <v>21</v>
      </c>
      <c r="G291" s="61" t="e">
        <v>#N/A</v>
      </c>
      <c r="H291" s="61" t="e">
        <v>#N/A</v>
      </c>
      <c r="I291" s="61" t="e">
        <v>#N/A</v>
      </c>
      <c r="J291" s="61" t="s">
        <v>21</v>
      </c>
      <c r="K291" s="61" t="s">
        <v>21</v>
      </c>
      <c r="L291" s="61" t="s">
        <v>21</v>
      </c>
      <c r="M291" s="61" t="s">
        <v>21</v>
      </c>
      <c r="P291" s="61" t="s">
        <v>21</v>
      </c>
      <c r="Q291" s="61" t="s">
        <v>303</v>
      </c>
      <c r="R291" s="61">
        <v>100</v>
      </c>
      <c r="S291" s="61">
        <v>100</v>
      </c>
      <c r="T291" s="61" t="s">
        <v>540</v>
      </c>
      <c r="U291" s="61" t="s">
        <v>1238</v>
      </c>
      <c r="V291" s="61" t="s">
        <v>647</v>
      </c>
      <c r="W291" s="61" t="s">
        <v>605</v>
      </c>
      <c r="X291" s="61" t="s">
        <v>1236</v>
      </c>
    </row>
    <row r="292" spans="1:24" x14ac:dyDescent="0.25">
      <c r="A292" s="61" t="str">
        <f t="shared" si="4"/>
        <v>4000.2</v>
      </c>
      <c r="B292" s="61" t="s">
        <v>1236</v>
      </c>
      <c r="C292" s="61">
        <v>0</v>
      </c>
      <c r="D292" s="61" t="s">
        <v>534</v>
      </c>
      <c r="E292" s="61" t="s">
        <v>1240</v>
      </c>
      <c r="F292" s="61" t="s">
        <v>819</v>
      </c>
      <c r="G292" s="61" t="s">
        <v>10</v>
      </c>
      <c r="H292" s="61" t="s">
        <v>1706</v>
      </c>
      <c r="I292" s="61" t="s">
        <v>1707</v>
      </c>
      <c r="J292" s="61" t="s">
        <v>21</v>
      </c>
      <c r="K292" s="61" t="s">
        <v>537</v>
      </c>
      <c r="L292" s="61" t="s">
        <v>36</v>
      </c>
      <c r="M292" s="61" t="s">
        <v>735</v>
      </c>
      <c r="P292" s="61" t="s">
        <v>769</v>
      </c>
      <c r="Q292" s="61" t="s">
        <v>304</v>
      </c>
      <c r="R292" s="61">
        <v>15</v>
      </c>
      <c r="S292" s="61">
        <v>100</v>
      </c>
      <c r="T292" s="61" t="s">
        <v>579</v>
      </c>
      <c r="U292" s="61" t="s">
        <v>1241</v>
      </c>
      <c r="V292" s="61" t="s">
        <v>647</v>
      </c>
      <c r="W292" s="61" t="s">
        <v>605</v>
      </c>
      <c r="X292" s="61" t="s">
        <v>1236</v>
      </c>
    </row>
    <row r="293" spans="1:24" x14ac:dyDescent="0.25">
      <c r="A293" s="61" t="str">
        <f t="shared" si="4"/>
        <v>4000.2.1</v>
      </c>
      <c r="B293" s="61" t="s">
        <v>1236</v>
      </c>
      <c r="C293" s="61">
        <v>0</v>
      </c>
      <c r="D293" s="61" t="s">
        <v>544</v>
      </c>
      <c r="E293" s="61" t="s">
        <v>1242</v>
      </c>
      <c r="F293" s="61" t="s">
        <v>21</v>
      </c>
      <c r="G293" s="61" t="e">
        <v>#N/A</v>
      </c>
      <c r="H293" s="61" t="e">
        <v>#N/A</v>
      </c>
      <c r="I293" s="61" t="e">
        <v>#N/A</v>
      </c>
      <c r="J293" s="61" t="s">
        <v>21</v>
      </c>
      <c r="K293" s="61" t="s">
        <v>21</v>
      </c>
      <c r="L293" s="61" t="s">
        <v>21</v>
      </c>
      <c r="M293" s="61" t="s">
        <v>21</v>
      </c>
      <c r="P293" s="61" t="s">
        <v>21</v>
      </c>
      <c r="Q293" s="61" t="s">
        <v>37</v>
      </c>
      <c r="R293" s="61">
        <v>100</v>
      </c>
      <c r="S293" s="61">
        <v>100</v>
      </c>
      <c r="T293" s="61" t="s">
        <v>579</v>
      </c>
      <c r="U293" s="61" t="s">
        <v>1241</v>
      </c>
      <c r="V293" s="61" t="s">
        <v>647</v>
      </c>
      <c r="W293" s="61" t="s">
        <v>605</v>
      </c>
      <c r="X293" s="61" t="s">
        <v>1236</v>
      </c>
    </row>
    <row r="294" spans="1:24" x14ac:dyDescent="0.25">
      <c r="A294" s="61" t="str">
        <f t="shared" si="4"/>
        <v>4000.3</v>
      </c>
      <c r="B294" s="61" t="s">
        <v>1236</v>
      </c>
      <c r="C294" s="61">
        <v>0</v>
      </c>
      <c r="D294" s="61" t="s">
        <v>534</v>
      </c>
      <c r="E294" s="61" t="s">
        <v>1243</v>
      </c>
      <c r="F294" s="61" t="s">
        <v>819</v>
      </c>
      <c r="G294" s="61" t="s">
        <v>10</v>
      </c>
      <c r="H294" s="61" t="s">
        <v>1706</v>
      </c>
      <c r="I294" s="61" t="s">
        <v>1707</v>
      </c>
      <c r="J294" s="61" t="s">
        <v>21</v>
      </c>
      <c r="K294" s="61" t="s">
        <v>537</v>
      </c>
      <c r="L294" s="61" t="s">
        <v>36</v>
      </c>
      <c r="M294" s="61" t="s">
        <v>735</v>
      </c>
      <c r="P294" s="61" t="s">
        <v>769</v>
      </c>
      <c r="Q294" s="61" t="s">
        <v>305</v>
      </c>
      <c r="R294" s="61">
        <v>15</v>
      </c>
      <c r="S294" s="61">
        <v>20000</v>
      </c>
      <c r="T294" s="61" t="s">
        <v>540</v>
      </c>
      <c r="U294" s="61" t="s">
        <v>1244</v>
      </c>
      <c r="V294" s="61" t="s">
        <v>647</v>
      </c>
      <c r="W294" s="61" t="s">
        <v>605</v>
      </c>
      <c r="X294" s="61" t="s">
        <v>1236</v>
      </c>
    </row>
    <row r="295" spans="1:24" x14ac:dyDescent="0.25">
      <c r="A295" s="61" t="str">
        <f t="shared" si="4"/>
        <v>4000.3.1</v>
      </c>
      <c r="B295" s="61" t="s">
        <v>1236</v>
      </c>
      <c r="C295" s="61">
        <v>0</v>
      </c>
      <c r="D295" s="61" t="s">
        <v>544</v>
      </c>
      <c r="E295" s="61" t="s">
        <v>1245</v>
      </c>
      <c r="F295" s="61" t="s">
        <v>21</v>
      </c>
      <c r="G295" s="61" t="e">
        <v>#N/A</v>
      </c>
      <c r="H295" s="61" t="e">
        <v>#N/A</v>
      </c>
      <c r="I295" s="61" t="e">
        <v>#N/A</v>
      </c>
      <c r="J295" s="61" t="s">
        <v>21</v>
      </c>
      <c r="K295" s="61" t="s">
        <v>21</v>
      </c>
      <c r="L295" s="61" t="s">
        <v>21</v>
      </c>
      <c r="M295" s="61" t="s">
        <v>21</v>
      </c>
      <c r="P295" s="61" t="s">
        <v>21</v>
      </c>
      <c r="Q295" s="61" t="s">
        <v>306</v>
      </c>
      <c r="R295" s="61">
        <v>100</v>
      </c>
      <c r="S295" s="61">
        <v>20000</v>
      </c>
      <c r="T295" s="61" t="s">
        <v>540</v>
      </c>
      <c r="U295" s="61" t="s">
        <v>1244</v>
      </c>
      <c r="V295" s="61" t="s">
        <v>647</v>
      </c>
      <c r="W295" s="61" t="s">
        <v>605</v>
      </c>
      <c r="X295" s="61" t="s">
        <v>1236</v>
      </c>
    </row>
    <row r="296" spans="1:24" x14ac:dyDescent="0.25">
      <c r="A296" s="61" t="str">
        <f t="shared" si="4"/>
        <v>4000.4</v>
      </c>
      <c r="B296" s="61" t="s">
        <v>1236</v>
      </c>
      <c r="C296" s="61">
        <v>0</v>
      </c>
      <c r="D296" s="61" t="s">
        <v>534</v>
      </c>
      <c r="E296" s="61" t="s">
        <v>1246</v>
      </c>
      <c r="F296" s="61" t="s">
        <v>819</v>
      </c>
      <c r="G296" s="61" t="s">
        <v>10</v>
      </c>
      <c r="H296" s="61" t="s">
        <v>1706</v>
      </c>
      <c r="I296" s="61" t="s">
        <v>1707</v>
      </c>
      <c r="J296" s="61" t="s">
        <v>21</v>
      </c>
      <c r="K296" s="61" t="s">
        <v>537</v>
      </c>
      <c r="L296" s="61" t="s">
        <v>36</v>
      </c>
      <c r="M296" s="61" t="s">
        <v>735</v>
      </c>
      <c r="P296" s="61" t="s">
        <v>769</v>
      </c>
      <c r="Q296" s="61" t="s">
        <v>307</v>
      </c>
      <c r="R296" s="61">
        <v>15</v>
      </c>
      <c r="S296" s="61">
        <v>6430</v>
      </c>
      <c r="T296" s="61" t="s">
        <v>540</v>
      </c>
      <c r="U296" s="61" t="s">
        <v>1247</v>
      </c>
      <c r="V296" s="61" t="s">
        <v>647</v>
      </c>
      <c r="W296" s="61" t="s">
        <v>605</v>
      </c>
      <c r="X296" s="61" t="s">
        <v>1236</v>
      </c>
    </row>
    <row r="297" spans="1:24" x14ac:dyDescent="0.25">
      <c r="A297" s="61" t="str">
        <f t="shared" si="4"/>
        <v>4000.4.1</v>
      </c>
      <c r="B297" s="61" t="s">
        <v>1236</v>
      </c>
      <c r="C297" s="61">
        <v>0</v>
      </c>
      <c r="D297" s="61" t="s">
        <v>544</v>
      </c>
      <c r="E297" s="61" t="s">
        <v>1248</v>
      </c>
      <c r="F297" s="61" t="s">
        <v>21</v>
      </c>
      <c r="G297" s="61" t="e">
        <v>#N/A</v>
      </c>
      <c r="H297" s="61" t="e">
        <v>#N/A</v>
      </c>
      <c r="I297" s="61" t="e">
        <v>#N/A</v>
      </c>
      <c r="J297" s="61" t="s">
        <v>21</v>
      </c>
      <c r="K297" s="61" t="s">
        <v>21</v>
      </c>
      <c r="L297" s="61" t="s">
        <v>21</v>
      </c>
      <c r="M297" s="61" t="s">
        <v>21</v>
      </c>
      <c r="P297" s="61" t="s">
        <v>21</v>
      </c>
      <c r="Q297" s="61" t="s">
        <v>38</v>
      </c>
      <c r="R297" s="61">
        <v>100</v>
      </c>
      <c r="S297" s="61">
        <v>6430</v>
      </c>
      <c r="T297" s="61" t="s">
        <v>540</v>
      </c>
      <c r="U297" s="61" t="s">
        <v>1247</v>
      </c>
      <c r="V297" s="61" t="s">
        <v>647</v>
      </c>
      <c r="W297" s="61" t="s">
        <v>605</v>
      </c>
      <c r="X297" s="61" t="s">
        <v>1236</v>
      </c>
    </row>
    <row r="298" spans="1:24" x14ac:dyDescent="0.25">
      <c r="A298" s="61" t="str">
        <f t="shared" si="4"/>
        <v>4000.5</v>
      </c>
      <c r="B298" s="61" t="s">
        <v>1236</v>
      </c>
      <c r="C298" s="61">
        <v>0</v>
      </c>
      <c r="D298" s="61" t="s">
        <v>534</v>
      </c>
      <c r="E298" s="61" t="s">
        <v>1249</v>
      </c>
      <c r="F298" s="61" t="s">
        <v>557</v>
      </c>
      <c r="G298" s="61" t="s">
        <v>11</v>
      </c>
      <c r="H298" s="61" t="s">
        <v>1704</v>
      </c>
      <c r="I298" s="61" t="s">
        <v>1705</v>
      </c>
      <c r="J298" s="61" t="s">
        <v>683</v>
      </c>
      <c r="K298" s="61" t="s">
        <v>537</v>
      </c>
      <c r="L298" s="61" t="s">
        <v>36</v>
      </c>
      <c r="M298" s="61" t="s">
        <v>735</v>
      </c>
      <c r="P298" s="61" t="s">
        <v>769</v>
      </c>
      <c r="Q298" s="61" t="s">
        <v>308</v>
      </c>
      <c r="R298" s="61">
        <v>10</v>
      </c>
      <c r="S298" s="61">
        <v>6</v>
      </c>
      <c r="T298" s="61" t="s">
        <v>540</v>
      </c>
      <c r="U298" s="61" t="s">
        <v>1250</v>
      </c>
      <c r="V298" s="61" t="s">
        <v>570</v>
      </c>
      <c r="W298" s="61" t="s">
        <v>590</v>
      </c>
      <c r="X298" s="61" t="s">
        <v>1236</v>
      </c>
    </row>
    <row r="299" spans="1:24" x14ac:dyDescent="0.25">
      <c r="A299" s="61" t="str">
        <f t="shared" si="4"/>
        <v>4000.5.1</v>
      </c>
      <c r="B299" s="61" t="s">
        <v>1236</v>
      </c>
      <c r="C299" s="61">
        <v>0</v>
      </c>
      <c r="D299" s="61" t="s">
        <v>544</v>
      </c>
      <c r="E299" s="61" t="s">
        <v>1251</v>
      </c>
      <c r="F299" s="61" t="s">
        <v>21</v>
      </c>
      <c r="G299" s="61" t="e">
        <v>#N/A</v>
      </c>
      <c r="H299" s="61" t="e">
        <v>#N/A</v>
      </c>
      <c r="I299" s="61" t="e">
        <v>#N/A</v>
      </c>
      <c r="J299" s="61" t="s">
        <v>21</v>
      </c>
      <c r="K299" s="61" t="s">
        <v>21</v>
      </c>
      <c r="L299" s="61" t="s">
        <v>21</v>
      </c>
      <c r="M299" s="61" t="s">
        <v>21</v>
      </c>
      <c r="P299" s="61" t="s">
        <v>21</v>
      </c>
      <c r="Q299" s="61" t="s">
        <v>39</v>
      </c>
      <c r="R299" s="61">
        <v>20</v>
      </c>
      <c r="S299" s="61">
        <v>1</v>
      </c>
      <c r="T299" s="61" t="s">
        <v>540</v>
      </c>
      <c r="U299" s="61" t="s">
        <v>1252</v>
      </c>
      <c r="V299" s="61" t="s">
        <v>570</v>
      </c>
      <c r="W299" s="61" t="s">
        <v>743</v>
      </c>
      <c r="X299" s="61" t="s">
        <v>1236</v>
      </c>
    </row>
    <row r="300" spans="1:24" x14ac:dyDescent="0.25">
      <c r="A300" s="61" t="str">
        <f t="shared" si="4"/>
        <v>4000.5.2</v>
      </c>
      <c r="B300" s="61" t="s">
        <v>1236</v>
      </c>
      <c r="C300" s="61">
        <v>0</v>
      </c>
      <c r="D300" s="61" t="s">
        <v>544</v>
      </c>
      <c r="E300" s="61" t="s">
        <v>1253</v>
      </c>
      <c r="F300" s="61" t="s">
        <v>21</v>
      </c>
      <c r="G300" s="61" t="e">
        <v>#N/A</v>
      </c>
      <c r="H300" s="61" t="e">
        <v>#N/A</v>
      </c>
      <c r="I300" s="61" t="e">
        <v>#N/A</v>
      </c>
      <c r="J300" s="61" t="s">
        <v>21</v>
      </c>
      <c r="K300" s="61" t="s">
        <v>21</v>
      </c>
      <c r="L300" s="61" t="s">
        <v>21</v>
      </c>
      <c r="M300" s="61" t="s">
        <v>21</v>
      </c>
      <c r="P300" s="61" t="s">
        <v>21</v>
      </c>
      <c r="Q300" s="61" t="s">
        <v>40</v>
      </c>
      <c r="R300" s="61">
        <v>80</v>
      </c>
      <c r="S300" s="61">
        <v>6</v>
      </c>
      <c r="T300" s="61" t="s">
        <v>540</v>
      </c>
      <c r="U300" s="61" t="s">
        <v>1250</v>
      </c>
      <c r="V300" s="61" t="s">
        <v>589</v>
      </c>
      <c r="W300" s="61" t="s">
        <v>590</v>
      </c>
      <c r="X300" s="61" t="s">
        <v>1236</v>
      </c>
    </row>
    <row r="301" spans="1:24" x14ac:dyDescent="0.25">
      <c r="A301" s="61" t="str">
        <f t="shared" si="4"/>
        <v>4000.6</v>
      </c>
      <c r="B301" s="61" t="s">
        <v>1236</v>
      </c>
      <c r="C301" s="61">
        <v>0</v>
      </c>
      <c r="D301" s="61" t="s">
        <v>534</v>
      </c>
      <c r="E301" s="61" t="s">
        <v>1254</v>
      </c>
      <c r="F301" s="61" t="s">
        <v>557</v>
      </c>
      <c r="G301" s="61" t="s">
        <v>14</v>
      </c>
      <c r="H301" s="61" t="s">
        <v>1708</v>
      </c>
      <c r="I301" s="61" t="s">
        <v>1708</v>
      </c>
      <c r="J301" s="61" t="s">
        <v>21</v>
      </c>
      <c r="K301" s="61" t="s">
        <v>559</v>
      </c>
      <c r="L301" s="61" t="s">
        <v>36</v>
      </c>
      <c r="M301" s="61" t="s">
        <v>838</v>
      </c>
      <c r="P301" s="61" t="s">
        <v>769</v>
      </c>
      <c r="Q301" s="61" t="s">
        <v>45</v>
      </c>
      <c r="R301" s="61">
        <v>13</v>
      </c>
      <c r="S301" s="61">
        <v>1</v>
      </c>
      <c r="T301" s="61" t="s">
        <v>540</v>
      </c>
      <c r="U301" s="61" t="s">
        <v>1255</v>
      </c>
      <c r="V301" s="61" t="s">
        <v>570</v>
      </c>
      <c r="W301" s="61" t="s">
        <v>1256</v>
      </c>
      <c r="X301" s="61" t="s">
        <v>1257</v>
      </c>
    </row>
    <row r="302" spans="1:24" x14ac:dyDescent="0.25">
      <c r="A302" s="61" t="str">
        <f t="shared" si="4"/>
        <v>4000.6.1</v>
      </c>
      <c r="B302" s="61" t="s">
        <v>1236</v>
      </c>
      <c r="C302" s="61">
        <v>0</v>
      </c>
      <c r="D302" s="61" t="s">
        <v>544</v>
      </c>
      <c r="E302" s="61" t="s">
        <v>1258</v>
      </c>
      <c r="F302" s="61" t="s">
        <v>21</v>
      </c>
      <c r="G302" s="61" t="e">
        <v>#N/A</v>
      </c>
      <c r="H302" s="61" t="e">
        <v>#N/A</v>
      </c>
      <c r="I302" s="61" t="e">
        <v>#N/A</v>
      </c>
      <c r="J302" s="61" t="s">
        <v>21</v>
      </c>
      <c r="K302" s="61" t="s">
        <v>21</v>
      </c>
      <c r="L302" s="61" t="s">
        <v>21</v>
      </c>
      <c r="M302" s="61" t="s">
        <v>21</v>
      </c>
      <c r="P302" s="61" t="s">
        <v>21</v>
      </c>
      <c r="Q302" s="61" t="s">
        <v>421</v>
      </c>
      <c r="R302" s="61">
        <v>25</v>
      </c>
      <c r="S302" s="61">
        <v>1</v>
      </c>
      <c r="T302" s="61" t="s">
        <v>540</v>
      </c>
      <c r="U302" s="61" t="s">
        <v>1259</v>
      </c>
      <c r="V302" s="61" t="s">
        <v>570</v>
      </c>
      <c r="W302" s="61" t="s">
        <v>571</v>
      </c>
      <c r="X302" s="61" t="s">
        <v>1236</v>
      </c>
    </row>
    <row r="303" spans="1:24" x14ac:dyDescent="0.25">
      <c r="A303" s="61" t="str">
        <f t="shared" si="4"/>
        <v>4000.6.2</v>
      </c>
      <c r="B303" s="61" t="s">
        <v>1236</v>
      </c>
      <c r="C303" s="61">
        <v>0</v>
      </c>
      <c r="D303" s="61" t="s">
        <v>824</v>
      </c>
      <c r="E303" s="61" t="s">
        <v>1260</v>
      </c>
      <c r="F303" s="61" t="s">
        <v>21</v>
      </c>
      <c r="G303" s="61" t="e">
        <v>#N/A</v>
      </c>
      <c r="H303" s="61" t="e">
        <v>#N/A</v>
      </c>
      <c r="I303" s="61" t="e">
        <v>#N/A</v>
      </c>
      <c r="J303" s="61" t="s">
        <v>21</v>
      </c>
      <c r="K303" s="61" t="s">
        <v>21</v>
      </c>
      <c r="L303" s="61" t="s">
        <v>21</v>
      </c>
      <c r="M303" s="61" t="s">
        <v>21</v>
      </c>
      <c r="P303" s="61" t="s">
        <v>21</v>
      </c>
      <c r="Q303" s="61" t="s">
        <v>422</v>
      </c>
      <c r="R303" s="61">
        <v>0</v>
      </c>
      <c r="S303" s="61">
        <v>1</v>
      </c>
      <c r="T303" s="61" t="s">
        <v>540</v>
      </c>
      <c r="U303" s="61" t="s">
        <v>1261</v>
      </c>
      <c r="V303" s="61" t="s">
        <v>574</v>
      </c>
      <c r="W303" s="61" t="s">
        <v>1262</v>
      </c>
      <c r="X303" s="61" t="s">
        <v>701</v>
      </c>
    </row>
    <row r="304" spans="1:24" x14ac:dyDescent="0.25">
      <c r="A304" s="61" t="str">
        <f t="shared" si="4"/>
        <v>4000.6.3</v>
      </c>
      <c r="B304" s="61" t="s">
        <v>1236</v>
      </c>
      <c r="C304" s="61">
        <v>0</v>
      </c>
      <c r="D304" s="61" t="s">
        <v>544</v>
      </c>
      <c r="E304" s="61" t="s">
        <v>1263</v>
      </c>
      <c r="F304" s="61" t="s">
        <v>21</v>
      </c>
      <c r="G304" s="61" t="e">
        <v>#N/A</v>
      </c>
      <c r="H304" s="61" t="e">
        <v>#N/A</v>
      </c>
      <c r="I304" s="61" t="e">
        <v>#N/A</v>
      </c>
      <c r="J304" s="61" t="s">
        <v>21</v>
      </c>
      <c r="K304" s="61" t="s">
        <v>21</v>
      </c>
      <c r="L304" s="61" t="s">
        <v>21</v>
      </c>
      <c r="M304" s="61" t="s">
        <v>21</v>
      </c>
      <c r="P304" s="61" t="s">
        <v>21</v>
      </c>
      <c r="Q304" s="61" t="s">
        <v>46</v>
      </c>
      <c r="R304" s="61">
        <v>25</v>
      </c>
      <c r="S304" s="61">
        <v>1</v>
      </c>
      <c r="T304" s="61" t="s">
        <v>540</v>
      </c>
      <c r="U304" s="61" t="s">
        <v>1264</v>
      </c>
      <c r="V304" s="61" t="s">
        <v>1265</v>
      </c>
      <c r="W304" s="61" t="s">
        <v>1022</v>
      </c>
      <c r="X304" s="61" t="s">
        <v>1236</v>
      </c>
    </row>
    <row r="305" spans="1:24" x14ac:dyDescent="0.25">
      <c r="A305" s="61" t="str">
        <f t="shared" si="4"/>
        <v>4000.6.4</v>
      </c>
      <c r="B305" s="61" t="s">
        <v>1236</v>
      </c>
      <c r="C305" s="61">
        <v>0</v>
      </c>
      <c r="D305" s="61" t="s">
        <v>544</v>
      </c>
      <c r="E305" s="61" t="s">
        <v>1266</v>
      </c>
      <c r="F305" s="61" t="s">
        <v>21</v>
      </c>
      <c r="G305" s="61" t="e">
        <v>#N/A</v>
      </c>
      <c r="H305" s="61" t="e">
        <v>#N/A</v>
      </c>
      <c r="I305" s="61" t="e">
        <v>#N/A</v>
      </c>
      <c r="J305" s="61" t="s">
        <v>21</v>
      </c>
      <c r="K305" s="61" t="s">
        <v>21</v>
      </c>
      <c r="L305" s="61" t="s">
        <v>21</v>
      </c>
      <c r="M305" s="61" t="s">
        <v>21</v>
      </c>
      <c r="P305" s="61" t="s">
        <v>21</v>
      </c>
      <c r="Q305" s="61" t="s">
        <v>47</v>
      </c>
      <c r="R305" s="61">
        <v>25</v>
      </c>
      <c r="S305" s="61">
        <v>1</v>
      </c>
      <c r="T305" s="61" t="s">
        <v>540</v>
      </c>
      <c r="U305" s="61" t="s">
        <v>1267</v>
      </c>
      <c r="V305" s="61" t="s">
        <v>1268</v>
      </c>
      <c r="W305" s="61" t="s">
        <v>1269</v>
      </c>
      <c r="X305" s="61" t="s">
        <v>1236</v>
      </c>
    </row>
    <row r="306" spans="1:24" x14ac:dyDescent="0.25">
      <c r="A306" s="61" t="str">
        <f t="shared" si="4"/>
        <v>4000.6.5</v>
      </c>
      <c r="B306" s="61" t="s">
        <v>1236</v>
      </c>
      <c r="C306" s="61">
        <v>0</v>
      </c>
      <c r="D306" s="61" t="s">
        <v>824</v>
      </c>
      <c r="E306" s="61" t="s">
        <v>1270</v>
      </c>
      <c r="F306" s="61" t="s">
        <v>21</v>
      </c>
      <c r="G306" s="61" t="e">
        <v>#N/A</v>
      </c>
      <c r="H306" s="61" t="e">
        <v>#N/A</v>
      </c>
      <c r="I306" s="61" t="e">
        <v>#N/A</v>
      </c>
      <c r="J306" s="61" t="s">
        <v>21</v>
      </c>
      <c r="K306" s="61" t="s">
        <v>21</v>
      </c>
      <c r="L306" s="61" t="s">
        <v>21</v>
      </c>
      <c r="M306" s="61" t="s">
        <v>21</v>
      </c>
      <c r="P306" s="61" t="s">
        <v>21</v>
      </c>
      <c r="Q306" s="61" t="s">
        <v>423</v>
      </c>
      <c r="R306" s="61">
        <v>0</v>
      </c>
      <c r="S306" s="61">
        <v>1</v>
      </c>
      <c r="T306" s="61" t="s">
        <v>540</v>
      </c>
      <c r="U306" s="61" t="s">
        <v>1271</v>
      </c>
      <c r="V306" s="61" t="s">
        <v>1272</v>
      </c>
      <c r="W306" s="61" t="s">
        <v>981</v>
      </c>
      <c r="X306" s="61" t="s">
        <v>601</v>
      </c>
    </row>
    <row r="307" spans="1:24" x14ac:dyDescent="0.25">
      <c r="A307" s="61" t="str">
        <f t="shared" si="4"/>
        <v>4000.6.6</v>
      </c>
      <c r="B307" s="61" t="s">
        <v>1236</v>
      </c>
      <c r="C307" s="61">
        <v>0</v>
      </c>
      <c r="D307" s="61" t="s">
        <v>544</v>
      </c>
      <c r="E307" s="61" t="s">
        <v>1273</v>
      </c>
      <c r="F307" s="61" t="s">
        <v>21</v>
      </c>
      <c r="G307" s="61" t="e">
        <v>#N/A</v>
      </c>
      <c r="H307" s="61" t="e">
        <v>#N/A</v>
      </c>
      <c r="I307" s="61" t="e">
        <v>#N/A</v>
      </c>
      <c r="J307" s="61" t="s">
        <v>21</v>
      </c>
      <c r="K307" s="61" t="s">
        <v>21</v>
      </c>
      <c r="L307" s="61" t="s">
        <v>21</v>
      </c>
      <c r="M307" s="61" t="s">
        <v>21</v>
      </c>
      <c r="P307" s="61" t="s">
        <v>21</v>
      </c>
      <c r="Q307" s="61" t="s">
        <v>48</v>
      </c>
      <c r="R307" s="61">
        <v>25</v>
      </c>
      <c r="S307" s="61">
        <v>1</v>
      </c>
      <c r="T307" s="61" t="s">
        <v>540</v>
      </c>
      <c r="U307" s="61" t="s">
        <v>1274</v>
      </c>
      <c r="V307" s="61" t="s">
        <v>753</v>
      </c>
      <c r="W307" s="61" t="s">
        <v>1256</v>
      </c>
      <c r="X307" s="61" t="s">
        <v>1275</v>
      </c>
    </row>
    <row r="308" spans="1:24" x14ac:dyDescent="0.25">
      <c r="A308" s="61" t="str">
        <f t="shared" si="4"/>
        <v>4000.7</v>
      </c>
      <c r="B308" s="61" t="s">
        <v>1236</v>
      </c>
      <c r="C308" s="61">
        <v>0</v>
      </c>
      <c r="D308" s="61" t="s">
        <v>534</v>
      </c>
      <c r="E308" s="61" t="s">
        <v>1276</v>
      </c>
      <c r="F308" s="61" t="s">
        <v>557</v>
      </c>
      <c r="G308" s="61" t="s">
        <v>14</v>
      </c>
      <c r="H308" s="61" t="s">
        <v>1708</v>
      </c>
      <c r="I308" s="61" t="s">
        <v>1708</v>
      </c>
      <c r="J308" s="61" t="s">
        <v>21</v>
      </c>
      <c r="K308" s="61" t="s">
        <v>559</v>
      </c>
      <c r="L308" s="61" t="s">
        <v>36</v>
      </c>
      <c r="M308" s="61" t="s">
        <v>838</v>
      </c>
      <c r="P308" s="61" t="s">
        <v>769</v>
      </c>
      <c r="Q308" s="61" t="s">
        <v>49</v>
      </c>
      <c r="R308" s="61">
        <v>12</v>
      </c>
      <c r="S308" s="61">
        <v>1</v>
      </c>
      <c r="T308" s="61" t="s">
        <v>540</v>
      </c>
      <c r="U308" s="61" t="s">
        <v>1255</v>
      </c>
      <c r="V308" s="61" t="s">
        <v>570</v>
      </c>
      <c r="W308" s="61" t="s">
        <v>1256</v>
      </c>
      <c r="X308" s="61" t="s">
        <v>1257</v>
      </c>
    </row>
    <row r="309" spans="1:24" x14ac:dyDescent="0.25">
      <c r="A309" s="61" t="str">
        <f t="shared" si="4"/>
        <v>4000.7.1</v>
      </c>
      <c r="B309" s="61" t="s">
        <v>1236</v>
      </c>
      <c r="C309" s="61">
        <v>0</v>
      </c>
      <c r="D309" s="61" t="s">
        <v>544</v>
      </c>
      <c r="E309" s="61" t="s">
        <v>1277</v>
      </c>
      <c r="F309" s="61" t="s">
        <v>21</v>
      </c>
      <c r="G309" s="61" t="e">
        <v>#N/A</v>
      </c>
      <c r="H309" s="61" t="e">
        <v>#N/A</v>
      </c>
      <c r="I309" s="61" t="e">
        <v>#N/A</v>
      </c>
      <c r="J309" s="61" t="s">
        <v>21</v>
      </c>
      <c r="K309" s="61" t="s">
        <v>21</v>
      </c>
      <c r="L309" s="61" t="s">
        <v>21</v>
      </c>
      <c r="M309" s="61" t="s">
        <v>21</v>
      </c>
      <c r="P309" s="61" t="s">
        <v>21</v>
      </c>
      <c r="Q309" s="61" t="s">
        <v>421</v>
      </c>
      <c r="R309" s="61">
        <v>25</v>
      </c>
      <c r="S309" s="61">
        <v>1</v>
      </c>
      <c r="T309" s="61" t="s">
        <v>540</v>
      </c>
      <c r="U309" s="61" t="s">
        <v>1259</v>
      </c>
      <c r="V309" s="61" t="s">
        <v>570</v>
      </c>
      <c r="W309" s="61" t="s">
        <v>571</v>
      </c>
      <c r="X309" s="61" t="s">
        <v>1236</v>
      </c>
    </row>
    <row r="310" spans="1:24" x14ac:dyDescent="0.25">
      <c r="A310" s="61" t="str">
        <f t="shared" si="4"/>
        <v>4000.7.2</v>
      </c>
      <c r="B310" s="61" t="s">
        <v>1236</v>
      </c>
      <c r="C310" s="61">
        <v>0</v>
      </c>
      <c r="D310" s="61" t="s">
        <v>824</v>
      </c>
      <c r="E310" s="61" t="s">
        <v>1278</v>
      </c>
      <c r="F310" s="61" t="s">
        <v>21</v>
      </c>
      <c r="G310" s="61" t="e">
        <v>#N/A</v>
      </c>
      <c r="H310" s="61" t="e">
        <v>#N/A</v>
      </c>
      <c r="I310" s="61" t="e">
        <v>#N/A</v>
      </c>
      <c r="J310" s="61" t="s">
        <v>21</v>
      </c>
      <c r="K310" s="61" t="s">
        <v>21</v>
      </c>
      <c r="L310" s="61" t="s">
        <v>21</v>
      </c>
      <c r="M310" s="61" t="s">
        <v>21</v>
      </c>
      <c r="P310" s="61" t="s">
        <v>21</v>
      </c>
      <c r="Q310" s="61" t="s">
        <v>422</v>
      </c>
      <c r="R310" s="61">
        <v>0</v>
      </c>
      <c r="S310" s="61">
        <v>1</v>
      </c>
      <c r="T310" s="61" t="s">
        <v>540</v>
      </c>
      <c r="U310" s="61" t="s">
        <v>1261</v>
      </c>
      <c r="V310" s="61" t="s">
        <v>574</v>
      </c>
      <c r="W310" s="61" t="s">
        <v>1262</v>
      </c>
      <c r="X310" s="61" t="s">
        <v>701</v>
      </c>
    </row>
    <row r="311" spans="1:24" x14ac:dyDescent="0.25">
      <c r="A311" s="61" t="str">
        <f t="shared" si="4"/>
        <v>4000.7.3</v>
      </c>
      <c r="B311" s="61" t="s">
        <v>1236</v>
      </c>
      <c r="C311" s="61">
        <v>0</v>
      </c>
      <c r="D311" s="61" t="s">
        <v>544</v>
      </c>
      <c r="E311" s="61" t="s">
        <v>1279</v>
      </c>
      <c r="F311" s="61" t="s">
        <v>21</v>
      </c>
      <c r="G311" s="61" t="e">
        <v>#N/A</v>
      </c>
      <c r="H311" s="61" t="e">
        <v>#N/A</v>
      </c>
      <c r="I311" s="61" t="e">
        <v>#N/A</v>
      </c>
      <c r="J311" s="61" t="s">
        <v>21</v>
      </c>
      <c r="K311" s="61" t="s">
        <v>21</v>
      </c>
      <c r="L311" s="61" t="s">
        <v>21</v>
      </c>
      <c r="M311" s="61" t="s">
        <v>21</v>
      </c>
      <c r="P311" s="61" t="s">
        <v>21</v>
      </c>
      <c r="Q311" s="61" t="s">
        <v>46</v>
      </c>
      <c r="R311" s="61">
        <v>25</v>
      </c>
      <c r="S311" s="61">
        <v>1</v>
      </c>
      <c r="T311" s="61" t="s">
        <v>540</v>
      </c>
      <c r="U311" s="61" t="s">
        <v>1264</v>
      </c>
      <c r="V311" s="61" t="s">
        <v>1265</v>
      </c>
      <c r="W311" s="61" t="s">
        <v>1022</v>
      </c>
      <c r="X311" s="61" t="s">
        <v>1236</v>
      </c>
    </row>
    <row r="312" spans="1:24" x14ac:dyDescent="0.25">
      <c r="A312" s="61" t="str">
        <f t="shared" si="4"/>
        <v>4000.7.4</v>
      </c>
      <c r="B312" s="61" t="s">
        <v>1236</v>
      </c>
      <c r="C312" s="61">
        <v>0</v>
      </c>
      <c r="D312" s="61" t="s">
        <v>544</v>
      </c>
      <c r="E312" s="61" t="s">
        <v>1280</v>
      </c>
      <c r="F312" s="61" t="s">
        <v>21</v>
      </c>
      <c r="G312" s="61" t="e">
        <v>#N/A</v>
      </c>
      <c r="H312" s="61" t="e">
        <v>#N/A</v>
      </c>
      <c r="I312" s="61" t="e">
        <v>#N/A</v>
      </c>
      <c r="J312" s="61" t="s">
        <v>21</v>
      </c>
      <c r="K312" s="61" t="s">
        <v>21</v>
      </c>
      <c r="L312" s="61" t="s">
        <v>21</v>
      </c>
      <c r="M312" s="61" t="s">
        <v>21</v>
      </c>
      <c r="P312" s="61" t="s">
        <v>21</v>
      </c>
      <c r="Q312" s="61" t="s">
        <v>47</v>
      </c>
      <c r="R312" s="61">
        <v>25</v>
      </c>
      <c r="S312" s="61">
        <v>1</v>
      </c>
      <c r="T312" s="61" t="s">
        <v>540</v>
      </c>
      <c r="U312" s="61" t="s">
        <v>1267</v>
      </c>
      <c r="V312" s="61" t="s">
        <v>1268</v>
      </c>
      <c r="W312" s="61" t="s">
        <v>1269</v>
      </c>
      <c r="X312" s="61" t="s">
        <v>1236</v>
      </c>
    </row>
    <row r="313" spans="1:24" x14ac:dyDescent="0.25">
      <c r="A313" s="61" t="str">
        <f t="shared" si="4"/>
        <v>4000.7.5</v>
      </c>
      <c r="B313" s="61" t="s">
        <v>1236</v>
      </c>
      <c r="C313" s="61">
        <v>0</v>
      </c>
      <c r="D313" s="61" t="s">
        <v>824</v>
      </c>
      <c r="E313" s="61" t="s">
        <v>1281</v>
      </c>
      <c r="F313" s="61" t="s">
        <v>21</v>
      </c>
      <c r="G313" s="61" t="e">
        <v>#N/A</v>
      </c>
      <c r="H313" s="61" t="e">
        <v>#N/A</v>
      </c>
      <c r="I313" s="61" t="e">
        <v>#N/A</v>
      </c>
      <c r="J313" s="61" t="s">
        <v>21</v>
      </c>
      <c r="K313" s="61" t="s">
        <v>21</v>
      </c>
      <c r="L313" s="61" t="s">
        <v>21</v>
      </c>
      <c r="M313" s="61" t="s">
        <v>21</v>
      </c>
      <c r="P313" s="61" t="s">
        <v>21</v>
      </c>
      <c r="Q313" s="61" t="s">
        <v>423</v>
      </c>
      <c r="R313" s="61">
        <v>0</v>
      </c>
      <c r="S313" s="61">
        <v>1</v>
      </c>
      <c r="T313" s="61" t="s">
        <v>540</v>
      </c>
      <c r="U313" s="61" t="s">
        <v>1271</v>
      </c>
      <c r="V313" s="61" t="s">
        <v>1272</v>
      </c>
      <c r="W313" s="61" t="s">
        <v>981</v>
      </c>
      <c r="X313" s="61" t="s">
        <v>601</v>
      </c>
    </row>
    <row r="314" spans="1:24" x14ac:dyDescent="0.25">
      <c r="A314" s="61" t="str">
        <f t="shared" si="4"/>
        <v>4000.7.6</v>
      </c>
      <c r="B314" s="61" t="s">
        <v>1236</v>
      </c>
      <c r="C314" s="61">
        <v>0</v>
      </c>
      <c r="D314" s="61" t="s">
        <v>544</v>
      </c>
      <c r="E314" s="61" t="s">
        <v>1282</v>
      </c>
      <c r="F314" s="61" t="s">
        <v>21</v>
      </c>
      <c r="G314" s="61" t="e">
        <v>#N/A</v>
      </c>
      <c r="H314" s="61" t="e">
        <v>#N/A</v>
      </c>
      <c r="I314" s="61" t="e">
        <v>#N/A</v>
      </c>
      <c r="J314" s="61" t="s">
        <v>21</v>
      </c>
      <c r="K314" s="61" t="s">
        <v>21</v>
      </c>
      <c r="L314" s="61" t="s">
        <v>21</v>
      </c>
      <c r="M314" s="61" t="s">
        <v>21</v>
      </c>
      <c r="P314" s="61" t="s">
        <v>21</v>
      </c>
      <c r="Q314" s="61" t="s">
        <v>48</v>
      </c>
      <c r="R314" s="61">
        <v>25</v>
      </c>
      <c r="S314" s="61">
        <v>1</v>
      </c>
      <c r="T314" s="61" t="s">
        <v>540</v>
      </c>
      <c r="U314" s="61" t="s">
        <v>1274</v>
      </c>
      <c r="V314" s="61" t="s">
        <v>753</v>
      </c>
      <c r="W314" s="61" t="s">
        <v>1256</v>
      </c>
      <c r="X314" s="61" t="s">
        <v>1275</v>
      </c>
    </row>
    <row r="315" spans="1:24" x14ac:dyDescent="0.25">
      <c r="A315" s="61" t="str">
        <f t="shared" si="4"/>
        <v>4000.8</v>
      </c>
      <c r="B315" s="61" t="s">
        <v>1236</v>
      </c>
      <c r="C315" s="61">
        <v>0</v>
      </c>
      <c r="D315" s="61" t="s">
        <v>534</v>
      </c>
      <c r="E315" s="61" t="s">
        <v>1283</v>
      </c>
      <c r="F315" s="61" t="s">
        <v>557</v>
      </c>
      <c r="G315" s="61" t="s">
        <v>13</v>
      </c>
      <c r="H315" s="61" t="s">
        <v>1700</v>
      </c>
      <c r="I315" s="61" t="s">
        <v>1701</v>
      </c>
      <c r="J315" s="61" t="s">
        <v>21</v>
      </c>
      <c r="K315" s="61" t="s">
        <v>537</v>
      </c>
      <c r="L315" s="61" t="s">
        <v>36</v>
      </c>
      <c r="M315" s="61" t="s">
        <v>735</v>
      </c>
      <c r="P315" s="61" t="s">
        <v>769</v>
      </c>
      <c r="Q315" s="61" t="s">
        <v>309</v>
      </c>
      <c r="R315" s="61">
        <v>5</v>
      </c>
      <c r="S315" s="61">
        <v>1</v>
      </c>
      <c r="T315" s="61" t="s">
        <v>540</v>
      </c>
      <c r="U315" s="61" t="s">
        <v>1284</v>
      </c>
      <c r="V315" s="61" t="s">
        <v>570</v>
      </c>
      <c r="W315" s="61" t="s">
        <v>605</v>
      </c>
      <c r="X315" s="61" t="s">
        <v>1236</v>
      </c>
    </row>
    <row r="316" spans="1:24" x14ac:dyDescent="0.25">
      <c r="A316" s="61" t="str">
        <f t="shared" si="4"/>
        <v>4000.8.1</v>
      </c>
      <c r="B316" s="61" t="s">
        <v>1236</v>
      </c>
      <c r="C316" s="61">
        <v>0</v>
      </c>
      <c r="D316" s="61" t="s">
        <v>544</v>
      </c>
      <c r="E316" s="61" t="s">
        <v>1285</v>
      </c>
      <c r="F316" s="61" t="s">
        <v>21</v>
      </c>
      <c r="G316" s="61" t="e">
        <v>#N/A</v>
      </c>
      <c r="H316" s="61" t="e">
        <v>#N/A</v>
      </c>
      <c r="I316" s="61" t="e">
        <v>#N/A</v>
      </c>
      <c r="J316" s="61" t="s">
        <v>21</v>
      </c>
      <c r="K316" s="61" t="s">
        <v>21</v>
      </c>
      <c r="L316" s="61" t="s">
        <v>21</v>
      </c>
      <c r="M316" s="61" t="s">
        <v>21</v>
      </c>
      <c r="P316" s="61" t="s">
        <v>21</v>
      </c>
      <c r="Q316" s="61" t="s">
        <v>310</v>
      </c>
      <c r="R316" s="61">
        <v>100</v>
      </c>
      <c r="S316" s="61">
        <v>1</v>
      </c>
      <c r="T316" s="61" t="s">
        <v>540</v>
      </c>
      <c r="U316" s="61" t="s">
        <v>1284</v>
      </c>
      <c r="V316" s="61" t="s">
        <v>570</v>
      </c>
      <c r="W316" s="61" t="s">
        <v>605</v>
      </c>
      <c r="X316" s="61" t="s">
        <v>1236</v>
      </c>
    </row>
    <row r="317" spans="1:24" x14ac:dyDescent="0.25">
      <c r="A317" s="61" t="str">
        <f t="shared" si="4"/>
        <v>30.1</v>
      </c>
      <c r="B317" s="61" t="s">
        <v>1286</v>
      </c>
      <c r="C317" s="61">
        <v>0</v>
      </c>
      <c r="D317" s="61" t="s">
        <v>534</v>
      </c>
      <c r="E317" s="61" t="s">
        <v>1287</v>
      </c>
      <c r="F317" s="61" t="s">
        <v>557</v>
      </c>
      <c r="G317" s="61" t="s">
        <v>10</v>
      </c>
      <c r="H317" s="61" t="s">
        <v>1706</v>
      </c>
      <c r="I317" s="61" t="s">
        <v>1707</v>
      </c>
      <c r="J317" s="61" t="s">
        <v>21</v>
      </c>
      <c r="K317" s="61" t="s">
        <v>537</v>
      </c>
      <c r="L317" s="61" t="s">
        <v>22</v>
      </c>
      <c r="M317" s="61" t="s">
        <v>587</v>
      </c>
      <c r="P317" s="61" t="s">
        <v>21</v>
      </c>
      <c r="Q317" s="61" t="s">
        <v>116</v>
      </c>
      <c r="R317" s="61">
        <v>17</v>
      </c>
      <c r="S317" s="61">
        <v>1</v>
      </c>
      <c r="T317" s="61" t="s">
        <v>540</v>
      </c>
      <c r="U317" s="61" t="s">
        <v>1288</v>
      </c>
      <c r="V317" s="61" t="s">
        <v>731</v>
      </c>
      <c r="W317" s="61" t="s">
        <v>806</v>
      </c>
      <c r="X317" s="61" t="s">
        <v>1286</v>
      </c>
    </row>
    <row r="318" spans="1:24" x14ac:dyDescent="0.25">
      <c r="A318" s="61" t="str">
        <f t="shared" si="4"/>
        <v>30.1.1</v>
      </c>
      <c r="B318" s="61" t="s">
        <v>1286</v>
      </c>
      <c r="C318" s="61">
        <v>0</v>
      </c>
      <c r="D318" s="61" t="s">
        <v>544</v>
      </c>
      <c r="E318" s="61" t="s">
        <v>1289</v>
      </c>
      <c r="F318" s="61" t="s">
        <v>21</v>
      </c>
      <c r="G318" s="61" t="e">
        <v>#N/A</v>
      </c>
      <c r="H318" s="61" t="e">
        <v>#N/A</v>
      </c>
      <c r="I318" s="61" t="e">
        <v>#N/A</v>
      </c>
      <c r="J318" s="61" t="s">
        <v>21</v>
      </c>
      <c r="K318" s="61" t="s">
        <v>21</v>
      </c>
      <c r="L318" s="61" t="s">
        <v>21</v>
      </c>
      <c r="M318" s="61" t="s">
        <v>21</v>
      </c>
      <c r="P318" s="61" t="s">
        <v>21</v>
      </c>
      <c r="Q318" s="61" t="s">
        <v>117</v>
      </c>
      <c r="R318" s="61">
        <v>20</v>
      </c>
      <c r="S318" s="61">
        <v>1</v>
      </c>
      <c r="T318" s="61" t="s">
        <v>540</v>
      </c>
      <c r="U318" s="61" t="s">
        <v>1290</v>
      </c>
      <c r="V318" s="61" t="s">
        <v>731</v>
      </c>
      <c r="W318" s="61" t="s">
        <v>954</v>
      </c>
      <c r="X318" s="61" t="s">
        <v>1286</v>
      </c>
    </row>
    <row r="319" spans="1:24" x14ac:dyDescent="0.25">
      <c r="A319" s="61" t="str">
        <f t="shared" si="4"/>
        <v>30.1.2</v>
      </c>
      <c r="B319" s="61" t="s">
        <v>1286</v>
      </c>
      <c r="C319" s="61">
        <v>0</v>
      </c>
      <c r="D319" s="61" t="s">
        <v>544</v>
      </c>
      <c r="E319" s="61" t="s">
        <v>1291</v>
      </c>
      <c r="F319" s="61" t="s">
        <v>21</v>
      </c>
      <c r="G319" s="61" t="e">
        <v>#N/A</v>
      </c>
      <c r="H319" s="61" t="e">
        <v>#N/A</v>
      </c>
      <c r="I319" s="61" t="e">
        <v>#N/A</v>
      </c>
      <c r="J319" s="61" t="s">
        <v>21</v>
      </c>
      <c r="K319" s="61" t="s">
        <v>21</v>
      </c>
      <c r="L319" s="61" t="s">
        <v>21</v>
      </c>
      <c r="M319" s="61" t="s">
        <v>21</v>
      </c>
      <c r="P319" s="61" t="s">
        <v>21</v>
      </c>
      <c r="Q319" s="61" t="s">
        <v>118</v>
      </c>
      <c r="R319" s="61">
        <v>20</v>
      </c>
      <c r="S319" s="61">
        <v>1</v>
      </c>
      <c r="T319" s="61" t="s">
        <v>540</v>
      </c>
      <c r="U319" s="61" t="s">
        <v>1292</v>
      </c>
      <c r="V319" s="61" t="s">
        <v>1293</v>
      </c>
      <c r="W319" s="61" t="s">
        <v>696</v>
      </c>
      <c r="X319" s="61" t="s">
        <v>1286</v>
      </c>
    </row>
    <row r="320" spans="1:24" x14ac:dyDescent="0.25">
      <c r="A320" s="61" t="str">
        <f t="shared" si="4"/>
        <v>30.1.3</v>
      </c>
      <c r="B320" s="61" t="s">
        <v>1286</v>
      </c>
      <c r="C320" s="61">
        <v>0</v>
      </c>
      <c r="D320" s="61" t="s">
        <v>544</v>
      </c>
      <c r="E320" s="61" t="s">
        <v>1294</v>
      </c>
      <c r="F320" s="61" t="s">
        <v>21</v>
      </c>
      <c r="G320" s="61" t="e">
        <v>#N/A</v>
      </c>
      <c r="H320" s="61" t="e">
        <v>#N/A</v>
      </c>
      <c r="I320" s="61" t="e">
        <v>#N/A</v>
      </c>
      <c r="J320" s="61" t="s">
        <v>21</v>
      </c>
      <c r="K320" s="61" t="s">
        <v>21</v>
      </c>
      <c r="L320" s="61" t="s">
        <v>21</v>
      </c>
      <c r="M320" s="61" t="s">
        <v>21</v>
      </c>
      <c r="P320" s="61" t="s">
        <v>21</v>
      </c>
      <c r="Q320" s="61" t="s">
        <v>119</v>
      </c>
      <c r="R320" s="61">
        <v>20</v>
      </c>
      <c r="S320" s="61">
        <v>1</v>
      </c>
      <c r="T320" s="61" t="s">
        <v>540</v>
      </c>
      <c r="U320" s="61" t="s">
        <v>1295</v>
      </c>
      <c r="V320" s="61" t="s">
        <v>905</v>
      </c>
      <c r="W320" s="61" t="s">
        <v>906</v>
      </c>
      <c r="X320" s="61" t="s">
        <v>1286</v>
      </c>
    </row>
    <row r="321" spans="1:24" x14ac:dyDescent="0.25">
      <c r="A321" s="61" t="str">
        <f t="shared" si="4"/>
        <v>30.1.4</v>
      </c>
      <c r="B321" s="61" t="s">
        <v>1286</v>
      </c>
      <c r="C321" s="61">
        <v>0</v>
      </c>
      <c r="D321" s="61" t="s">
        <v>544</v>
      </c>
      <c r="E321" s="61" t="s">
        <v>1296</v>
      </c>
      <c r="F321" s="61" t="s">
        <v>21</v>
      </c>
      <c r="G321" s="61" t="e">
        <v>#N/A</v>
      </c>
      <c r="H321" s="61" t="e">
        <v>#N/A</v>
      </c>
      <c r="I321" s="61" t="e">
        <v>#N/A</v>
      </c>
      <c r="J321" s="61" t="s">
        <v>21</v>
      </c>
      <c r="K321" s="61" t="s">
        <v>21</v>
      </c>
      <c r="L321" s="61" t="s">
        <v>21</v>
      </c>
      <c r="M321" s="61" t="s">
        <v>21</v>
      </c>
      <c r="P321" s="61" t="s">
        <v>21</v>
      </c>
      <c r="Q321" s="61" t="s">
        <v>120</v>
      </c>
      <c r="R321" s="61">
        <v>40</v>
      </c>
      <c r="S321" s="61">
        <v>2</v>
      </c>
      <c r="T321" s="61" t="s">
        <v>540</v>
      </c>
      <c r="U321" s="61" t="s">
        <v>1297</v>
      </c>
      <c r="V321" s="61" t="s">
        <v>910</v>
      </c>
      <c r="W321" s="61" t="s">
        <v>806</v>
      </c>
      <c r="X321" s="61" t="s">
        <v>1286</v>
      </c>
    </row>
    <row r="322" spans="1:24" x14ac:dyDescent="0.25">
      <c r="A322" s="61" t="str">
        <f t="shared" si="4"/>
        <v>30.2</v>
      </c>
      <c r="B322" s="61" t="s">
        <v>1286</v>
      </c>
      <c r="C322" s="61">
        <v>0</v>
      </c>
      <c r="D322" s="61" t="s">
        <v>534</v>
      </c>
      <c r="E322" s="61" t="s">
        <v>1298</v>
      </c>
      <c r="F322" s="61" t="s">
        <v>557</v>
      </c>
      <c r="G322" s="61" t="s">
        <v>65</v>
      </c>
      <c r="H322" s="61" t="s">
        <v>1698</v>
      </c>
      <c r="I322" s="61" t="s">
        <v>1699</v>
      </c>
      <c r="J322" s="61" t="s">
        <v>21</v>
      </c>
      <c r="K322" s="61" t="s">
        <v>537</v>
      </c>
      <c r="L322" s="61" t="s">
        <v>42</v>
      </c>
      <c r="M322" s="61" t="s">
        <v>684</v>
      </c>
      <c r="P322" s="61" t="s">
        <v>21</v>
      </c>
      <c r="Q322" s="61" t="s">
        <v>171</v>
      </c>
      <c r="R322" s="61">
        <v>17</v>
      </c>
      <c r="S322" s="61">
        <v>100</v>
      </c>
      <c r="T322" s="61" t="s">
        <v>579</v>
      </c>
      <c r="U322" s="61" t="s">
        <v>1299</v>
      </c>
      <c r="V322" s="61" t="s">
        <v>977</v>
      </c>
      <c r="W322" s="61" t="s">
        <v>562</v>
      </c>
      <c r="X322" s="61" t="s">
        <v>1286</v>
      </c>
    </row>
    <row r="323" spans="1:24" x14ac:dyDescent="0.25">
      <c r="A323" s="61" t="str">
        <f t="shared" si="4"/>
        <v>30.2.1</v>
      </c>
      <c r="B323" s="61" t="s">
        <v>1286</v>
      </c>
      <c r="C323" s="61">
        <v>0</v>
      </c>
      <c r="D323" s="61" t="s">
        <v>544</v>
      </c>
      <c r="E323" s="61" t="s">
        <v>1300</v>
      </c>
      <c r="F323" s="61" t="s">
        <v>21</v>
      </c>
      <c r="G323" s="61" t="e">
        <v>#N/A</v>
      </c>
      <c r="H323" s="61" t="e">
        <v>#N/A</v>
      </c>
      <c r="I323" s="61" t="e">
        <v>#N/A</v>
      </c>
      <c r="J323" s="61" t="s">
        <v>21</v>
      </c>
      <c r="K323" s="61" t="s">
        <v>21</v>
      </c>
      <c r="L323" s="61" t="s">
        <v>21</v>
      </c>
      <c r="M323" s="61" t="s">
        <v>21</v>
      </c>
      <c r="P323" s="61" t="s">
        <v>21</v>
      </c>
      <c r="Q323" s="61" t="s">
        <v>172</v>
      </c>
      <c r="R323" s="61">
        <v>15</v>
      </c>
      <c r="S323" s="61">
        <v>2</v>
      </c>
      <c r="T323" s="61" t="s">
        <v>540</v>
      </c>
      <c r="U323" s="61" t="s">
        <v>1301</v>
      </c>
      <c r="V323" s="61" t="s">
        <v>977</v>
      </c>
      <c r="W323" s="61" t="s">
        <v>1302</v>
      </c>
      <c r="X323" s="61" t="s">
        <v>1286</v>
      </c>
    </row>
    <row r="324" spans="1:24" x14ac:dyDescent="0.25">
      <c r="A324" s="61" t="str">
        <f t="shared" ref="A324:A387" si="5">+E324</f>
        <v>30.2.2</v>
      </c>
      <c r="B324" s="61" t="s">
        <v>1286</v>
      </c>
      <c r="C324" s="61">
        <v>0</v>
      </c>
      <c r="D324" s="61" t="s">
        <v>544</v>
      </c>
      <c r="E324" s="61" t="s">
        <v>1303</v>
      </c>
      <c r="F324" s="61" t="s">
        <v>21</v>
      </c>
      <c r="G324" s="61" t="e">
        <v>#N/A</v>
      </c>
      <c r="H324" s="61" t="e">
        <v>#N/A</v>
      </c>
      <c r="I324" s="61" t="e">
        <v>#N/A</v>
      </c>
      <c r="J324" s="61" t="s">
        <v>21</v>
      </c>
      <c r="K324" s="61" t="s">
        <v>21</v>
      </c>
      <c r="L324" s="61" t="s">
        <v>21</v>
      </c>
      <c r="M324" s="61" t="s">
        <v>21</v>
      </c>
      <c r="P324" s="61" t="s">
        <v>21</v>
      </c>
      <c r="Q324" s="61" t="s">
        <v>173</v>
      </c>
      <c r="R324" s="61">
        <v>30</v>
      </c>
      <c r="S324" s="61">
        <v>1</v>
      </c>
      <c r="T324" s="61" t="s">
        <v>540</v>
      </c>
      <c r="U324" s="61" t="s">
        <v>1304</v>
      </c>
      <c r="V324" s="61" t="s">
        <v>1305</v>
      </c>
      <c r="W324" s="61" t="s">
        <v>626</v>
      </c>
      <c r="X324" s="61" t="s">
        <v>1286</v>
      </c>
    </row>
    <row r="325" spans="1:24" x14ac:dyDescent="0.25">
      <c r="A325" s="61" t="str">
        <f t="shared" si="5"/>
        <v>30.2.3</v>
      </c>
      <c r="B325" s="61" t="s">
        <v>1286</v>
      </c>
      <c r="C325" s="61">
        <v>0</v>
      </c>
      <c r="D325" s="61" t="s">
        <v>544</v>
      </c>
      <c r="E325" s="61" t="s">
        <v>1306</v>
      </c>
      <c r="F325" s="61" t="s">
        <v>21</v>
      </c>
      <c r="G325" s="61" t="e">
        <v>#N/A</v>
      </c>
      <c r="H325" s="61" t="e">
        <v>#N/A</v>
      </c>
      <c r="I325" s="61" t="e">
        <v>#N/A</v>
      </c>
      <c r="J325" s="61" t="s">
        <v>21</v>
      </c>
      <c r="K325" s="61" t="s">
        <v>21</v>
      </c>
      <c r="L325" s="61" t="s">
        <v>21</v>
      </c>
      <c r="M325" s="61" t="s">
        <v>21</v>
      </c>
      <c r="P325" s="61" t="s">
        <v>21</v>
      </c>
      <c r="Q325" s="61" t="s">
        <v>101</v>
      </c>
      <c r="R325" s="61">
        <v>50</v>
      </c>
      <c r="S325" s="61">
        <v>100</v>
      </c>
      <c r="T325" s="61" t="s">
        <v>579</v>
      </c>
      <c r="U325" s="61" t="s">
        <v>1008</v>
      </c>
      <c r="V325" s="61" t="s">
        <v>995</v>
      </c>
      <c r="W325" s="61" t="s">
        <v>590</v>
      </c>
      <c r="X325" s="61" t="s">
        <v>1286</v>
      </c>
    </row>
    <row r="326" spans="1:24" x14ac:dyDescent="0.25">
      <c r="A326" s="61" t="str">
        <f t="shared" si="5"/>
        <v>30.2.4</v>
      </c>
      <c r="B326" s="61" t="s">
        <v>1286</v>
      </c>
      <c r="C326" s="61">
        <v>0</v>
      </c>
      <c r="D326" s="61" t="s">
        <v>544</v>
      </c>
      <c r="E326" s="61" t="s">
        <v>1307</v>
      </c>
      <c r="F326" s="61" t="s">
        <v>21</v>
      </c>
      <c r="G326" s="61" t="e">
        <v>#N/A</v>
      </c>
      <c r="H326" s="61" t="e">
        <v>#N/A</v>
      </c>
      <c r="I326" s="61" t="e">
        <v>#N/A</v>
      </c>
      <c r="J326" s="61" t="s">
        <v>21</v>
      </c>
      <c r="K326" s="61" t="s">
        <v>21</v>
      </c>
      <c r="L326" s="61" t="s">
        <v>21</v>
      </c>
      <c r="M326" s="61" t="s">
        <v>21</v>
      </c>
      <c r="P326" s="61" t="s">
        <v>21</v>
      </c>
      <c r="Q326" s="61" t="s">
        <v>174</v>
      </c>
      <c r="R326" s="61">
        <v>5</v>
      </c>
      <c r="S326" s="61">
        <v>2</v>
      </c>
      <c r="T326" s="61" t="s">
        <v>540</v>
      </c>
      <c r="U326" s="61" t="s">
        <v>1308</v>
      </c>
      <c r="V326" s="61" t="s">
        <v>756</v>
      </c>
      <c r="W326" s="61" t="s">
        <v>562</v>
      </c>
      <c r="X326" s="61" t="s">
        <v>1286</v>
      </c>
    </row>
    <row r="327" spans="1:24" x14ac:dyDescent="0.25">
      <c r="A327" s="61" t="str">
        <f t="shared" si="5"/>
        <v>30.3</v>
      </c>
      <c r="B327" s="61" t="s">
        <v>1286</v>
      </c>
      <c r="C327" s="61">
        <v>0</v>
      </c>
      <c r="D327" s="61" t="s">
        <v>534</v>
      </c>
      <c r="E327" s="61" t="s">
        <v>1309</v>
      </c>
      <c r="F327" s="61" t="s">
        <v>557</v>
      </c>
      <c r="G327" s="61" t="s">
        <v>65</v>
      </c>
      <c r="H327" s="61" t="s">
        <v>1698</v>
      </c>
      <c r="I327" s="61" t="s">
        <v>1699</v>
      </c>
      <c r="J327" s="61" t="s">
        <v>21</v>
      </c>
      <c r="K327" s="61" t="s">
        <v>537</v>
      </c>
      <c r="L327" s="61" t="s">
        <v>22</v>
      </c>
      <c r="M327" s="61" t="s">
        <v>1310</v>
      </c>
      <c r="P327" s="61" t="s">
        <v>21</v>
      </c>
      <c r="Q327" s="61" t="s">
        <v>99</v>
      </c>
      <c r="R327" s="61">
        <v>17</v>
      </c>
      <c r="S327" s="61">
        <v>1</v>
      </c>
      <c r="T327" s="61" t="s">
        <v>540</v>
      </c>
      <c r="U327" s="61" t="s">
        <v>1311</v>
      </c>
      <c r="V327" s="61" t="s">
        <v>1312</v>
      </c>
      <c r="W327" s="61" t="s">
        <v>562</v>
      </c>
      <c r="X327" s="61" t="s">
        <v>1286</v>
      </c>
    </row>
    <row r="328" spans="1:24" x14ac:dyDescent="0.25">
      <c r="A328" s="61" t="str">
        <f t="shared" si="5"/>
        <v>30.3.1</v>
      </c>
      <c r="B328" s="61" t="s">
        <v>1286</v>
      </c>
      <c r="C328" s="61">
        <v>0</v>
      </c>
      <c r="D328" s="61" t="s">
        <v>544</v>
      </c>
      <c r="E328" s="61" t="s">
        <v>1313</v>
      </c>
      <c r="F328" s="61" t="s">
        <v>21</v>
      </c>
      <c r="G328" s="61" t="e">
        <v>#N/A</v>
      </c>
      <c r="H328" s="61" t="e">
        <v>#N/A</v>
      </c>
      <c r="I328" s="61" t="e">
        <v>#N/A</v>
      </c>
      <c r="J328" s="61" t="s">
        <v>21</v>
      </c>
      <c r="K328" s="61" t="s">
        <v>21</v>
      </c>
      <c r="L328" s="61" t="s">
        <v>21</v>
      </c>
      <c r="M328" s="61" t="s">
        <v>21</v>
      </c>
      <c r="P328" s="61" t="s">
        <v>21</v>
      </c>
      <c r="Q328" s="61" t="s">
        <v>100</v>
      </c>
      <c r="R328" s="61">
        <v>20</v>
      </c>
      <c r="S328" s="61">
        <v>1</v>
      </c>
      <c r="T328" s="61" t="s">
        <v>540</v>
      </c>
      <c r="U328" s="61" t="s">
        <v>1314</v>
      </c>
      <c r="V328" s="61" t="s">
        <v>1312</v>
      </c>
      <c r="W328" s="61" t="s">
        <v>571</v>
      </c>
      <c r="X328" s="61" t="s">
        <v>1286</v>
      </c>
    </row>
    <row r="329" spans="1:24" x14ac:dyDescent="0.25">
      <c r="A329" s="61" t="str">
        <f t="shared" si="5"/>
        <v>30.3.2</v>
      </c>
      <c r="B329" s="61" t="s">
        <v>1286</v>
      </c>
      <c r="C329" s="61">
        <v>0</v>
      </c>
      <c r="D329" s="61" t="s">
        <v>544</v>
      </c>
      <c r="E329" s="61" t="s">
        <v>1315</v>
      </c>
      <c r="F329" s="61" t="s">
        <v>21</v>
      </c>
      <c r="G329" s="61" t="e">
        <v>#N/A</v>
      </c>
      <c r="H329" s="61" t="e">
        <v>#N/A</v>
      </c>
      <c r="I329" s="61" t="e">
        <v>#N/A</v>
      </c>
      <c r="J329" s="61" t="s">
        <v>21</v>
      </c>
      <c r="K329" s="61" t="s">
        <v>21</v>
      </c>
      <c r="L329" s="61" t="s">
        <v>21</v>
      </c>
      <c r="M329" s="61" t="s">
        <v>21</v>
      </c>
      <c r="P329" s="61" t="s">
        <v>21</v>
      </c>
      <c r="Q329" s="61" t="s">
        <v>101</v>
      </c>
      <c r="R329" s="61">
        <v>80</v>
      </c>
      <c r="S329" s="61">
        <v>100</v>
      </c>
      <c r="T329" s="61" t="s">
        <v>579</v>
      </c>
      <c r="U329" s="61" t="s">
        <v>1008</v>
      </c>
      <c r="V329" s="61" t="s">
        <v>1316</v>
      </c>
      <c r="W329" s="61" t="s">
        <v>562</v>
      </c>
      <c r="X329" s="61" t="s">
        <v>1286</v>
      </c>
    </row>
    <row r="330" spans="1:24" x14ac:dyDescent="0.25">
      <c r="A330" s="61" t="str">
        <f t="shared" si="5"/>
        <v>30.4</v>
      </c>
      <c r="B330" s="61" t="s">
        <v>1286</v>
      </c>
      <c r="C330" s="61">
        <v>0</v>
      </c>
      <c r="D330" s="61" t="s">
        <v>534</v>
      </c>
      <c r="E330" s="61" t="s">
        <v>1317</v>
      </c>
      <c r="F330" s="61" t="s">
        <v>557</v>
      </c>
      <c r="G330" s="61" t="s">
        <v>65</v>
      </c>
      <c r="H330" s="61" t="s">
        <v>1698</v>
      </c>
      <c r="I330" s="61" t="s">
        <v>1699</v>
      </c>
      <c r="J330" s="61" t="s">
        <v>21</v>
      </c>
      <c r="K330" s="61" t="s">
        <v>559</v>
      </c>
      <c r="L330" s="61" t="s">
        <v>42</v>
      </c>
      <c r="M330" s="61" t="s">
        <v>1310</v>
      </c>
      <c r="P330" s="61" t="s">
        <v>21</v>
      </c>
      <c r="Q330" s="61" t="s">
        <v>102</v>
      </c>
      <c r="R330" s="61">
        <v>17</v>
      </c>
      <c r="S330" s="61">
        <v>1</v>
      </c>
      <c r="T330" s="61" t="s">
        <v>540</v>
      </c>
      <c r="U330" s="61" t="s">
        <v>1318</v>
      </c>
      <c r="V330" s="61" t="s">
        <v>905</v>
      </c>
      <c r="W330" s="61" t="s">
        <v>1319</v>
      </c>
      <c r="X330" s="61" t="s">
        <v>1320</v>
      </c>
    </row>
    <row r="331" spans="1:24" x14ac:dyDescent="0.25">
      <c r="A331" s="61" t="str">
        <f t="shared" si="5"/>
        <v>30.4.1</v>
      </c>
      <c r="B331" s="61" t="s">
        <v>1286</v>
      </c>
      <c r="C331" s="61">
        <v>0</v>
      </c>
      <c r="D331" s="61" t="s">
        <v>544</v>
      </c>
      <c r="E331" s="61" t="s">
        <v>1321</v>
      </c>
      <c r="F331" s="61" t="s">
        <v>21</v>
      </c>
      <c r="G331" s="61" t="e">
        <v>#N/A</v>
      </c>
      <c r="H331" s="61" t="e">
        <v>#N/A</v>
      </c>
      <c r="I331" s="61" t="e">
        <v>#N/A</v>
      </c>
      <c r="J331" s="61" t="s">
        <v>21</v>
      </c>
      <c r="K331" s="61" t="s">
        <v>21</v>
      </c>
      <c r="L331" s="61" t="s">
        <v>21</v>
      </c>
      <c r="M331" s="61" t="s">
        <v>21</v>
      </c>
      <c r="P331" s="61" t="s">
        <v>21</v>
      </c>
      <c r="Q331" s="61" t="s">
        <v>103</v>
      </c>
      <c r="R331" s="61">
        <v>10</v>
      </c>
      <c r="S331" s="61">
        <v>1</v>
      </c>
      <c r="T331" s="61" t="s">
        <v>540</v>
      </c>
      <c r="U331" s="61" t="s">
        <v>1322</v>
      </c>
      <c r="V331" s="61" t="s">
        <v>905</v>
      </c>
      <c r="W331" s="61" t="s">
        <v>1323</v>
      </c>
      <c r="X331" s="61" t="s">
        <v>1286</v>
      </c>
    </row>
    <row r="332" spans="1:24" x14ac:dyDescent="0.25">
      <c r="A332" s="61" t="str">
        <f t="shared" si="5"/>
        <v>30.4.2</v>
      </c>
      <c r="B332" s="61" t="s">
        <v>1286</v>
      </c>
      <c r="C332" s="61">
        <v>0</v>
      </c>
      <c r="D332" s="61" t="s">
        <v>544</v>
      </c>
      <c r="E332" s="61" t="s">
        <v>1324</v>
      </c>
      <c r="F332" s="61" t="s">
        <v>21</v>
      </c>
      <c r="G332" s="61" t="e">
        <v>#N/A</v>
      </c>
      <c r="H332" s="61" t="e">
        <v>#N/A</v>
      </c>
      <c r="I332" s="61" t="e">
        <v>#N/A</v>
      </c>
      <c r="J332" s="61" t="s">
        <v>21</v>
      </c>
      <c r="K332" s="61" t="s">
        <v>21</v>
      </c>
      <c r="L332" s="61" t="s">
        <v>21</v>
      </c>
      <c r="M332" s="61" t="s">
        <v>21</v>
      </c>
      <c r="P332" s="61" t="s">
        <v>21</v>
      </c>
      <c r="Q332" s="61" t="s">
        <v>104</v>
      </c>
      <c r="R332" s="61">
        <v>30</v>
      </c>
      <c r="S332" s="61">
        <v>100</v>
      </c>
      <c r="T332" s="61" t="s">
        <v>579</v>
      </c>
      <c r="U332" s="61" t="s">
        <v>1325</v>
      </c>
      <c r="V332" s="61" t="s">
        <v>1058</v>
      </c>
      <c r="W332" s="61" t="s">
        <v>1179</v>
      </c>
      <c r="X332" s="61" t="s">
        <v>1320</v>
      </c>
    </row>
    <row r="333" spans="1:24" x14ac:dyDescent="0.25">
      <c r="A333" s="61" t="str">
        <f t="shared" si="5"/>
        <v>30.4.3</v>
      </c>
      <c r="B333" s="61" t="s">
        <v>1286</v>
      </c>
      <c r="C333" s="61">
        <v>0</v>
      </c>
      <c r="D333" s="61" t="s">
        <v>544</v>
      </c>
      <c r="E333" s="61" t="s">
        <v>1326</v>
      </c>
      <c r="F333" s="61" t="s">
        <v>21</v>
      </c>
      <c r="G333" s="61" t="e">
        <v>#N/A</v>
      </c>
      <c r="H333" s="61" t="e">
        <v>#N/A</v>
      </c>
      <c r="I333" s="61" t="e">
        <v>#N/A</v>
      </c>
      <c r="J333" s="61" t="s">
        <v>21</v>
      </c>
      <c r="K333" s="61" t="s">
        <v>21</v>
      </c>
      <c r="L333" s="61" t="s">
        <v>21</v>
      </c>
      <c r="M333" s="61" t="s">
        <v>21</v>
      </c>
      <c r="P333" s="61" t="s">
        <v>21</v>
      </c>
      <c r="Q333" s="61" t="s">
        <v>105</v>
      </c>
      <c r="R333" s="61">
        <v>50</v>
      </c>
      <c r="S333" s="61">
        <v>1</v>
      </c>
      <c r="T333" s="61" t="s">
        <v>540</v>
      </c>
      <c r="U333" s="61" t="s">
        <v>1327</v>
      </c>
      <c r="V333" s="61" t="s">
        <v>1328</v>
      </c>
      <c r="W333" s="61" t="s">
        <v>746</v>
      </c>
      <c r="X333" s="61" t="s">
        <v>1320</v>
      </c>
    </row>
    <row r="334" spans="1:24" x14ac:dyDescent="0.25">
      <c r="A334" s="61" t="str">
        <f t="shared" si="5"/>
        <v>30.4.4</v>
      </c>
      <c r="B334" s="61" t="s">
        <v>1286</v>
      </c>
      <c r="C334" s="61">
        <v>0</v>
      </c>
      <c r="D334" s="61" t="s">
        <v>544</v>
      </c>
      <c r="E334" s="61" t="s">
        <v>1329</v>
      </c>
      <c r="F334" s="61" t="s">
        <v>21</v>
      </c>
      <c r="G334" s="61" t="e">
        <v>#N/A</v>
      </c>
      <c r="H334" s="61" t="e">
        <v>#N/A</v>
      </c>
      <c r="I334" s="61" t="e">
        <v>#N/A</v>
      </c>
      <c r="J334" s="61" t="s">
        <v>21</v>
      </c>
      <c r="K334" s="61" t="s">
        <v>21</v>
      </c>
      <c r="L334" s="61" t="s">
        <v>21</v>
      </c>
      <c r="M334" s="61" t="s">
        <v>21</v>
      </c>
      <c r="P334" s="61" t="s">
        <v>21</v>
      </c>
      <c r="Q334" s="61" t="s">
        <v>106</v>
      </c>
      <c r="R334" s="61">
        <v>10</v>
      </c>
      <c r="S334" s="61">
        <v>1</v>
      </c>
      <c r="T334" s="61" t="s">
        <v>540</v>
      </c>
      <c r="U334" s="61" t="s">
        <v>1330</v>
      </c>
      <c r="V334" s="61" t="s">
        <v>1331</v>
      </c>
      <c r="W334" s="61" t="s">
        <v>1319</v>
      </c>
      <c r="X334" s="61" t="s">
        <v>1320</v>
      </c>
    </row>
    <row r="335" spans="1:24" x14ac:dyDescent="0.25">
      <c r="A335" s="61" t="str">
        <f t="shared" si="5"/>
        <v>30.5</v>
      </c>
      <c r="B335" s="61" t="s">
        <v>1286</v>
      </c>
      <c r="C335" s="61">
        <v>0</v>
      </c>
      <c r="D335" s="61" t="s">
        <v>534</v>
      </c>
      <c r="E335" s="61" t="s">
        <v>1332</v>
      </c>
      <c r="F335" s="61" t="s">
        <v>536</v>
      </c>
      <c r="G335" s="61" t="s">
        <v>65</v>
      </c>
      <c r="H335" s="61" t="s">
        <v>1698</v>
      </c>
      <c r="I335" s="61" t="s">
        <v>1699</v>
      </c>
      <c r="J335" s="61" t="s">
        <v>21</v>
      </c>
      <c r="K335" s="61" t="s">
        <v>537</v>
      </c>
      <c r="L335" s="61" t="s">
        <v>21</v>
      </c>
      <c r="M335" s="61" t="s">
        <v>1333</v>
      </c>
      <c r="P335" s="61" t="s">
        <v>1334</v>
      </c>
      <c r="Q335" s="61" t="s">
        <v>319</v>
      </c>
      <c r="R335" s="61">
        <v>16</v>
      </c>
      <c r="S335" s="61">
        <v>100</v>
      </c>
      <c r="T335" s="61" t="s">
        <v>579</v>
      </c>
      <c r="U335" s="61" t="s">
        <v>1335</v>
      </c>
      <c r="V335" s="61" t="s">
        <v>542</v>
      </c>
      <c r="W335" s="61" t="s">
        <v>654</v>
      </c>
      <c r="X335" s="61" t="s">
        <v>1286</v>
      </c>
    </row>
    <row r="336" spans="1:24" x14ac:dyDescent="0.25">
      <c r="A336" s="61" t="str">
        <f t="shared" si="5"/>
        <v>30.5.1</v>
      </c>
      <c r="B336" s="61" t="s">
        <v>1286</v>
      </c>
      <c r="C336" s="61">
        <v>0</v>
      </c>
      <c r="D336" s="61" t="s">
        <v>544</v>
      </c>
      <c r="E336" s="61" t="s">
        <v>1336</v>
      </c>
      <c r="F336" s="61" t="s">
        <v>21</v>
      </c>
      <c r="G336" s="61" t="e">
        <v>#N/A</v>
      </c>
      <c r="H336" s="61" t="e">
        <v>#N/A</v>
      </c>
      <c r="I336" s="61" t="e">
        <v>#N/A</v>
      </c>
      <c r="J336" s="61" t="s">
        <v>21</v>
      </c>
      <c r="K336" s="61" t="s">
        <v>21</v>
      </c>
      <c r="L336" s="61" t="s">
        <v>21</v>
      </c>
      <c r="M336" s="61" t="s">
        <v>21</v>
      </c>
      <c r="P336" s="61" t="s">
        <v>21</v>
      </c>
      <c r="Q336" s="61" t="s">
        <v>320</v>
      </c>
      <c r="R336" s="61">
        <v>20</v>
      </c>
      <c r="S336" s="61">
        <v>1</v>
      </c>
      <c r="T336" s="61" t="s">
        <v>540</v>
      </c>
      <c r="U336" s="61" t="s">
        <v>1337</v>
      </c>
      <c r="V336" s="61" t="s">
        <v>542</v>
      </c>
      <c r="W336" s="61" t="s">
        <v>714</v>
      </c>
      <c r="X336" s="61" t="s">
        <v>1286</v>
      </c>
    </row>
    <row r="337" spans="1:24" x14ac:dyDescent="0.25">
      <c r="A337" s="61" t="str">
        <f t="shared" si="5"/>
        <v>30.5.2</v>
      </c>
      <c r="B337" s="61" t="s">
        <v>1286</v>
      </c>
      <c r="C337" s="61">
        <v>0</v>
      </c>
      <c r="D337" s="61" t="s">
        <v>544</v>
      </c>
      <c r="E337" s="61" t="s">
        <v>1338</v>
      </c>
      <c r="F337" s="61" t="s">
        <v>21</v>
      </c>
      <c r="G337" s="61" t="e">
        <v>#N/A</v>
      </c>
      <c r="H337" s="61" t="e">
        <v>#N/A</v>
      </c>
      <c r="I337" s="61" t="e">
        <v>#N/A</v>
      </c>
      <c r="J337" s="61" t="s">
        <v>21</v>
      </c>
      <c r="K337" s="61" t="s">
        <v>21</v>
      </c>
      <c r="L337" s="61" t="s">
        <v>21</v>
      </c>
      <c r="M337" s="61" t="s">
        <v>21</v>
      </c>
      <c r="P337" s="61" t="s">
        <v>21</v>
      </c>
      <c r="Q337" s="61" t="s">
        <v>321</v>
      </c>
      <c r="R337" s="61">
        <v>80</v>
      </c>
      <c r="S337" s="61">
        <v>100</v>
      </c>
      <c r="T337" s="61" t="s">
        <v>579</v>
      </c>
      <c r="U337" s="61" t="s">
        <v>1339</v>
      </c>
      <c r="V337" s="61" t="s">
        <v>714</v>
      </c>
      <c r="W337" s="61" t="s">
        <v>654</v>
      </c>
      <c r="X337" s="61" t="s">
        <v>1286</v>
      </c>
    </row>
    <row r="338" spans="1:24" x14ac:dyDescent="0.25">
      <c r="A338" s="61" t="str">
        <f t="shared" si="5"/>
        <v>30.6</v>
      </c>
      <c r="B338" s="61" t="s">
        <v>1286</v>
      </c>
      <c r="C338" s="61">
        <v>0</v>
      </c>
      <c r="D338" s="61" t="s">
        <v>534</v>
      </c>
      <c r="E338" s="61" t="s">
        <v>1340</v>
      </c>
      <c r="F338" s="61" t="s">
        <v>536</v>
      </c>
      <c r="G338" s="61" t="s">
        <v>65</v>
      </c>
      <c r="H338" s="61" t="s">
        <v>1698</v>
      </c>
      <c r="I338" s="61" t="s">
        <v>1699</v>
      </c>
      <c r="J338" s="61" t="s">
        <v>21</v>
      </c>
      <c r="K338" s="61" t="s">
        <v>559</v>
      </c>
      <c r="L338" s="61" t="s">
        <v>21</v>
      </c>
      <c r="M338" s="61" t="s">
        <v>1341</v>
      </c>
      <c r="P338" s="61" t="s">
        <v>1334</v>
      </c>
      <c r="Q338" s="61" t="s">
        <v>98</v>
      </c>
      <c r="R338" s="61">
        <v>16</v>
      </c>
      <c r="S338" s="61">
        <v>100</v>
      </c>
      <c r="T338" s="61" t="s">
        <v>579</v>
      </c>
      <c r="U338" s="61" t="s">
        <v>1335</v>
      </c>
      <c r="V338" s="61" t="s">
        <v>542</v>
      </c>
      <c r="W338" s="61" t="s">
        <v>654</v>
      </c>
      <c r="X338" s="61" t="s">
        <v>1342</v>
      </c>
    </row>
    <row r="339" spans="1:24" x14ac:dyDescent="0.25">
      <c r="A339" s="61" t="str">
        <f t="shared" si="5"/>
        <v>30.6.1</v>
      </c>
      <c r="B339" s="61" t="s">
        <v>1286</v>
      </c>
      <c r="C339" s="61">
        <v>0</v>
      </c>
      <c r="D339" s="61" t="s">
        <v>544</v>
      </c>
      <c r="E339" s="61" t="s">
        <v>1343</v>
      </c>
      <c r="F339" s="61" t="s">
        <v>21</v>
      </c>
      <c r="G339" s="61" t="e">
        <v>#N/A</v>
      </c>
      <c r="H339" s="61" t="e">
        <v>#N/A</v>
      </c>
      <c r="I339" s="61" t="e">
        <v>#N/A</v>
      </c>
      <c r="J339" s="61" t="s">
        <v>21</v>
      </c>
      <c r="K339" s="61" t="s">
        <v>21</v>
      </c>
      <c r="L339" s="61" t="s">
        <v>21</v>
      </c>
      <c r="M339" s="61" t="s">
        <v>21</v>
      </c>
      <c r="P339" s="61" t="s">
        <v>21</v>
      </c>
      <c r="Q339" s="61" t="s">
        <v>63</v>
      </c>
      <c r="R339" s="61">
        <v>20</v>
      </c>
      <c r="S339" s="61">
        <v>1</v>
      </c>
      <c r="T339" s="61" t="s">
        <v>540</v>
      </c>
      <c r="U339" s="61" t="s">
        <v>1337</v>
      </c>
      <c r="V339" s="61" t="s">
        <v>542</v>
      </c>
      <c r="W339" s="61" t="s">
        <v>1344</v>
      </c>
      <c r="X339" s="61" t="s">
        <v>1342</v>
      </c>
    </row>
    <row r="340" spans="1:24" x14ac:dyDescent="0.25">
      <c r="A340" s="61" t="str">
        <f t="shared" si="5"/>
        <v>30.6.2</v>
      </c>
      <c r="B340" s="61" t="s">
        <v>1286</v>
      </c>
      <c r="C340" s="61">
        <v>0</v>
      </c>
      <c r="D340" s="61" t="s">
        <v>544</v>
      </c>
      <c r="E340" s="61" t="s">
        <v>1345</v>
      </c>
      <c r="F340" s="61" t="s">
        <v>21</v>
      </c>
      <c r="G340" s="61" t="e">
        <v>#N/A</v>
      </c>
      <c r="H340" s="61" t="e">
        <v>#N/A</v>
      </c>
      <c r="I340" s="61" t="e">
        <v>#N/A</v>
      </c>
      <c r="J340" s="61" t="s">
        <v>21</v>
      </c>
      <c r="K340" s="61" t="s">
        <v>21</v>
      </c>
      <c r="L340" s="61" t="s">
        <v>21</v>
      </c>
      <c r="M340" s="61" t="s">
        <v>21</v>
      </c>
      <c r="P340" s="61" t="s">
        <v>21</v>
      </c>
      <c r="Q340" s="61" t="s">
        <v>64</v>
      </c>
      <c r="R340" s="61">
        <v>80</v>
      </c>
      <c r="S340" s="61">
        <v>100</v>
      </c>
      <c r="T340" s="61" t="s">
        <v>579</v>
      </c>
      <c r="U340" s="61" t="s">
        <v>1339</v>
      </c>
      <c r="V340" s="61" t="s">
        <v>543</v>
      </c>
      <c r="W340" s="61" t="s">
        <v>654</v>
      </c>
      <c r="X340" s="61" t="s">
        <v>1342</v>
      </c>
    </row>
    <row r="341" spans="1:24" x14ac:dyDescent="0.25">
      <c r="A341" s="61" t="str">
        <f t="shared" si="5"/>
        <v>1000.1</v>
      </c>
      <c r="B341" s="61" t="s">
        <v>1346</v>
      </c>
      <c r="C341" s="61">
        <v>0</v>
      </c>
      <c r="D341" s="61" t="s">
        <v>534</v>
      </c>
      <c r="E341" s="61" t="s">
        <v>1347</v>
      </c>
      <c r="F341" s="61" t="s">
        <v>557</v>
      </c>
      <c r="G341" s="61" t="s">
        <v>11</v>
      </c>
      <c r="H341" s="61" t="s">
        <v>1704</v>
      </c>
      <c r="I341" s="61" t="s">
        <v>1705</v>
      </c>
      <c r="J341" s="61" t="s">
        <v>558</v>
      </c>
      <c r="K341" s="61" t="s">
        <v>537</v>
      </c>
      <c r="L341" s="61" t="s">
        <v>21</v>
      </c>
      <c r="M341" s="61" t="s">
        <v>838</v>
      </c>
      <c r="P341" s="61" t="s">
        <v>1348</v>
      </c>
      <c r="Q341" s="61" t="s">
        <v>387</v>
      </c>
      <c r="R341" s="61">
        <v>20</v>
      </c>
      <c r="S341" s="61">
        <v>56</v>
      </c>
      <c r="T341" s="61" t="s">
        <v>579</v>
      </c>
      <c r="U341" s="61" t="s">
        <v>1349</v>
      </c>
      <c r="V341" s="61" t="s">
        <v>617</v>
      </c>
      <c r="W341" s="61" t="s">
        <v>605</v>
      </c>
      <c r="X341" s="61" t="s">
        <v>1346</v>
      </c>
    </row>
    <row r="342" spans="1:24" x14ac:dyDescent="0.25">
      <c r="A342" s="61" t="str">
        <f t="shared" si="5"/>
        <v>1000.1.1</v>
      </c>
      <c r="B342" s="61" t="s">
        <v>1346</v>
      </c>
      <c r="C342" s="61">
        <v>0</v>
      </c>
      <c r="D342" s="61" t="s">
        <v>544</v>
      </c>
      <c r="E342" s="61" t="s">
        <v>1350</v>
      </c>
      <c r="F342" s="61" t="s">
        <v>21</v>
      </c>
      <c r="G342" s="61" t="e">
        <v>#N/A</v>
      </c>
      <c r="H342" s="61" t="e">
        <v>#N/A</v>
      </c>
      <c r="I342" s="61" t="e">
        <v>#N/A</v>
      </c>
      <c r="J342" s="61" t="s">
        <v>21</v>
      </c>
      <c r="K342" s="61" t="s">
        <v>21</v>
      </c>
      <c r="L342" s="61" t="s">
        <v>21</v>
      </c>
      <c r="M342" s="61" t="s">
        <v>21</v>
      </c>
      <c r="P342" s="61" t="s">
        <v>21</v>
      </c>
      <c r="Q342" s="61" t="s">
        <v>388</v>
      </c>
      <c r="R342" s="61">
        <v>20</v>
      </c>
      <c r="S342" s="61">
        <v>1</v>
      </c>
      <c r="T342" s="61" t="s">
        <v>540</v>
      </c>
      <c r="U342" s="61" t="s">
        <v>1351</v>
      </c>
      <c r="V342" s="61" t="s">
        <v>617</v>
      </c>
      <c r="W342" s="61" t="s">
        <v>566</v>
      </c>
      <c r="X342" s="61" t="s">
        <v>1346</v>
      </c>
    </row>
    <row r="343" spans="1:24" x14ac:dyDescent="0.25">
      <c r="A343" s="61" t="str">
        <f t="shared" si="5"/>
        <v>1000.1.2</v>
      </c>
      <c r="B343" s="61" t="s">
        <v>1346</v>
      </c>
      <c r="C343" s="61">
        <v>0</v>
      </c>
      <c r="D343" s="61" t="s">
        <v>544</v>
      </c>
      <c r="E343" s="61" t="s">
        <v>1352</v>
      </c>
      <c r="F343" s="61" t="s">
        <v>21</v>
      </c>
      <c r="G343" s="61" t="e">
        <v>#N/A</v>
      </c>
      <c r="H343" s="61" t="e">
        <v>#N/A</v>
      </c>
      <c r="I343" s="61" t="e">
        <v>#N/A</v>
      </c>
      <c r="J343" s="61" t="s">
        <v>21</v>
      </c>
      <c r="K343" s="61" t="s">
        <v>21</v>
      </c>
      <c r="L343" s="61" t="s">
        <v>21</v>
      </c>
      <c r="M343" s="61" t="s">
        <v>21</v>
      </c>
      <c r="P343" s="61" t="s">
        <v>21</v>
      </c>
      <c r="Q343" s="61" t="s">
        <v>389</v>
      </c>
      <c r="R343" s="61">
        <v>80</v>
      </c>
      <c r="S343" s="61">
        <v>100</v>
      </c>
      <c r="T343" s="61" t="s">
        <v>579</v>
      </c>
      <c r="U343" s="61" t="s">
        <v>1353</v>
      </c>
      <c r="V343" s="61" t="s">
        <v>609</v>
      </c>
      <c r="W343" s="61" t="s">
        <v>605</v>
      </c>
      <c r="X343" s="61" t="s">
        <v>1346</v>
      </c>
    </row>
    <row r="344" spans="1:24" x14ac:dyDescent="0.25">
      <c r="A344" s="61" t="str">
        <f t="shared" si="5"/>
        <v>1000.2</v>
      </c>
      <c r="B344" s="61" t="s">
        <v>1346</v>
      </c>
      <c r="C344" s="61">
        <v>0</v>
      </c>
      <c r="D344" s="61" t="s">
        <v>534</v>
      </c>
      <c r="E344" s="61" t="s">
        <v>1354</v>
      </c>
      <c r="F344" s="61" t="s">
        <v>557</v>
      </c>
      <c r="G344" s="61" t="s">
        <v>13</v>
      </c>
      <c r="H344" s="61" t="s">
        <v>1700</v>
      </c>
      <c r="I344" s="61" t="s">
        <v>1701</v>
      </c>
      <c r="J344" s="61" t="s">
        <v>629</v>
      </c>
      <c r="K344" s="61" t="s">
        <v>559</v>
      </c>
      <c r="L344" s="61" t="s">
        <v>21</v>
      </c>
      <c r="M344" s="61" t="s">
        <v>892</v>
      </c>
      <c r="P344" s="61" t="s">
        <v>1355</v>
      </c>
      <c r="Q344" s="61" t="s">
        <v>232</v>
      </c>
      <c r="R344" s="61">
        <v>20</v>
      </c>
      <c r="S344" s="61">
        <v>4</v>
      </c>
      <c r="T344" s="61" t="s">
        <v>540</v>
      </c>
      <c r="U344" s="61" t="s">
        <v>1356</v>
      </c>
      <c r="V344" s="61" t="s">
        <v>570</v>
      </c>
      <c r="W344" s="61" t="s">
        <v>590</v>
      </c>
      <c r="X344" s="61" t="s">
        <v>1357</v>
      </c>
    </row>
    <row r="345" spans="1:24" x14ac:dyDescent="0.25">
      <c r="A345" s="61" t="str">
        <f t="shared" si="5"/>
        <v>1000.2.1</v>
      </c>
      <c r="B345" s="61" t="s">
        <v>1346</v>
      </c>
      <c r="C345" s="61">
        <v>0</v>
      </c>
      <c r="D345" s="61" t="s">
        <v>544</v>
      </c>
      <c r="E345" s="61" t="s">
        <v>1358</v>
      </c>
      <c r="F345" s="61" t="s">
        <v>21</v>
      </c>
      <c r="G345" s="61" t="e">
        <v>#N/A</v>
      </c>
      <c r="H345" s="61" t="e">
        <v>#N/A</v>
      </c>
      <c r="I345" s="61" t="e">
        <v>#N/A</v>
      </c>
      <c r="J345" s="61" t="s">
        <v>21</v>
      </c>
      <c r="K345" s="61" t="s">
        <v>21</v>
      </c>
      <c r="L345" s="61" t="s">
        <v>21</v>
      </c>
      <c r="M345" s="61" t="s">
        <v>21</v>
      </c>
      <c r="P345" s="61" t="s">
        <v>21</v>
      </c>
      <c r="Q345" s="61" t="s">
        <v>233</v>
      </c>
      <c r="R345" s="61">
        <v>50</v>
      </c>
      <c r="S345" s="61">
        <v>4</v>
      </c>
      <c r="T345" s="61" t="s">
        <v>540</v>
      </c>
      <c r="U345" s="61" t="s">
        <v>1359</v>
      </c>
      <c r="V345" s="61" t="s">
        <v>570</v>
      </c>
      <c r="W345" s="61" t="s">
        <v>790</v>
      </c>
      <c r="X345" s="61" t="s">
        <v>1346</v>
      </c>
    </row>
    <row r="346" spans="1:24" x14ac:dyDescent="0.25">
      <c r="A346" s="61" t="str">
        <f t="shared" si="5"/>
        <v>1000.2.2</v>
      </c>
      <c r="B346" s="61" t="s">
        <v>1346</v>
      </c>
      <c r="C346" s="61">
        <v>0</v>
      </c>
      <c r="D346" s="61" t="s">
        <v>824</v>
      </c>
      <c r="E346" s="61" t="s">
        <v>1360</v>
      </c>
      <c r="F346" s="61" t="s">
        <v>21</v>
      </c>
      <c r="G346" s="61" t="e">
        <v>#N/A</v>
      </c>
      <c r="H346" s="61" t="e">
        <v>#N/A</v>
      </c>
      <c r="I346" s="61" t="e">
        <v>#N/A</v>
      </c>
      <c r="J346" s="61" t="s">
        <v>21</v>
      </c>
      <c r="K346" s="61" t="s">
        <v>21</v>
      </c>
      <c r="L346" s="61" t="s">
        <v>21</v>
      </c>
      <c r="M346" s="61" t="s">
        <v>21</v>
      </c>
      <c r="P346" s="61" t="s">
        <v>21</v>
      </c>
      <c r="Q346" s="61" t="s">
        <v>1361</v>
      </c>
      <c r="R346" s="61">
        <v>0</v>
      </c>
      <c r="S346" s="61">
        <v>4</v>
      </c>
      <c r="T346" s="61" t="s">
        <v>540</v>
      </c>
      <c r="U346" s="61" t="s">
        <v>1362</v>
      </c>
      <c r="V346" s="61" t="s">
        <v>1061</v>
      </c>
      <c r="W346" s="61" t="s">
        <v>790</v>
      </c>
      <c r="X346" s="61" t="s">
        <v>1214</v>
      </c>
    </row>
    <row r="347" spans="1:24" x14ac:dyDescent="0.25">
      <c r="A347" s="61" t="str">
        <f t="shared" si="5"/>
        <v>1000.2.3</v>
      </c>
      <c r="B347" s="61" t="s">
        <v>1346</v>
      </c>
      <c r="C347" s="61">
        <v>0</v>
      </c>
      <c r="D347" s="61" t="s">
        <v>544</v>
      </c>
      <c r="E347" s="61" t="s">
        <v>1363</v>
      </c>
      <c r="F347" s="61" t="s">
        <v>21</v>
      </c>
      <c r="G347" s="61" t="e">
        <v>#N/A</v>
      </c>
      <c r="H347" s="61" t="e">
        <v>#N/A</v>
      </c>
      <c r="I347" s="61" t="e">
        <v>#N/A</v>
      </c>
      <c r="J347" s="61" t="s">
        <v>21</v>
      </c>
      <c r="K347" s="61" t="s">
        <v>21</v>
      </c>
      <c r="L347" s="61" t="s">
        <v>21</v>
      </c>
      <c r="M347" s="61" t="s">
        <v>21</v>
      </c>
      <c r="P347" s="61" t="s">
        <v>21</v>
      </c>
      <c r="Q347" s="61" t="s">
        <v>234</v>
      </c>
      <c r="R347" s="61">
        <v>30</v>
      </c>
      <c r="S347" s="61">
        <v>4</v>
      </c>
      <c r="T347" s="61" t="s">
        <v>540</v>
      </c>
      <c r="U347" s="61" t="s">
        <v>1364</v>
      </c>
      <c r="V347" s="61" t="s">
        <v>827</v>
      </c>
      <c r="W347" s="61" t="s">
        <v>864</v>
      </c>
      <c r="X347" s="61" t="s">
        <v>1346</v>
      </c>
    </row>
    <row r="348" spans="1:24" x14ac:dyDescent="0.25">
      <c r="A348" s="61" t="str">
        <f t="shared" si="5"/>
        <v>1000.2.4</v>
      </c>
      <c r="B348" s="61" t="s">
        <v>1346</v>
      </c>
      <c r="C348" s="61">
        <v>0</v>
      </c>
      <c r="D348" s="61" t="s">
        <v>824</v>
      </c>
      <c r="E348" s="61" t="s">
        <v>1365</v>
      </c>
      <c r="F348" s="61" t="s">
        <v>21</v>
      </c>
      <c r="G348" s="61" t="e">
        <v>#N/A</v>
      </c>
      <c r="H348" s="61" t="e">
        <v>#N/A</v>
      </c>
      <c r="I348" s="61" t="e">
        <v>#N/A</v>
      </c>
      <c r="J348" s="61" t="s">
        <v>21</v>
      </c>
      <c r="K348" s="61" t="s">
        <v>21</v>
      </c>
      <c r="L348" s="61" t="s">
        <v>21</v>
      </c>
      <c r="M348" s="61" t="s">
        <v>21</v>
      </c>
      <c r="P348" s="61" t="s">
        <v>21</v>
      </c>
      <c r="Q348" s="61" t="s">
        <v>235</v>
      </c>
      <c r="R348" s="61">
        <v>0</v>
      </c>
      <c r="S348" s="61">
        <v>4</v>
      </c>
      <c r="T348" s="61" t="s">
        <v>540</v>
      </c>
      <c r="U348" s="61" t="s">
        <v>1366</v>
      </c>
      <c r="V348" s="61" t="s">
        <v>1045</v>
      </c>
      <c r="W348" s="61" t="s">
        <v>746</v>
      </c>
      <c r="X348" s="61" t="s">
        <v>701</v>
      </c>
    </row>
    <row r="349" spans="1:24" x14ac:dyDescent="0.25">
      <c r="A349" s="61" t="str">
        <f t="shared" si="5"/>
        <v>1000.2.5</v>
      </c>
      <c r="B349" s="61" t="s">
        <v>1346</v>
      </c>
      <c r="C349" s="61">
        <v>0</v>
      </c>
      <c r="D349" s="61" t="s">
        <v>544</v>
      </c>
      <c r="E349" s="61" t="s">
        <v>1367</v>
      </c>
      <c r="F349" s="61" t="s">
        <v>21</v>
      </c>
      <c r="G349" s="61" t="e">
        <v>#N/A</v>
      </c>
      <c r="H349" s="61" t="e">
        <v>#N/A</v>
      </c>
      <c r="I349" s="61" t="e">
        <v>#N/A</v>
      </c>
      <c r="J349" s="61" t="s">
        <v>21</v>
      </c>
      <c r="K349" s="61" t="s">
        <v>21</v>
      </c>
      <c r="L349" s="61" t="s">
        <v>21</v>
      </c>
      <c r="M349" s="61" t="s">
        <v>21</v>
      </c>
      <c r="P349" s="61" t="s">
        <v>21</v>
      </c>
      <c r="Q349" s="61" t="s">
        <v>236</v>
      </c>
      <c r="R349" s="61">
        <v>20</v>
      </c>
      <c r="S349" s="61">
        <v>4</v>
      </c>
      <c r="T349" s="61" t="s">
        <v>540</v>
      </c>
      <c r="U349" s="61" t="s">
        <v>1368</v>
      </c>
      <c r="V349" s="61" t="s">
        <v>752</v>
      </c>
      <c r="W349" s="61" t="s">
        <v>590</v>
      </c>
      <c r="X349" s="61" t="s">
        <v>1346</v>
      </c>
    </row>
    <row r="350" spans="1:24" x14ac:dyDescent="0.25">
      <c r="A350" s="61" t="str">
        <f t="shared" si="5"/>
        <v>1000.3</v>
      </c>
      <c r="B350" s="61" t="s">
        <v>1346</v>
      </c>
      <c r="C350" s="61">
        <v>0</v>
      </c>
      <c r="D350" s="61" t="s">
        <v>534</v>
      </c>
      <c r="E350" s="61" t="s">
        <v>1369</v>
      </c>
      <c r="F350" s="61" t="s">
        <v>557</v>
      </c>
      <c r="G350" s="61" t="s">
        <v>13</v>
      </c>
      <c r="H350" s="61" t="s">
        <v>1700</v>
      </c>
      <c r="I350" s="61" t="s">
        <v>1701</v>
      </c>
      <c r="J350" s="61" t="s">
        <v>558</v>
      </c>
      <c r="K350" s="61" t="s">
        <v>537</v>
      </c>
      <c r="L350" s="61" t="s">
        <v>21</v>
      </c>
      <c r="M350" s="61" t="s">
        <v>892</v>
      </c>
      <c r="P350" s="61" t="s">
        <v>1355</v>
      </c>
      <c r="Q350" s="61" t="s">
        <v>390</v>
      </c>
      <c r="R350" s="61">
        <v>15</v>
      </c>
      <c r="S350" s="61">
        <v>5</v>
      </c>
      <c r="T350" s="61" t="s">
        <v>540</v>
      </c>
      <c r="U350" s="61" t="s">
        <v>1370</v>
      </c>
      <c r="V350" s="61" t="s">
        <v>570</v>
      </c>
      <c r="W350" s="61" t="s">
        <v>605</v>
      </c>
      <c r="X350" s="61" t="s">
        <v>1346</v>
      </c>
    </row>
    <row r="351" spans="1:24" x14ac:dyDescent="0.25">
      <c r="A351" s="61" t="str">
        <f t="shared" si="5"/>
        <v>1000.3.1</v>
      </c>
      <c r="B351" s="61" t="s">
        <v>1346</v>
      </c>
      <c r="C351" s="61">
        <v>0</v>
      </c>
      <c r="D351" s="61" t="s">
        <v>544</v>
      </c>
      <c r="E351" s="61" t="s">
        <v>1371</v>
      </c>
      <c r="F351" s="61" t="s">
        <v>21</v>
      </c>
      <c r="G351" s="61" t="e">
        <v>#N/A</v>
      </c>
      <c r="H351" s="61" t="e">
        <v>#N/A</v>
      </c>
      <c r="I351" s="61" t="e">
        <v>#N/A</v>
      </c>
      <c r="J351" s="61" t="s">
        <v>21</v>
      </c>
      <c r="K351" s="61" t="s">
        <v>21</v>
      </c>
      <c r="L351" s="61" t="s">
        <v>21</v>
      </c>
      <c r="M351" s="61" t="s">
        <v>21</v>
      </c>
      <c r="P351" s="61" t="s">
        <v>21</v>
      </c>
      <c r="Q351" s="61" t="s">
        <v>391</v>
      </c>
      <c r="R351" s="61">
        <v>20</v>
      </c>
      <c r="S351" s="61">
        <v>5</v>
      </c>
      <c r="T351" s="61" t="s">
        <v>540</v>
      </c>
      <c r="U351" s="61" t="s">
        <v>1372</v>
      </c>
      <c r="V351" s="61" t="s">
        <v>570</v>
      </c>
      <c r="W351" s="61" t="s">
        <v>566</v>
      </c>
      <c r="X351" s="61" t="s">
        <v>1346</v>
      </c>
    </row>
    <row r="352" spans="1:24" x14ac:dyDescent="0.25">
      <c r="A352" s="61" t="str">
        <f t="shared" si="5"/>
        <v>1000.3.2</v>
      </c>
      <c r="B352" s="61" t="s">
        <v>1346</v>
      </c>
      <c r="C352" s="61">
        <v>0</v>
      </c>
      <c r="D352" s="61" t="s">
        <v>544</v>
      </c>
      <c r="E352" s="61" t="s">
        <v>1373</v>
      </c>
      <c r="F352" s="61" t="s">
        <v>21</v>
      </c>
      <c r="G352" s="61" t="e">
        <v>#N/A</v>
      </c>
      <c r="H352" s="61" t="e">
        <v>#N/A</v>
      </c>
      <c r="I352" s="61" t="e">
        <v>#N/A</v>
      </c>
      <c r="J352" s="61" t="s">
        <v>21</v>
      </c>
      <c r="K352" s="61" t="s">
        <v>21</v>
      </c>
      <c r="L352" s="61" t="s">
        <v>21</v>
      </c>
      <c r="M352" s="61" t="s">
        <v>21</v>
      </c>
      <c r="P352" s="61" t="s">
        <v>21</v>
      </c>
      <c r="Q352" s="61" t="s">
        <v>392</v>
      </c>
      <c r="R352" s="61">
        <v>80</v>
      </c>
      <c r="S352" s="61">
        <v>5</v>
      </c>
      <c r="T352" s="61" t="s">
        <v>540</v>
      </c>
      <c r="U352" s="61" t="s">
        <v>1374</v>
      </c>
      <c r="V352" s="61" t="s">
        <v>609</v>
      </c>
      <c r="W352" s="61" t="s">
        <v>605</v>
      </c>
      <c r="X352" s="61" t="s">
        <v>1346</v>
      </c>
    </row>
    <row r="353" spans="1:24" x14ac:dyDescent="0.25">
      <c r="A353" s="61" t="str">
        <f t="shared" si="5"/>
        <v>1000.4</v>
      </c>
      <c r="B353" s="61" t="s">
        <v>1346</v>
      </c>
      <c r="C353" s="61">
        <v>0</v>
      </c>
      <c r="D353" s="61" t="s">
        <v>534</v>
      </c>
      <c r="E353" s="61" t="s">
        <v>1375</v>
      </c>
      <c r="F353" s="61" t="s">
        <v>557</v>
      </c>
      <c r="G353" s="61" t="s">
        <v>14</v>
      </c>
      <c r="H353" s="61" t="s">
        <v>1708</v>
      </c>
      <c r="I353" s="61" t="s">
        <v>1708</v>
      </c>
      <c r="J353" s="61" t="s">
        <v>629</v>
      </c>
      <c r="K353" s="61" t="s">
        <v>537</v>
      </c>
      <c r="L353" s="61" t="s">
        <v>21</v>
      </c>
      <c r="M353" s="61" t="s">
        <v>603</v>
      </c>
      <c r="P353" s="61" t="s">
        <v>1376</v>
      </c>
      <c r="Q353" s="61" t="s">
        <v>187</v>
      </c>
      <c r="R353" s="61">
        <v>15</v>
      </c>
      <c r="S353" s="61">
        <v>1</v>
      </c>
      <c r="T353" s="61" t="s">
        <v>540</v>
      </c>
      <c r="U353" s="61" t="s">
        <v>1377</v>
      </c>
      <c r="V353" s="61" t="s">
        <v>570</v>
      </c>
      <c r="W353" s="61" t="s">
        <v>1378</v>
      </c>
      <c r="X353" s="61" t="s">
        <v>1346</v>
      </c>
    </row>
    <row r="354" spans="1:24" x14ac:dyDescent="0.25">
      <c r="A354" s="61" t="str">
        <f t="shared" si="5"/>
        <v>1000.4.1</v>
      </c>
      <c r="B354" s="61" t="s">
        <v>1346</v>
      </c>
      <c r="C354" s="61">
        <v>0</v>
      </c>
      <c r="D354" s="61" t="s">
        <v>544</v>
      </c>
      <c r="E354" s="61" t="s">
        <v>1379</v>
      </c>
      <c r="F354" s="61" t="s">
        <v>21</v>
      </c>
      <c r="G354" s="61" t="e">
        <v>#N/A</v>
      </c>
      <c r="H354" s="61" t="e">
        <v>#N/A</v>
      </c>
      <c r="I354" s="61" t="e">
        <v>#N/A</v>
      </c>
      <c r="J354" s="61" t="s">
        <v>21</v>
      </c>
      <c r="K354" s="61" t="s">
        <v>21</v>
      </c>
      <c r="L354" s="61" t="s">
        <v>21</v>
      </c>
      <c r="M354" s="61" t="s">
        <v>21</v>
      </c>
      <c r="P354" s="61" t="s">
        <v>21</v>
      </c>
      <c r="Q354" s="61" t="s">
        <v>188</v>
      </c>
      <c r="R354" s="61">
        <v>20</v>
      </c>
      <c r="S354" s="61">
        <v>6</v>
      </c>
      <c r="T354" s="61" t="s">
        <v>540</v>
      </c>
      <c r="U354" s="61" t="s">
        <v>1380</v>
      </c>
      <c r="V354" s="61" t="s">
        <v>570</v>
      </c>
      <c r="W354" s="61" t="s">
        <v>790</v>
      </c>
      <c r="X354" s="61" t="s">
        <v>1346</v>
      </c>
    </row>
    <row r="355" spans="1:24" x14ac:dyDescent="0.25">
      <c r="A355" s="61" t="str">
        <f t="shared" si="5"/>
        <v>1000.4.2</v>
      </c>
      <c r="B355" s="61" t="s">
        <v>1346</v>
      </c>
      <c r="C355" s="61">
        <v>0</v>
      </c>
      <c r="D355" s="61" t="s">
        <v>544</v>
      </c>
      <c r="E355" s="61" t="s">
        <v>1381</v>
      </c>
      <c r="F355" s="61" t="s">
        <v>21</v>
      </c>
      <c r="G355" s="61" t="e">
        <v>#N/A</v>
      </c>
      <c r="H355" s="61" t="e">
        <v>#N/A</v>
      </c>
      <c r="I355" s="61" t="e">
        <v>#N/A</v>
      </c>
      <c r="J355" s="61" t="s">
        <v>21</v>
      </c>
      <c r="K355" s="61" t="s">
        <v>21</v>
      </c>
      <c r="L355" s="61" t="s">
        <v>21</v>
      </c>
      <c r="M355" s="61" t="s">
        <v>21</v>
      </c>
      <c r="P355" s="61" t="s">
        <v>21</v>
      </c>
      <c r="Q355" s="61" t="s">
        <v>189</v>
      </c>
      <c r="R355" s="61">
        <v>80</v>
      </c>
      <c r="S355" s="61">
        <v>1</v>
      </c>
      <c r="T355" s="61" t="s">
        <v>540</v>
      </c>
      <c r="U355" s="61" t="s">
        <v>1377</v>
      </c>
      <c r="V355" s="61" t="s">
        <v>827</v>
      </c>
      <c r="W355" s="61" t="s">
        <v>1378</v>
      </c>
      <c r="X355" s="61" t="s">
        <v>1346</v>
      </c>
    </row>
    <row r="356" spans="1:24" x14ac:dyDescent="0.25">
      <c r="A356" s="61" t="str">
        <f t="shared" si="5"/>
        <v>1000.5</v>
      </c>
      <c r="B356" s="61" t="s">
        <v>1346</v>
      </c>
      <c r="C356" s="61">
        <v>0</v>
      </c>
      <c r="D356" s="61" t="s">
        <v>534</v>
      </c>
      <c r="E356" s="61" t="s">
        <v>1382</v>
      </c>
      <c r="F356" s="61" t="s">
        <v>557</v>
      </c>
      <c r="G356" s="61" t="s">
        <v>11</v>
      </c>
      <c r="H356" s="61" t="s">
        <v>1704</v>
      </c>
      <c r="I356" s="61" t="s">
        <v>1705</v>
      </c>
      <c r="J356" s="61" t="s">
        <v>629</v>
      </c>
      <c r="K356" s="61" t="s">
        <v>537</v>
      </c>
      <c r="L356" s="61" t="s">
        <v>21</v>
      </c>
      <c r="M356" s="61" t="s">
        <v>735</v>
      </c>
      <c r="P356" s="61" t="s">
        <v>950</v>
      </c>
      <c r="Q356" s="61" t="s">
        <v>393</v>
      </c>
      <c r="R356" s="61">
        <v>15</v>
      </c>
      <c r="S356" s="61">
        <v>1</v>
      </c>
      <c r="T356" s="61" t="s">
        <v>540</v>
      </c>
      <c r="U356" s="61" t="s">
        <v>1383</v>
      </c>
      <c r="V356" s="61" t="s">
        <v>647</v>
      </c>
      <c r="W356" s="61" t="s">
        <v>605</v>
      </c>
      <c r="X356" s="61" t="s">
        <v>1346</v>
      </c>
    </row>
    <row r="357" spans="1:24" x14ac:dyDescent="0.25">
      <c r="A357" s="61" t="str">
        <f t="shared" si="5"/>
        <v>1000.5.1</v>
      </c>
      <c r="B357" s="61" t="s">
        <v>1346</v>
      </c>
      <c r="C357" s="61">
        <v>0</v>
      </c>
      <c r="D357" s="61" t="s">
        <v>544</v>
      </c>
      <c r="E357" s="61" t="s">
        <v>1384</v>
      </c>
      <c r="F357" s="61" t="s">
        <v>21</v>
      </c>
      <c r="G357" s="61" t="e">
        <v>#N/A</v>
      </c>
      <c r="H357" s="61" t="e">
        <v>#N/A</v>
      </c>
      <c r="I357" s="61" t="e">
        <v>#N/A</v>
      </c>
      <c r="J357" s="61" t="s">
        <v>21</v>
      </c>
      <c r="K357" s="61" t="s">
        <v>21</v>
      </c>
      <c r="L357" s="61" t="s">
        <v>21</v>
      </c>
      <c r="M357" s="61" t="s">
        <v>21</v>
      </c>
      <c r="P357" s="61" t="s">
        <v>21</v>
      </c>
      <c r="Q357" s="61" t="s">
        <v>394</v>
      </c>
      <c r="R357" s="61">
        <v>20</v>
      </c>
      <c r="S357" s="61">
        <v>1</v>
      </c>
      <c r="T357" s="61" t="s">
        <v>540</v>
      </c>
      <c r="U357" s="61" t="s">
        <v>1385</v>
      </c>
      <c r="V357" s="61" t="s">
        <v>647</v>
      </c>
      <c r="W357" s="61" t="s">
        <v>697</v>
      </c>
      <c r="X357" s="61" t="s">
        <v>1346</v>
      </c>
    </row>
    <row r="358" spans="1:24" x14ac:dyDescent="0.25">
      <c r="A358" s="61" t="str">
        <f t="shared" si="5"/>
        <v>1000.5.2</v>
      </c>
      <c r="B358" s="61" t="s">
        <v>1346</v>
      </c>
      <c r="C358" s="61">
        <v>0</v>
      </c>
      <c r="D358" s="61" t="s">
        <v>544</v>
      </c>
      <c r="E358" s="61" t="s">
        <v>1386</v>
      </c>
      <c r="F358" s="61" t="s">
        <v>21</v>
      </c>
      <c r="G358" s="61" t="e">
        <v>#N/A</v>
      </c>
      <c r="H358" s="61" t="e">
        <v>#N/A</v>
      </c>
      <c r="I358" s="61" t="e">
        <v>#N/A</v>
      </c>
      <c r="J358" s="61" t="s">
        <v>21</v>
      </c>
      <c r="K358" s="61" t="s">
        <v>21</v>
      </c>
      <c r="L358" s="61" t="s">
        <v>21</v>
      </c>
      <c r="M358" s="61" t="s">
        <v>21</v>
      </c>
      <c r="P358" s="61" t="s">
        <v>21</v>
      </c>
      <c r="Q358" s="61" t="s">
        <v>395</v>
      </c>
      <c r="R358" s="61">
        <v>80</v>
      </c>
      <c r="S358" s="61">
        <v>1</v>
      </c>
      <c r="T358" s="61" t="s">
        <v>540</v>
      </c>
      <c r="U358" s="61" t="s">
        <v>1387</v>
      </c>
      <c r="V358" s="61" t="s">
        <v>641</v>
      </c>
      <c r="W358" s="61" t="s">
        <v>605</v>
      </c>
      <c r="X358" s="61" t="s">
        <v>1346</v>
      </c>
    </row>
    <row r="359" spans="1:24" x14ac:dyDescent="0.25">
      <c r="A359" s="61" t="str">
        <f t="shared" si="5"/>
        <v>1000.6</v>
      </c>
      <c r="B359" s="61" t="s">
        <v>1346</v>
      </c>
      <c r="C359" s="61">
        <v>0</v>
      </c>
      <c r="D359" s="61" t="s">
        <v>534</v>
      </c>
      <c r="E359" s="61" t="s">
        <v>1388</v>
      </c>
      <c r="F359" s="61" t="s">
        <v>557</v>
      </c>
      <c r="G359" s="61" t="s">
        <v>10</v>
      </c>
      <c r="H359" s="61" t="s">
        <v>1706</v>
      </c>
      <c r="I359" s="61" t="s">
        <v>1707</v>
      </c>
      <c r="J359" s="61" t="s">
        <v>629</v>
      </c>
      <c r="K359" s="61" t="s">
        <v>537</v>
      </c>
      <c r="L359" s="61" t="s">
        <v>21</v>
      </c>
      <c r="M359" s="61" t="s">
        <v>684</v>
      </c>
      <c r="P359" s="61" t="s">
        <v>1376</v>
      </c>
      <c r="Q359" s="61" t="s">
        <v>190</v>
      </c>
      <c r="R359" s="61">
        <v>15</v>
      </c>
      <c r="S359" s="61">
        <v>1</v>
      </c>
      <c r="T359" s="61" t="s">
        <v>540</v>
      </c>
      <c r="U359" s="61" t="s">
        <v>1389</v>
      </c>
      <c r="V359" s="61" t="s">
        <v>647</v>
      </c>
      <c r="W359" s="61" t="s">
        <v>605</v>
      </c>
      <c r="X359" s="61" t="s">
        <v>1346</v>
      </c>
    </row>
    <row r="360" spans="1:24" x14ac:dyDescent="0.25">
      <c r="A360" s="61" t="str">
        <f t="shared" si="5"/>
        <v>1000.6.1</v>
      </c>
      <c r="B360" s="61" t="s">
        <v>1346</v>
      </c>
      <c r="C360" s="61">
        <v>0</v>
      </c>
      <c r="D360" s="61" t="s">
        <v>544</v>
      </c>
      <c r="E360" s="61" t="s">
        <v>1390</v>
      </c>
      <c r="F360" s="61" t="s">
        <v>21</v>
      </c>
      <c r="G360" s="61" t="e">
        <v>#N/A</v>
      </c>
      <c r="H360" s="61" t="e">
        <v>#N/A</v>
      </c>
      <c r="I360" s="61" t="e">
        <v>#N/A</v>
      </c>
      <c r="J360" s="61" t="s">
        <v>21</v>
      </c>
      <c r="K360" s="61" t="s">
        <v>21</v>
      </c>
      <c r="L360" s="61" t="s">
        <v>21</v>
      </c>
      <c r="M360" s="61" t="s">
        <v>21</v>
      </c>
      <c r="P360" s="61" t="s">
        <v>21</v>
      </c>
      <c r="Q360" s="61" t="s">
        <v>191</v>
      </c>
      <c r="R360" s="61">
        <v>20</v>
      </c>
      <c r="S360" s="61">
        <v>4</v>
      </c>
      <c r="T360" s="61" t="s">
        <v>540</v>
      </c>
      <c r="U360" s="61" t="s">
        <v>1391</v>
      </c>
      <c r="V360" s="61" t="s">
        <v>647</v>
      </c>
      <c r="W360" s="61" t="s">
        <v>697</v>
      </c>
      <c r="X360" s="61" t="s">
        <v>1346</v>
      </c>
    </row>
    <row r="361" spans="1:24" x14ac:dyDescent="0.25">
      <c r="A361" s="61" t="str">
        <f t="shared" si="5"/>
        <v>1000.6.2</v>
      </c>
      <c r="B361" s="61" t="s">
        <v>1346</v>
      </c>
      <c r="C361" s="61">
        <v>0</v>
      </c>
      <c r="D361" s="61" t="s">
        <v>544</v>
      </c>
      <c r="E361" s="61" t="s">
        <v>1392</v>
      </c>
      <c r="F361" s="61" t="s">
        <v>21</v>
      </c>
      <c r="G361" s="61" t="e">
        <v>#N/A</v>
      </c>
      <c r="H361" s="61" t="e">
        <v>#N/A</v>
      </c>
      <c r="I361" s="61" t="e">
        <v>#N/A</v>
      </c>
      <c r="J361" s="61" t="s">
        <v>21</v>
      </c>
      <c r="K361" s="61" t="s">
        <v>21</v>
      </c>
      <c r="L361" s="61" t="s">
        <v>21</v>
      </c>
      <c r="M361" s="61" t="s">
        <v>21</v>
      </c>
      <c r="P361" s="61" t="s">
        <v>21</v>
      </c>
      <c r="Q361" s="61" t="s">
        <v>192</v>
      </c>
      <c r="R361" s="61">
        <v>40</v>
      </c>
      <c r="S361" s="61">
        <v>4</v>
      </c>
      <c r="T361" s="61" t="s">
        <v>540</v>
      </c>
      <c r="U361" s="61" t="s">
        <v>1393</v>
      </c>
      <c r="V361" s="61" t="s">
        <v>641</v>
      </c>
      <c r="W361" s="61" t="s">
        <v>981</v>
      </c>
      <c r="X361" s="61" t="s">
        <v>1346</v>
      </c>
    </row>
    <row r="362" spans="1:24" x14ac:dyDescent="0.25">
      <c r="A362" s="61" t="str">
        <f t="shared" si="5"/>
        <v>1000.6.3</v>
      </c>
      <c r="B362" s="61" t="s">
        <v>1346</v>
      </c>
      <c r="C362" s="61">
        <v>0</v>
      </c>
      <c r="D362" s="61" t="s">
        <v>544</v>
      </c>
      <c r="E362" s="61" t="s">
        <v>1394</v>
      </c>
      <c r="F362" s="61" t="s">
        <v>21</v>
      </c>
      <c r="G362" s="61" t="e">
        <v>#N/A</v>
      </c>
      <c r="H362" s="61" t="e">
        <v>#N/A</v>
      </c>
      <c r="I362" s="61" t="e">
        <v>#N/A</v>
      </c>
      <c r="J362" s="61" t="s">
        <v>21</v>
      </c>
      <c r="K362" s="61" t="s">
        <v>21</v>
      </c>
      <c r="L362" s="61" t="s">
        <v>21</v>
      </c>
      <c r="M362" s="61" t="s">
        <v>21</v>
      </c>
      <c r="P362" s="61" t="s">
        <v>21</v>
      </c>
      <c r="Q362" s="61" t="s">
        <v>193</v>
      </c>
      <c r="R362" s="61">
        <v>40</v>
      </c>
      <c r="S362" s="61">
        <v>1</v>
      </c>
      <c r="T362" s="61" t="s">
        <v>540</v>
      </c>
      <c r="U362" s="61" t="s">
        <v>1395</v>
      </c>
      <c r="V362" s="61" t="s">
        <v>981</v>
      </c>
      <c r="W362" s="61" t="s">
        <v>605</v>
      </c>
      <c r="X362" s="61" t="s">
        <v>1346</v>
      </c>
    </row>
    <row r="363" spans="1:24" x14ac:dyDescent="0.25">
      <c r="A363" s="61" t="str">
        <f t="shared" si="5"/>
        <v>71.1</v>
      </c>
      <c r="B363" s="61" t="s">
        <v>1396</v>
      </c>
      <c r="C363" s="61">
        <v>0</v>
      </c>
      <c r="D363" s="61" t="s">
        <v>534</v>
      </c>
      <c r="E363" s="61" t="s">
        <v>1397</v>
      </c>
      <c r="F363" s="61" t="s">
        <v>536</v>
      </c>
      <c r="G363" s="61" t="s">
        <v>11</v>
      </c>
      <c r="H363" s="61" t="s">
        <v>1704</v>
      </c>
      <c r="I363" s="61" t="s">
        <v>1705</v>
      </c>
      <c r="J363" s="61" t="s">
        <v>683</v>
      </c>
      <c r="K363" s="61" t="s">
        <v>537</v>
      </c>
      <c r="L363" s="61" t="s">
        <v>24</v>
      </c>
      <c r="M363" s="61" t="s">
        <v>735</v>
      </c>
      <c r="P363" s="61" t="s">
        <v>578</v>
      </c>
      <c r="Q363" s="61" t="s">
        <v>213</v>
      </c>
      <c r="R363" s="61">
        <v>30</v>
      </c>
      <c r="S363" s="61">
        <v>100</v>
      </c>
      <c r="T363" s="61" t="s">
        <v>579</v>
      </c>
      <c r="U363" s="61" t="s">
        <v>1398</v>
      </c>
      <c r="V363" s="61" t="s">
        <v>570</v>
      </c>
      <c r="W363" s="61" t="s">
        <v>562</v>
      </c>
      <c r="X363" s="61" t="s">
        <v>1396</v>
      </c>
    </row>
    <row r="364" spans="1:24" x14ac:dyDescent="0.25">
      <c r="A364" s="61" t="str">
        <f t="shared" si="5"/>
        <v>71.1.1</v>
      </c>
      <c r="B364" s="61" t="s">
        <v>1396</v>
      </c>
      <c r="C364" s="61">
        <v>0</v>
      </c>
      <c r="D364" s="61" t="s">
        <v>544</v>
      </c>
      <c r="E364" s="61" t="s">
        <v>1399</v>
      </c>
      <c r="F364" s="61" t="s">
        <v>21</v>
      </c>
      <c r="G364" s="61" t="e">
        <v>#N/A</v>
      </c>
      <c r="H364" s="61" t="e">
        <v>#N/A</v>
      </c>
      <c r="I364" s="61" t="e">
        <v>#N/A</v>
      </c>
      <c r="J364" s="61" t="s">
        <v>21</v>
      </c>
      <c r="K364" s="61" t="s">
        <v>21</v>
      </c>
      <c r="L364" s="61" t="s">
        <v>21</v>
      </c>
      <c r="M364" s="61" t="s">
        <v>21</v>
      </c>
      <c r="P364" s="61" t="s">
        <v>21</v>
      </c>
      <c r="Q364" s="61" t="s">
        <v>214</v>
      </c>
      <c r="R364" s="61">
        <v>30</v>
      </c>
      <c r="S364" s="61">
        <v>1</v>
      </c>
      <c r="T364" s="61" t="s">
        <v>540</v>
      </c>
      <c r="U364" s="61" t="s">
        <v>1400</v>
      </c>
      <c r="V364" s="61" t="s">
        <v>570</v>
      </c>
      <c r="W364" s="61" t="s">
        <v>714</v>
      </c>
      <c r="X364" s="61" t="s">
        <v>1396</v>
      </c>
    </row>
    <row r="365" spans="1:24" x14ac:dyDescent="0.25">
      <c r="A365" s="61" t="str">
        <f t="shared" si="5"/>
        <v>71.1.2</v>
      </c>
      <c r="B365" s="61" t="s">
        <v>1396</v>
      </c>
      <c r="C365" s="61">
        <v>0</v>
      </c>
      <c r="D365" s="61" t="s">
        <v>544</v>
      </c>
      <c r="E365" s="61" t="s">
        <v>1401</v>
      </c>
      <c r="F365" s="61" t="s">
        <v>21</v>
      </c>
      <c r="G365" s="61" t="e">
        <v>#N/A</v>
      </c>
      <c r="H365" s="61" t="e">
        <v>#N/A</v>
      </c>
      <c r="I365" s="61" t="e">
        <v>#N/A</v>
      </c>
      <c r="J365" s="61" t="s">
        <v>21</v>
      </c>
      <c r="K365" s="61" t="s">
        <v>21</v>
      </c>
      <c r="L365" s="61" t="s">
        <v>21</v>
      </c>
      <c r="M365" s="61" t="s">
        <v>21</v>
      </c>
      <c r="P365" s="61" t="s">
        <v>21</v>
      </c>
      <c r="Q365" s="61" t="s">
        <v>35</v>
      </c>
      <c r="R365" s="61">
        <v>60</v>
      </c>
      <c r="S365" s="61">
        <v>60</v>
      </c>
      <c r="T365" s="61" t="s">
        <v>540</v>
      </c>
      <c r="U365" s="61" t="s">
        <v>1402</v>
      </c>
      <c r="V365" s="61" t="s">
        <v>589</v>
      </c>
      <c r="W365" s="61" t="s">
        <v>1256</v>
      </c>
      <c r="X365" s="61" t="s">
        <v>1396</v>
      </c>
    </row>
    <row r="366" spans="1:24" x14ac:dyDescent="0.25">
      <c r="A366" s="61" t="str">
        <f t="shared" si="5"/>
        <v>71.1.3</v>
      </c>
      <c r="B366" s="61" t="s">
        <v>1396</v>
      </c>
      <c r="C366" s="61">
        <v>0</v>
      </c>
      <c r="D366" s="61" t="s">
        <v>544</v>
      </c>
      <c r="E366" s="61" t="s">
        <v>1403</v>
      </c>
      <c r="F366" s="61" t="s">
        <v>21</v>
      </c>
      <c r="G366" s="61" t="e">
        <v>#N/A</v>
      </c>
      <c r="H366" s="61" t="e">
        <v>#N/A</v>
      </c>
      <c r="I366" s="61" t="e">
        <v>#N/A</v>
      </c>
      <c r="J366" s="61" t="s">
        <v>21</v>
      </c>
      <c r="K366" s="61" t="s">
        <v>21</v>
      </c>
      <c r="L366" s="61" t="s">
        <v>21</v>
      </c>
      <c r="M366" s="61" t="s">
        <v>21</v>
      </c>
      <c r="P366" s="61" t="s">
        <v>21</v>
      </c>
      <c r="Q366" s="61" t="s">
        <v>215</v>
      </c>
      <c r="R366" s="61">
        <v>10</v>
      </c>
      <c r="S366" s="61">
        <v>3</v>
      </c>
      <c r="T366" s="61" t="s">
        <v>540</v>
      </c>
      <c r="U366" s="61" t="s">
        <v>1404</v>
      </c>
      <c r="V366" s="61" t="s">
        <v>589</v>
      </c>
      <c r="W366" s="61" t="s">
        <v>562</v>
      </c>
      <c r="X366" s="61" t="s">
        <v>1396</v>
      </c>
    </row>
    <row r="367" spans="1:24" x14ac:dyDescent="0.25">
      <c r="A367" s="61" t="str">
        <f t="shared" si="5"/>
        <v>71.2</v>
      </c>
      <c r="B367" s="61" t="s">
        <v>1396</v>
      </c>
      <c r="C367" s="61">
        <v>0</v>
      </c>
      <c r="D367" s="61" t="s">
        <v>534</v>
      </c>
      <c r="E367" s="61" t="s">
        <v>1405</v>
      </c>
      <c r="F367" s="61" t="s">
        <v>536</v>
      </c>
      <c r="G367" s="61" t="s">
        <v>11</v>
      </c>
      <c r="H367" s="61" t="s">
        <v>1704</v>
      </c>
      <c r="I367" s="61" t="s">
        <v>1705</v>
      </c>
      <c r="J367" s="61" t="s">
        <v>683</v>
      </c>
      <c r="K367" s="61" t="s">
        <v>537</v>
      </c>
      <c r="L367" s="61" t="s">
        <v>24</v>
      </c>
      <c r="M367" s="61" t="s">
        <v>838</v>
      </c>
      <c r="P367" s="61" t="s">
        <v>578</v>
      </c>
      <c r="Q367" s="61" t="s">
        <v>358</v>
      </c>
      <c r="R367" s="61">
        <v>20</v>
      </c>
      <c r="S367" s="61">
        <v>100</v>
      </c>
      <c r="T367" s="61" t="s">
        <v>579</v>
      </c>
      <c r="U367" s="61" t="s">
        <v>1406</v>
      </c>
      <c r="V367" s="61" t="s">
        <v>570</v>
      </c>
      <c r="W367" s="61" t="s">
        <v>590</v>
      </c>
      <c r="X367" s="61" t="s">
        <v>1396</v>
      </c>
    </row>
    <row r="368" spans="1:24" x14ac:dyDescent="0.25">
      <c r="A368" s="61" t="str">
        <f t="shared" si="5"/>
        <v>71.2.1</v>
      </c>
      <c r="B368" s="61" t="s">
        <v>1396</v>
      </c>
      <c r="C368" s="61">
        <v>0</v>
      </c>
      <c r="D368" s="61" t="s">
        <v>544</v>
      </c>
      <c r="E368" s="61" t="s">
        <v>1407</v>
      </c>
      <c r="F368" s="61" t="s">
        <v>21</v>
      </c>
      <c r="G368" s="61" t="e">
        <v>#N/A</v>
      </c>
      <c r="H368" s="61" t="e">
        <v>#N/A</v>
      </c>
      <c r="I368" s="61" t="e">
        <v>#N/A</v>
      </c>
      <c r="J368" s="61" t="s">
        <v>21</v>
      </c>
      <c r="K368" s="61" t="s">
        <v>21</v>
      </c>
      <c r="L368" s="61" t="s">
        <v>21</v>
      </c>
      <c r="M368" s="61" t="s">
        <v>21</v>
      </c>
      <c r="P368" s="61" t="s">
        <v>21</v>
      </c>
      <c r="Q368" s="61" t="s">
        <v>359</v>
      </c>
      <c r="R368" s="61">
        <v>30</v>
      </c>
      <c r="S368" s="61">
        <v>1</v>
      </c>
      <c r="T368" s="61" t="s">
        <v>540</v>
      </c>
      <c r="U368" s="61" t="s">
        <v>1408</v>
      </c>
      <c r="V368" s="61" t="s">
        <v>570</v>
      </c>
      <c r="W368" s="61" t="s">
        <v>743</v>
      </c>
      <c r="X368" s="61" t="s">
        <v>1396</v>
      </c>
    </row>
    <row r="369" spans="1:24" x14ac:dyDescent="0.25">
      <c r="A369" s="61" t="str">
        <f t="shared" si="5"/>
        <v>71.2.2</v>
      </c>
      <c r="B369" s="61" t="s">
        <v>1396</v>
      </c>
      <c r="C369" s="61">
        <v>0</v>
      </c>
      <c r="D369" s="61" t="s">
        <v>544</v>
      </c>
      <c r="E369" s="61" t="s">
        <v>1409</v>
      </c>
      <c r="F369" s="61" t="s">
        <v>21</v>
      </c>
      <c r="G369" s="61" t="e">
        <v>#N/A</v>
      </c>
      <c r="H369" s="61" t="e">
        <v>#N/A</v>
      </c>
      <c r="I369" s="61" t="e">
        <v>#N/A</v>
      </c>
      <c r="J369" s="61" t="s">
        <v>21</v>
      </c>
      <c r="K369" s="61" t="s">
        <v>21</v>
      </c>
      <c r="L369" s="61" t="s">
        <v>21</v>
      </c>
      <c r="M369" s="61" t="s">
        <v>21</v>
      </c>
      <c r="P369" s="61" t="s">
        <v>21</v>
      </c>
      <c r="Q369" s="61" t="s">
        <v>360</v>
      </c>
      <c r="R369" s="61">
        <v>60</v>
      </c>
      <c r="S369" s="61">
        <v>1</v>
      </c>
      <c r="T369" s="61" t="s">
        <v>540</v>
      </c>
      <c r="U369" s="61" t="s">
        <v>1410</v>
      </c>
      <c r="V369" s="61" t="s">
        <v>589</v>
      </c>
      <c r="W369" s="61" t="s">
        <v>590</v>
      </c>
      <c r="X369" s="61" t="s">
        <v>1396</v>
      </c>
    </row>
    <row r="370" spans="1:24" x14ac:dyDescent="0.25">
      <c r="A370" s="61" t="str">
        <f t="shared" si="5"/>
        <v>71.2.3</v>
      </c>
      <c r="B370" s="61" t="s">
        <v>1396</v>
      </c>
      <c r="C370" s="61">
        <v>0</v>
      </c>
      <c r="D370" s="61" t="s">
        <v>544</v>
      </c>
      <c r="E370" s="61" t="s">
        <v>1411</v>
      </c>
      <c r="F370" s="61" t="s">
        <v>21</v>
      </c>
      <c r="G370" s="61" t="e">
        <v>#N/A</v>
      </c>
      <c r="H370" s="61" t="e">
        <v>#N/A</v>
      </c>
      <c r="I370" s="61" t="e">
        <v>#N/A</v>
      </c>
      <c r="J370" s="61" t="s">
        <v>21</v>
      </c>
      <c r="K370" s="61" t="s">
        <v>21</v>
      </c>
      <c r="L370" s="61" t="s">
        <v>21</v>
      </c>
      <c r="M370" s="61" t="s">
        <v>21</v>
      </c>
      <c r="P370" s="61" t="s">
        <v>21</v>
      </c>
      <c r="Q370" s="61" t="s">
        <v>361</v>
      </c>
      <c r="R370" s="61">
        <v>10</v>
      </c>
      <c r="S370" s="61">
        <v>3</v>
      </c>
      <c r="T370" s="61" t="s">
        <v>540</v>
      </c>
      <c r="U370" s="61" t="s">
        <v>1412</v>
      </c>
      <c r="V370" s="61" t="s">
        <v>589</v>
      </c>
      <c r="W370" s="61" t="s">
        <v>590</v>
      </c>
      <c r="X370" s="61" t="s">
        <v>1396</v>
      </c>
    </row>
    <row r="371" spans="1:24" x14ac:dyDescent="0.25">
      <c r="A371" s="61" t="str">
        <f t="shared" si="5"/>
        <v>71.3</v>
      </c>
      <c r="B371" s="61" t="s">
        <v>1396</v>
      </c>
      <c r="C371" s="61">
        <v>0</v>
      </c>
      <c r="D371" s="61" t="s">
        <v>534</v>
      </c>
      <c r="E371" s="61" t="s">
        <v>1413</v>
      </c>
      <c r="F371" s="61" t="s">
        <v>536</v>
      </c>
      <c r="G371" s="61" t="s">
        <v>12</v>
      </c>
      <c r="H371" s="61" t="s">
        <v>1702</v>
      </c>
      <c r="I371" s="61" t="s">
        <v>1703</v>
      </c>
      <c r="J371" s="61" t="s">
        <v>683</v>
      </c>
      <c r="K371" s="61" t="s">
        <v>537</v>
      </c>
      <c r="L371" s="61" t="s">
        <v>24</v>
      </c>
      <c r="M371" s="61" t="s">
        <v>735</v>
      </c>
      <c r="P371" s="61" t="s">
        <v>578</v>
      </c>
      <c r="Q371" s="61" t="s">
        <v>216</v>
      </c>
      <c r="R371" s="61">
        <v>20</v>
      </c>
      <c r="S371" s="61">
        <v>100</v>
      </c>
      <c r="T371" s="61" t="s">
        <v>579</v>
      </c>
      <c r="U371" s="61" t="s">
        <v>1414</v>
      </c>
      <c r="V371" s="61" t="s">
        <v>974</v>
      </c>
      <c r="W371" s="61" t="s">
        <v>605</v>
      </c>
      <c r="X371" s="61" t="s">
        <v>1396</v>
      </c>
    </row>
    <row r="372" spans="1:24" x14ac:dyDescent="0.25">
      <c r="A372" s="61" t="str">
        <f t="shared" si="5"/>
        <v>71.3.1</v>
      </c>
      <c r="B372" s="61" t="s">
        <v>1396</v>
      </c>
      <c r="C372" s="61">
        <v>0</v>
      </c>
      <c r="D372" s="61" t="s">
        <v>544</v>
      </c>
      <c r="E372" s="61" t="s">
        <v>1415</v>
      </c>
      <c r="F372" s="61" t="s">
        <v>21</v>
      </c>
      <c r="G372" s="61" t="e">
        <v>#N/A</v>
      </c>
      <c r="H372" s="61" t="e">
        <v>#N/A</v>
      </c>
      <c r="I372" s="61" t="e">
        <v>#N/A</v>
      </c>
      <c r="J372" s="61" t="s">
        <v>21</v>
      </c>
      <c r="K372" s="61" t="s">
        <v>21</v>
      </c>
      <c r="L372" s="61" t="s">
        <v>21</v>
      </c>
      <c r="M372" s="61" t="s">
        <v>21</v>
      </c>
      <c r="P372" s="61" t="s">
        <v>21</v>
      </c>
      <c r="Q372" s="61" t="s">
        <v>217</v>
      </c>
      <c r="R372" s="61">
        <v>30</v>
      </c>
      <c r="S372" s="61">
        <v>100</v>
      </c>
      <c r="T372" s="61" t="s">
        <v>579</v>
      </c>
      <c r="U372" s="61" t="s">
        <v>1416</v>
      </c>
      <c r="V372" s="61" t="s">
        <v>974</v>
      </c>
      <c r="W372" s="61" t="s">
        <v>1417</v>
      </c>
      <c r="X372" s="61" t="s">
        <v>1396</v>
      </c>
    </row>
    <row r="373" spans="1:24" x14ac:dyDescent="0.25">
      <c r="A373" s="61" t="str">
        <f t="shared" si="5"/>
        <v>71.3.2</v>
      </c>
      <c r="B373" s="61" t="s">
        <v>1396</v>
      </c>
      <c r="C373" s="61">
        <v>0</v>
      </c>
      <c r="D373" s="61" t="s">
        <v>544</v>
      </c>
      <c r="E373" s="61" t="s">
        <v>1418</v>
      </c>
      <c r="F373" s="61" t="s">
        <v>21</v>
      </c>
      <c r="G373" s="61" t="e">
        <v>#N/A</v>
      </c>
      <c r="H373" s="61" t="e">
        <v>#N/A</v>
      </c>
      <c r="I373" s="61" t="e">
        <v>#N/A</v>
      </c>
      <c r="J373" s="61" t="s">
        <v>21</v>
      </c>
      <c r="K373" s="61" t="s">
        <v>21</v>
      </c>
      <c r="L373" s="61" t="s">
        <v>21</v>
      </c>
      <c r="M373" s="61" t="s">
        <v>21</v>
      </c>
      <c r="P373" s="61" t="s">
        <v>21</v>
      </c>
      <c r="Q373" s="61" t="s">
        <v>218</v>
      </c>
      <c r="R373" s="61">
        <v>20</v>
      </c>
      <c r="S373" s="61">
        <v>100</v>
      </c>
      <c r="T373" s="61" t="s">
        <v>579</v>
      </c>
      <c r="U373" s="61" t="s">
        <v>1419</v>
      </c>
      <c r="V373" s="61" t="s">
        <v>1005</v>
      </c>
      <c r="W373" s="61" t="s">
        <v>626</v>
      </c>
      <c r="X373" s="61" t="s">
        <v>1396</v>
      </c>
    </row>
    <row r="374" spans="1:24" x14ac:dyDescent="0.25">
      <c r="A374" s="61" t="str">
        <f t="shared" si="5"/>
        <v>71.3.3</v>
      </c>
      <c r="B374" s="61" t="s">
        <v>1396</v>
      </c>
      <c r="C374" s="61">
        <v>0</v>
      </c>
      <c r="D374" s="61" t="s">
        <v>544</v>
      </c>
      <c r="E374" s="61" t="s">
        <v>1420</v>
      </c>
      <c r="F374" s="61" t="s">
        <v>21</v>
      </c>
      <c r="G374" s="61" t="e">
        <v>#N/A</v>
      </c>
      <c r="H374" s="61" t="e">
        <v>#N/A</v>
      </c>
      <c r="I374" s="61" t="e">
        <v>#N/A</v>
      </c>
      <c r="J374" s="61" t="s">
        <v>21</v>
      </c>
      <c r="K374" s="61" t="s">
        <v>21</v>
      </c>
      <c r="L374" s="61" t="s">
        <v>21</v>
      </c>
      <c r="M374" s="61" t="s">
        <v>21</v>
      </c>
      <c r="P374" s="61" t="s">
        <v>21</v>
      </c>
      <c r="Q374" s="61" t="s">
        <v>219</v>
      </c>
      <c r="R374" s="61">
        <v>40</v>
      </c>
      <c r="S374" s="61">
        <v>3</v>
      </c>
      <c r="T374" s="61" t="s">
        <v>540</v>
      </c>
      <c r="U374" s="61" t="s">
        <v>1421</v>
      </c>
      <c r="V374" s="61" t="s">
        <v>589</v>
      </c>
      <c r="W374" s="61" t="s">
        <v>1256</v>
      </c>
      <c r="X374" s="61" t="s">
        <v>1396</v>
      </c>
    </row>
    <row r="375" spans="1:24" x14ac:dyDescent="0.25">
      <c r="A375" s="61" t="str">
        <f t="shared" si="5"/>
        <v>71.3.4</v>
      </c>
      <c r="B375" s="61" t="s">
        <v>1396</v>
      </c>
      <c r="C375" s="61">
        <v>0</v>
      </c>
      <c r="D375" s="61" t="s">
        <v>544</v>
      </c>
      <c r="E375" s="61" t="s">
        <v>1422</v>
      </c>
      <c r="F375" s="61" t="s">
        <v>21</v>
      </c>
      <c r="G375" s="61" t="e">
        <v>#N/A</v>
      </c>
      <c r="H375" s="61" t="e">
        <v>#N/A</v>
      </c>
      <c r="I375" s="61" t="e">
        <v>#N/A</v>
      </c>
      <c r="J375" s="61" t="s">
        <v>21</v>
      </c>
      <c r="K375" s="61" t="s">
        <v>21</v>
      </c>
      <c r="L375" s="61" t="s">
        <v>21</v>
      </c>
      <c r="M375" s="61" t="s">
        <v>21</v>
      </c>
      <c r="P375" s="61" t="s">
        <v>21</v>
      </c>
      <c r="Q375" s="61" t="s">
        <v>220</v>
      </c>
      <c r="R375" s="61">
        <v>10</v>
      </c>
      <c r="S375" s="61">
        <v>1</v>
      </c>
      <c r="T375" s="61" t="s">
        <v>540</v>
      </c>
      <c r="U375" s="61" t="s">
        <v>1423</v>
      </c>
      <c r="V375" s="61" t="s">
        <v>756</v>
      </c>
      <c r="W375" s="61" t="s">
        <v>605</v>
      </c>
      <c r="X375" s="61" t="s">
        <v>1396</v>
      </c>
    </row>
    <row r="376" spans="1:24" x14ac:dyDescent="0.25">
      <c r="A376" s="61" t="str">
        <f t="shared" si="5"/>
        <v>71.4</v>
      </c>
      <c r="B376" s="61" t="s">
        <v>1396</v>
      </c>
      <c r="C376" s="61">
        <v>0</v>
      </c>
      <c r="D376" s="61" t="s">
        <v>534</v>
      </c>
      <c r="E376" s="61" t="s">
        <v>1424</v>
      </c>
      <c r="F376" s="61" t="s">
        <v>536</v>
      </c>
      <c r="G376" s="61" t="s">
        <v>11</v>
      </c>
      <c r="H376" s="61" t="s">
        <v>1704</v>
      </c>
      <c r="I376" s="61" t="s">
        <v>1705</v>
      </c>
      <c r="J376" s="61" t="s">
        <v>683</v>
      </c>
      <c r="K376" s="61" t="s">
        <v>537</v>
      </c>
      <c r="L376" s="61" t="s">
        <v>24</v>
      </c>
      <c r="M376" s="61" t="s">
        <v>735</v>
      </c>
      <c r="P376" s="61" t="s">
        <v>578</v>
      </c>
      <c r="Q376" s="61" t="s">
        <v>1425</v>
      </c>
      <c r="R376" s="61">
        <v>30</v>
      </c>
      <c r="S376" s="61">
        <v>325</v>
      </c>
      <c r="T376" s="61" t="s">
        <v>540</v>
      </c>
      <c r="U376" s="61" t="s">
        <v>1426</v>
      </c>
      <c r="V376" s="61" t="s">
        <v>693</v>
      </c>
      <c r="W376" s="61" t="s">
        <v>605</v>
      </c>
      <c r="X376" s="61" t="s">
        <v>1396</v>
      </c>
    </row>
    <row r="377" spans="1:24" x14ac:dyDescent="0.25">
      <c r="A377" s="61" t="str">
        <f t="shared" si="5"/>
        <v>71.4.1</v>
      </c>
      <c r="B377" s="61" t="s">
        <v>1396</v>
      </c>
      <c r="C377" s="61">
        <v>0</v>
      </c>
      <c r="D377" s="61" t="s">
        <v>544</v>
      </c>
      <c r="E377" s="61" t="s">
        <v>1427</v>
      </c>
      <c r="F377" s="61" t="s">
        <v>21</v>
      </c>
      <c r="G377" s="61" t="e">
        <v>#N/A</v>
      </c>
      <c r="H377" s="61" t="e">
        <v>#N/A</v>
      </c>
      <c r="I377" s="61" t="e">
        <v>#N/A</v>
      </c>
      <c r="J377" s="61" t="s">
        <v>21</v>
      </c>
      <c r="K377" s="61" t="s">
        <v>21</v>
      </c>
      <c r="L377" s="61" t="s">
        <v>21</v>
      </c>
      <c r="M377" s="61" t="s">
        <v>21</v>
      </c>
      <c r="P377" s="61" t="s">
        <v>21</v>
      </c>
      <c r="Q377" s="61" t="s">
        <v>1428</v>
      </c>
      <c r="R377" s="61">
        <v>70</v>
      </c>
      <c r="S377" s="61">
        <v>10</v>
      </c>
      <c r="T377" s="61" t="s">
        <v>540</v>
      </c>
      <c r="U377" s="61" t="s">
        <v>1429</v>
      </c>
      <c r="V377" s="61" t="s">
        <v>693</v>
      </c>
      <c r="W377" s="61" t="s">
        <v>605</v>
      </c>
      <c r="X377" s="61" t="s">
        <v>1396</v>
      </c>
    </row>
    <row r="378" spans="1:24" x14ac:dyDescent="0.25">
      <c r="A378" s="61" t="str">
        <f t="shared" si="5"/>
        <v>71.4.2</v>
      </c>
      <c r="B378" s="61" t="s">
        <v>1396</v>
      </c>
      <c r="C378" s="61">
        <v>0</v>
      </c>
      <c r="D378" s="61" t="s">
        <v>544</v>
      </c>
      <c r="E378" s="61" t="s">
        <v>1430</v>
      </c>
      <c r="F378" s="61" t="s">
        <v>21</v>
      </c>
      <c r="G378" s="61" t="e">
        <v>#N/A</v>
      </c>
      <c r="H378" s="61" t="e">
        <v>#N/A</v>
      </c>
      <c r="I378" s="61" t="e">
        <v>#N/A</v>
      </c>
      <c r="J378" s="61" t="s">
        <v>21</v>
      </c>
      <c r="K378" s="61" t="s">
        <v>21</v>
      </c>
      <c r="L378" s="61" t="s">
        <v>21</v>
      </c>
      <c r="M378" s="61" t="s">
        <v>21</v>
      </c>
      <c r="P378" s="61" t="s">
        <v>21</v>
      </c>
      <c r="Q378" s="61" t="s">
        <v>1431</v>
      </c>
      <c r="R378" s="61">
        <v>30</v>
      </c>
      <c r="S378" s="61">
        <v>1</v>
      </c>
      <c r="T378" s="61" t="s">
        <v>540</v>
      </c>
      <c r="U378" s="61" t="s">
        <v>1432</v>
      </c>
      <c r="V378" s="61" t="s">
        <v>756</v>
      </c>
      <c r="W378" s="61" t="s">
        <v>605</v>
      </c>
      <c r="X378" s="61" t="s">
        <v>1396</v>
      </c>
    </row>
    <row r="379" spans="1:24" x14ac:dyDescent="0.25">
      <c r="A379" s="61" t="str">
        <f t="shared" si="5"/>
        <v>130.1</v>
      </c>
      <c r="B379" s="61" t="s">
        <v>1433</v>
      </c>
      <c r="C379" s="61">
        <v>0</v>
      </c>
      <c r="D379" s="61" t="s">
        <v>534</v>
      </c>
      <c r="E379" s="61" t="s">
        <v>1434</v>
      </c>
      <c r="F379" s="61" t="s">
        <v>557</v>
      </c>
      <c r="G379" s="61" t="s">
        <v>65</v>
      </c>
      <c r="H379" s="61" t="s">
        <v>1698</v>
      </c>
      <c r="I379" s="61" t="s">
        <v>1699</v>
      </c>
      <c r="J379" s="61" t="s">
        <v>558</v>
      </c>
      <c r="K379" s="61" t="s">
        <v>559</v>
      </c>
      <c r="L379" s="61" t="s">
        <v>21</v>
      </c>
      <c r="M379" s="61" t="s">
        <v>1310</v>
      </c>
      <c r="P379" s="61" t="s">
        <v>21</v>
      </c>
      <c r="Q379" s="61" t="s">
        <v>107</v>
      </c>
      <c r="R379" s="61">
        <v>100</v>
      </c>
      <c r="S379" s="61">
        <v>1</v>
      </c>
      <c r="T379" s="61" t="s">
        <v>540</v>
      </c>
      <c r="U379" s="61" t="s">
        <v>1435</v>
      </c>
      <c r="V379" s="61" t="s">
        <v>974</v>
      </c>
      <c r="W379" s="61" t="s">
        <v>1436</v>
      </c>
      <c r="X379" s="61" t="s">
        <v>1437</v>
      </c>
    </row>
    <row r="380" spans="1:24" x14ac:dyDescent="0.25">
      <c r="A380" s="61" t="str">
        <f t="shared" si="5"/>
        <v>130.1.1</v>
      </c>
      <c r="B380" s="61" t="s">
        <v>1433</v>
      </c>
      <c r="C380" s="61">
        <v>0</v>
      </c>
      <c r="D380" s="61" t="s">
        <v>544</v>
      </c>
      <c r="E380" s="61" t="s">
        <v>1438</v>
      </c>
      <c r="F380" s="61" t="s">
        <v>21</v>
      </c>
      <c r="G380" s="61" t="e">
        <v>#N/A</v>
      </c>
      <c r="H380" s="61" t="e">
        <v>#N/A</v>
      </c>
      <c r="I380" s="61" t="e">
        <v>#N/A</v>
      </c>
      <c r="J380" s="61" t="s">
        <v>21</v>
      </c>
      <c r="K380" s="61" t="s">
        <v>21</v>
      </c>
      <c r="L380" s="61" t="s">
        <v>21</v>
      </c>
      <c r="M380" s="61" t="s">
        <v>21</v>
      </c>
      <c r="P380" s="61" t="s">
        <v>21</v>
      </c>
      <c r="Q380" s="61" t="s">
        <v>108</v>
      </c>
      <c r="R380" s="61">
        <v>10</v>
      </c>
      <c r="S380" s="61">
        <v>6</v>
      </c>
      <c r="T380" s="61" t="s">
        <v>540</v>
      </c>
      <c r="U380" s="61" t="s">
        <v>1439</v>
      </c>
      <c r="V380" s="61" t="s">
        <v>974</v>
      </c>
      <c r="W380" s="61" t="s">
        <v>1436</v>
      </c>
      <c r="X380" s="61" t="s">
        <v>1440</v>
      </c>
    </row>
    <row r="381" spans="1:24" x14ac:dyDescent="0.25">
      <c r="A381" s="61" t="str">
        <f t="shared" si="5"/>
        <v>130.1.2</v>
      </c>
      <c r="B381" s="61" t="s">
        <v>1433</v>
      </c>
      <c r="C381" s="61">
        <v>0</v>
      </c>
      <c r="D381" s="61" t="s">
        <v>544</v>
      </c>
      <c r="E381" s="61" t="s">
        <v>1441</v>
      </c>
      <c r="F381" s="61" t="s">
        <v>21</v>
      </c>
      <c r="G381" s="61" t="e">
        <v>#N/A</v>
      </c>
      <c r="H381" s="61" t="e">
        <v>#N/A</v>
      </c>
      <c r="I381" s="61" t="e">
        <v>#N/A</v>
      </c>
      <c r="J381" s="61" t="s">
        <v>21</v>
      </c>
      <c r="K381" s="61" t="s">
        <v>21</v>
      </c>
      <c r="L381" s="61" t="s">
        <v>21</v>
      </c>
      <c r="M381" s="61" t="s">
        <v>21</v>
      </c>
      <c r="P381" s="61" t="s">
        <v>21</v>
      </c>
      <c r="Q381" s="61" t="s">
        <v>109</v>
      </c>
      <c r="R381" s="61">
        <v>30</v>
      </c>
      <c r="S381" s="61">
        <v>1</v>
      </c>
      <c r="T381" s="61" t="s">
        <v>540</v>
      </c>
      <c r="U381" s="61" t="s">
        <v>1442</v>
      </c>
      <c r="V381" s="61" t="s">
        <v>974</v>
      </c>
      <c r="W381" s="61" t="s">
        <v>799</v>
      </c>
      <c r="X381" s="61" t="s">
        <v>1443</v>
      </c>
    </row>
    <row r="382" spans="1:24" x14ac:dyDescent="0.25">
      <c r="A382" s="61" t="str">
        <f t="shared" si="5"/>
        <v>130.1.3</v>
      </c>
      <c r="B382" s="61" t="s">
        <v>1433</v>
      </c>
      <c r="C382" s="61">
        <v>0</v>
      </c>
      <c r="D382" s="61" t="s">
        <v>824</v>
      </c>
      <c r="E382" s="61" t="s">
        <v>1444</v>
      </c>
      <c r="F382" s="61" t="s">
        <v>21</v>
      </c>
      <c r="G382" s="61" t="e">
        <v>#N/A</v>
      </c>
      <c r="H382" s="61" t="e">
        <v>#N/A</v>
      </c>
      <c r="I382" s="61" t="e">
        <v>#N/A</v>
      </c>
      <c r="J382" s="61" t="s">
        <v>21</v>
      </c>
      <c r="K382" s="61" t="s">
        <v>21</v>
      </c>
      <c r="L382" s="61" t="s">
        <v>21</v>
      </c>
      <c r="M382" s="61" t="s">
        <v>21</v>
      </c>
      <c r="P382" s="61" t="s">
        <v>21</v>
      </c>
      <c r="Q382" s="61" t="s">
        <v>110</v>
      </c>
      <c r="R382" s="61">
        <v>0</v>
      </c>
      <c r="S382" s="61">
        <v>1</v>
      </c>
      <c r="T382" s="61" t="s">
        <v>540</v>
      </c>
      <c r="U382" s="61" t="s">
        <v>1435</v>
      </c>
      <c r="V382" s="61" t="s">
        <v>974</v>
      </c>
      <c r="W382" s="61" t="s">
        <v>746</v>
      </c>
      <c r="X382" s="61" t="s">
        <v>1445</v>
      </c>
    </row>
    <row r="383" spans="1:24" x14ac:dyDescent="0.25">
      <c r="A383" s="61" t="str">
        <f t="shared" si="5"/>
        <v>130.1.4</v>
      </c>
      <c r="B383" s="61" t="s">
        <v>1433</v>
      </c>
      <c r="C383" s="61">
        <v>0</v>
      </c>
      <c r="D383" s="61" t="s">
        <v>544</v>
      </c>
      <c r="E383" s="61" t="s">
        <v>1446</v>
      </c>
      <c r="F383" s="61" t="s">
        <v>21</v>
      </c>
      <c r="G383" s="61" t="e">
        <v>#N/A</v>
      </c>
      <c r="H383" s="61" t="e">
        <v>#N/A</v>
      </c>
      <c r="I383" s="61" t="e">
        <v>#N/A</v>
      </c>
      <c r="J383" s="61" t="s">
        <v>21</v>
      </c>
      <c r="K383" s="61" t="s">
        <v>21</v>
      </c>
      <c r="L383" s="61" t="s">
        <v>21</v>
      </c>
      <c r="M383" s="61" t="s">
        <v>21</v>
      </c>
      <c r="P383" s="61" t="s">
        <v>21</v>
      </c>
      <c r="Q383" s="61" t="s">
        <v>111</v>
      </c>
      <c r="R383" s="61">
        <v>30</v>
      </c>
      <c r="S383" s="61">
        <v>1</v>
      </c>
      <c r="T383" s="61" t="s">
        <v>540</v>
      </c>
      <c r="U383" s="61" t="s">
        <v>1435</v>
      </c>
      <c r="V383" s="61" t="s">
        <v>974</v>
      </c>
      <c r="W383" s="61" t="s">
        <v>571</v>
      </c>
      <c r="X383" s="61" t="s">
        <v>1447</v>
      </c>
    </row>
    <row r="384" spans="1:24" x14ac:dyDescent="0.25">
      <c r="A384" s="61" t="str">
        <f t="shared" si="5"/>
        <v>130.1.5</v>
      </c>
      <c r="B384" s="61" t="s">
        <v>1433</v>
      </c>
      <c r="C384" s="61">
        <v>0</v>
      </c>
      <c r="D384" s="61" t="s">
        <v>544</v>
      </c>
      <c r="E384" s="61" t="s">
        <v>1448</v>
      </c>
      <c r="F384" s="61" t="s">
        <v>21</v>
      </c>
      <c r="G384" s="61" t="e">
        <v>#N/A</v>
      </c>
      <c r="H384" s="61" t="e">
        <v>#N/A</v>
      </c>
      <c r="I384" s="61" t="e">
        <v>#N/A</v>
      </c>
      <c r="J384" s="61" t="s">
        <v>21</v>
      </c>
      <c r="K384" s="61" t="s">
        <v>21</v>
      </c>
      <c r="L384" s="61" t="s">
        <v>21</v>
      </c>
      <c r="M384" s="61" t="s">
        <v>21</v>
      </c>
      <c r="P384" s="61" t="s">
        <v>21</v>
      </c>
      <c r="Q384" s="61" t="s">
        <v>112</v>
      </c>
      <c r="R384" s="61">
        <v>30</v>
      </c>
      <c r="S384" s="61">
        <v>2</v>
      </c>
      <c r="T384" s="61" t="s">
        <v>540</v>
      </c>
      <c r="U384" s="61" t="s">
        <v>1449</v>
      </c>
      <c r="V384" s="61" t="s">
        <v>1316</v>
      </c>
      <c r="W384" s="61" t="s">
        <v>1436</v>
      </c>
      <c r="X384" s="61" t="s">
        <v>1450</v>
      </c>
    </row>
    <row r="385" spans="1:24" x14ac:dyDescent="0.25">
      <c r="A385" s="61" t="str">
        <f t="shared" si="5"/>
        <v>6000.1</v>
      </c>
      <c r="B385" s="61" t="s">
        <v>1451</v>
      </c>
      <c r="C385" s="61">
        <v>0</v>
      </c>
      <c r="D385" s="61" t="s">
        <v>534</v>
      </c>
      <c r="E385" s="61" t="s">
        <v>1452</v>
      </c>
      <c r="F385" s="61" t="s">
        <v>557</v>
      </c>
      <c r="G385" s="61" t="s">
        <v>11</v>
      </c>
      <c r="H385" s="61" t="s">
        <v>1704</v>
      </c>
      <c r="I385" s="61" t="s">
        <v>1705</v>
      </c>
      <c r="J385" s="61" t="s">
        <v>21</v>
      </c>
      <c r="K385" s="61" t="s">
        <v>537</v>
      </c>
      <c r="L385" s="61" t="s">
        <v>42</v>
      </c>
      <c r="M385" s="61" t="s">
        <v>735</v>
      </c>
      <c r="P385" s="61" t="s">
        <v>1348</v>
      </c>
      <c r="Q385" s="61" t="s">
        <v>206</v>
      </c>
      <c r="R385" s="61">
        <v>14</v>
      </c>
      <c r="S385" s="61">
        <v>4</v>
      </c>
      <c r="T385" s="61" t="s">
        <v>540</v>
      </c>
      <c r="U385" s="61" t="s">
        <v>1453</v>
      </c>
      <c r="V385" s="61" t="s">
        <v>617</v>
      </c>
      <c r="W385" s="61" t="s">
        <v>581</v>
      </c>
      <c r="X385" s="61" t="s">
        <v>1451</v>
      </c>
    </row>
    <row r="386" spans="1:24" x14ac:dyDescent="0.25">
      <c r="A386" s="61" t="str">
        <f t="shared" si="5"/>
        <v>6000.1.1</v>
      </c>
      <c r="B386" s="61" t="s">
        <v>1451</v>
      </c>
      <c r="C386" s="61">
        <v>0</v>
      </c>
      <c r="D386" s="61" t="s">
        <v>544</v>
      </c>
      <c r="E386" s="61" t="s">
        <v>1454</v>
      </c>
      <c r="F386" s="61" t="s">
        <v>21</v>
      </c>
      <c r="G386" s="61" t="e">
        <v>#N/A</v>
      </c>
      <c r="H386" s="61" t="e">
        <v>#N/A</v>
      </c>
      <c r="I386" s="61" t="e">
        <v>#N/A</v>
      </c>
      <c r="J386" s="61" t="s">
        <v>21</v>
      </c>
      <c r="K386" s="61" t="s">
        <v>21</v>
      </c>
      <c r="L386" s="61" t="s">
        <v>21</v>
      </c>
      <c r="M386" s="61" t="s">
        <v>21</v>
      </c>
      <c r="P386" s="61" t="s">
        <v>21</v>
      </c>
      <c r="Q386" s="61" t="s">
        <v>207</v>
      </c>
      <c r="R386" s="61">
        <v>20</v>
      </c>
      <c r="S386" s="61">
        <v>1</v>
      </c>
      <c r="T386" s="61" t="s">
        <v>540</v>
      </c>
      <c r="U386" s="61" t="s">
        <v>1455</v>
      </c>
      <c r="V386" s="61" t="s">
        <v>617</v>
      </c>
      <c r="W386" s="61" t="s">
        <v>1033</v>
      </c>
      <c r="X386" s="61" t="s">
        <v>1451</v>
      </c>
    </row>
    <row r="387" spans="1:24" x14ac:dyDescent="0.25">
      <c r="A387" s="61" t="str">
        <f t="shared" si="5"/>
        <v>6000.1.2</v>
      </c>
      <c r="B387" s="61" t="s">
        <v>1451</v>
      </c>
      <c r="C387" s="61">
        <v>0</v>
      </c>
      <c r="D387" s="61" t="s">
        <v>544</v>
      </c>
      <c r="E387" s="61" t="s">
        <v>1456</v>
      </c>
      <c r="F387" s="61" t="s">
        <v>21</v>
      </c>
      <c r="G387" s="61" t="e">
        <v>#N/A</v>
      </c>
      <c r="H387" s="61" t="e">
        <v>#N/A</v>
      </c>
      <c r="I387" s="61" t="e">
        <v>#N/A</v>
      </c>
      <c r="J387" s="61" t="s">
        <v>21</v>
      </c>
      <c r="K387" s="61" t="s">
        <v>21</v>
      </c>
      <c r="L387" s="61" t="s">
        <v>21</v>
      </c>
      <c r="M387" s="61" t="s">
        <v>21</v>
      </c>
      <c r="P387" s="61" t="s">
        <v>21</v>
      </c>
      <c r="Q387" s="61" t="s">
        <v>208</v>
      </c>
      <c r="R387" s="61">
        <v>20</v>
      </c>
      <c r="S387" s="61">
        <v>1</v>
      </c>
      <c r="T387" s="61" t="s">
        <v>540</v>
      </c>
      <c r="U387" s="61" t="s">
        <v>1457</v>
      </c>
      <c r="V387" s="61" t="s">
        <v>617</v>
      </c>
      <c r="W387" s="61" t="s">
        <v>581</v>
      </c>
      <c r="X387" s="61" t="s">
        <v>1451</v>
      </c>
    </row>
    <row r="388" spans="1:24" x14ac:dyDescent="0.25">
      <c r="A388" s="61" t="str">
        <f t="shared" ref="A388:A451" si="6">+E388</f>
        <v>6000.1.3</v>
      </c>
      <c r="B388" s="61" t="s">
        <v>1451</v>
      </c>
      <c r="C388" s="61">
        <v>0</v>
      </c>
      <c r="D388" s="61" t="s">
        <v>544</v>
      </c>
      <c r="E388" s="61" t="s">
        <v>1458</v>
      </c>
      <c r="F388" s="61" t="s">
        <v>21</v>
      </c>
      <c r="G388" s="61" t="e">
        <v>#N/A</v>
      </c>
      <c r="H388" s="61" t="e">
        <v>#N/A</v>
      </c>
      <c r="I388" s="61" t="e">
        <v>#N/A</v>
      </c>
      <c r="J388" s="61" t="s">
        <v>21</v>
      </c>
      <c r="K388" s="61" t="s">
        <v>21</v>
      </c>
      <c r="L388" s="61" t="s">
        <v>21</v>
      </c>
      <c r="M388" s="61" t="s">
        <v>21</v>
      </c>
      <c r="P388" s="61" t="s">
        <v>21</v>
      </c>
      <c r="Q388" s="61" t="s">
        <v>209</v>
      </c>
      <c r="R388" s="61">
        <v>30</v>
      </c>
      <c r="S388" s="61">
        <v>100</v>
      </c>
      <c r="T388" s="61" t="s">
        <v>579</v>
      </c>
      <c r="U388" s="61" t="s">
        <v>1459</v>
      </c>
      <c r="V388" s="61" t="s">
        <v>617</v>
      </c>
      <c r="W388" s="61" t="s">
        <v>581</v>
      </c>
      <c r="X388" s="61" t="s">
        <v>1451</v>
      </c>
    </row>
    <row r="389" spans="1:24" x14ac:dyDescent="0.25">
      <c r="A389" s="61" t="str">
        <f t="shared" si="6"/>
        <v>6000.1.4</v>
      </c>
      <c r="B389" s="61" t="s">
        <v>1451</v>
      </c>
      <c r="C389" s="61">
        <v>0</v>
      </c>
      <c r="D389" s="61" t="s">
        <v>544</v>
      </c>
      <c r="E389" s="61" t="s">
        <v>1460</v>
      </c>
      <c r="F389" s="61" t="s">
        <v>21</v>
      </c>
      <c r="G389" s="61" t="e">
        <v>#N/A</v>
      </c>
      <c r="H389" s="61" t="e">
        <v>#N/A</v>
      </c>
      <c r="I389" s="61" t="e">
        <v>#N/A</v>
      </c>
      <c r="J389" s="61" t="s">
        <v>21</v>
      </c>
      <c r="K389" s="61" t="s">
        <v>21</v>
      </c>
      <c r="L389" s="61" t="s">
        <v>21</v>
      </c>
      <c r="M389" s="61" t="s">
        <v>21</v>
      </c>
      <c r="P389" s="61" t="s">
        <v>21</v>
      </c>
      <c r="Q389" s="61" t="s">
        <v>210</v>
      </c>
      <c r="R389" s="61">
        <v>30</v>
      </c>
      <c r="S389" s="61">
        <v>1</v>
      </c>
      <c r="T389" s="61" t="s">
        <v>540</v>
      </c>
      <c r="U389" s="61" t="s">
        <v>1461</v>
      </c>
      <c r="V389" s="61" t="s">
        <v>617</v>
      </c>
      <c r="W389" s="61" t="s">
        <v>581</v>
      </c>
      <c r="X389" s="61" t="s">
        <v>1451</v>
      </c>
    </row>
    <row r="390" spans="1:24" x14ac:dyDescent="0.25">
      <c r="A390" s="61" t="str">
        <f t="shared" si="6"/>
        <v>6000.2</v>
      </c>
      <c r="B390" s="61" t="s">
        <v>1451</v>
      </c>
      <c r="C390" s="61">
        <v>0</v>
      </c>
      <c r="D390" s="61" t="s">
        <v>534</v>
      </c>
      <c r="E390" s="61" t="s">
        <v>1462</v>
      </c>
      <c r="F390" s="61" t="s">
        <v>557</v>
      </c>
      <c r="G390" s="61" t="s">
        <v>11</v>
      </c>
      <c r="H390" s="61" t="s">
        <v>1704</v>
      </c>
      <c r="I390" s="61" t="s">
        <v>1705</v>
      </c>
      <c r="J390" s="61" t="s">
        <v>21</v>
      </c>
      <c r="K390" s="61" t="s">
        <v>537</v>
      </c>
      <c r="L390" s="61" t="s">
        <v>42</v>
      </c>
      <c r="M390" s="61" t="s">
        <v>735</v>
      </c>
      <c r="P390" s="61" t="s">
        <v>1348</v>
      </c>
      <c r="Q390" s="61" t="s">
        <v>211</v>
      </c>
      <c r="R390" s="61">
        <v>14</v>
      </c>
      <c r="S390" s="61">
        <v>4</v>
      </c>
      <c r="T390" s="61" t="s">
        <v>540</v>
      </c>
      <c r="U390" s="61" t="s">
        <v>1453</v>
      </c>
      <c r="V390" s="61" t="s">
        <v>617</v>
      </c>
      <c r="W390" s="61" t="s">
        <v>581</v>
      </c>
      <c r="X390" s="61" t="s">
        <v>1451</v>
      </c>
    </row>
    <row r="391" spans="1:24" x14ac:dyDescent="0.25">
      <c r="A391" s="61" t="str">
        <f t="shared" si="6"/>
        <v>6000.2.1</v>
      </c>
      <c r="B391" s="61" t="s">
        <v>1451</v>
      </c>
      <c r="C391" s="61">
        <v>0</v>
      </c>
      <c r="D391" s="61" t="s">
        <v>544</v>
      </c>
      <c r="E391" s="61" t="s">
        <v>1463</v>
      </c>
      <c r="F391" s="61" t="s">
        <v>21</v>
      </c>
      <c r="G391" s="61" t="e">
        <v>#N/A</v>
      </c>
      <c r="H391" s="61" t="e">
        <v>#N/A</v>
      </c>
      <c r="I391" s="61" t="e">
        <v>#N/A</v>
      </c>
      <c r="J391" s="61" t="s">
        <v>21</v>
      </c>
      <c r="K391" s="61" t="s">
        <v>21</v>
      </c>
      <c r="L391" s="61" t="s">
        <v>21</v>
      </c>
      <c r="M391" s="61" t="s">
        <v>21</v>
      </c>
      <c r="P391" s="61" t="s">
        <v>21</v>
      </c>
      <c r="Q391" s="61" t="s">
        <v>207</v>
      </c>
      <c r="R391" s="61">
        <v>20</v>
      </c>
      <c r="S391" s="61">
        <v>1</v>
      </c>
      <c r="T391" s="61" t="s">
        <v>540</v>
      </c>
      <c r="U391" s="61" t="s">
        <v>1455</v>
      </c>
      <c r="V391" s="61" t="s">
        <v>617</v>
      </c>
      <c r="W391" s="61" t="s">
        <v>1033</v>
      </c>
      <c r="X391" s="61" t="s">
        <v>1451</v>
      </c>
    </row>
    <row r="392" spans="1:24" x14ac:dyDescent="0.25">
      <c r="A392" s="61" t="str">
        <f t="shared" si="6"/>
        <v>6000.2.2</v>
      </c>
      <c r="B392" s="61" t="s">
        <v>1451</v>
      </c>
      <c r="C392" s="61">
        <v>0</v>
      </c>
      <c r="D392" s="61" t="s">
        <v>544</v>
      </c>
      <c r="E392" s="61" t="s">
        <v>1464</v>
      </c>
      <c r="F392" s="61" t="s">
        <v>21</v>
      </c>
      <c r="G392" s="61" t="e">
        <v>#N/A</v>
      </c>
      <c r="H392" s="61" t="e">
        <v>#N/A</v>
      </c>
      <c r="I392" s="61" t="e">
        <v>#N/A</v>
      </c>
      <c r="J392" s="61" t="s">
        <v>21</v>
      </c>
      <c r="K392" s="61" t="s">
        <v>21</v>
      </c>
      <c r="L392" s="61" t="s">
        <v>21</v>
      </c>
      <c r="M392" s="61" t="s">
        <v>21</v>
      </c>
      <c r="P392" s="61" t="s">
        <v>21</v>
      </c>
      <c r="Q392" s="61" t="s">
        <v>208</v>
      </c>
      <c r="R392" s="61">
        <v>20</v>
      </c>
      <c r="S392" s="61">
        <v>1</v>
      </c>
      <c r="T392" s="61" t="s">
        <v>540</v>
      </c>
      <c r="U392" s="61" t="s">
        <v>1457</v>
      </c>
      <c r="V392" s="61" t="s">
        <v>617</v>
      </c>
      <c r="W392" s="61" t="s">
        <v>581</v>
      </c>
      <c r="X392" s="61" t="s">
        <v>1451</v>
      </c>
    </row>
    <row r="393" spans="1:24" x14ac:dyDescent="0.25">
      <c r="A393" s="61" t="str">
        <f t="shared" si="6"/>
        <v>6000.2.3</v>
      </c>
      <c r="B393" s="61" t="s">
        <v>1451</v>
      </c>
      <c r="C393" s="61">
        <v>0</v>
      </c>
      <c r="D393" s="61" t="s">
        <v>544</v>
      </c>
      <c r="E393" s="61" t="s">
        <v>1465</v>
      </c>
      <c r="F393" s="61" t="s">
        <v>21</v>
      </c>
      <c r="G393" s="61" t="e">
        <v>#N/A</v>
      </c>
      <c r="H393" s="61" t="e">
        <v>#N/A</v>
      </c>
      <c r="I393" s="61" t="e">
        <v>#N/A</v>
      </c>
      <c r="J393" s="61" t="s">
        <v>21</v>
      </c>
      <c r="K393" s="61" t="s">
        <v>21</v>
      </c>
      <c r="L393" s="61" t="s">
        <v>21</v>
      </c>
      <c r="M393" s="61" t="s">
        <v>21</v>
      </c>
      <c r="P393" s="61" t="s">
        <v>21</v>
      </c>
      <c r="Q393" s="61" t="s">
        <v>209</v>
      </c>
      <c r="R393" s="61">
        <v>30</v>
      </c>
      <c r="S393" s="61">
        <v>100</v>
      </c>
      <c r="T393" s="61" t="s">
        <v>579</v>
      </c>
      <c r="U393" s="61" t="s">
        <v>1459</v>
      </c>
      <c r="V393" s="61" t="s">
        <v>617</v>
      </c>
      <c r="W393" s="61" t="s">
        <v>581</v>
      </c>
      <c r="X393" s="61" t="s">
        <v>1451</v>
      </c>
    </row>
    <row r="394" spans="1:24" x14ac:dyDescent="0.25">
      <c r="A394" s="61" t="str">
        <f t="shared" si="6"/>
        <v>6000.2.4</v>
      </c>
      <c r="B394" s="61" t="s">
        <v>1451</v>
      </c>
      <c r="C394" s="61">
        <v>0</v>
      </c>
      <c r="D394" s="61" t="s">
        <v>544</v>
      </c>
      <c r="E394" s="61" t="s">
        <v>1466</v>
      </c>
      <c r="F394" s="61" t="s">
        <v>21</v>
      </c>
      <c r="G394" s="61" t="e">
        <v>#N/A</v>
      </c>
      <c r="H394" s="61" t="e">
        <v>#N/A</v>
      </c>
      <c r="I394" s="61" t="e">
        <v>#N/A</v>
      </c>
      <c r="J394" s="61" t="s">
        <v>21</v>
      </c>
      <c r="K394" s="61" t="s">
        <v>21</v>
      </c>
      <c r="L394" s="61" t="s">
        <v>21</v>
      </c>
      <c r="M394" s="61" t="s">
        <v>21</v>
      </c>
      <c r="P394" s="61" t="s">
        <v>21</v>
      </c>
      <c r="Q394" s="61" t="s">
        <v>210</v>
      </c>
      <c r="R394" s="61">
        <v>30</v>
      </c>
      <c r="S394" s="61">
        <v>1</v>
      </c>
      <c r="T394" s="61" t="s">
        <v>540</v>
      </c>
      <c r="U394" s="61" t="s">
        <v>1461</v>
      </c>
      <c r="V394" s="61" t="s">
        <v>617</v>
      </c>
      <c r="W394" s="61" t="s">
        <v>581</v>
      </c>
      <c r="X394" s="61" t="s">
        <v>1451</v>
      </c>
    </row>
    <row r="395" spans="1:24" x14ac:dyDescent="0.25">
      <c r="A395" s="61" t="str">
        <f t="shared" si="6"/>
        <v>6000.3</v>
      </c>
      <c r="B395" s="61" t="s">
        <v>1451</v>
      </c>
      <c r="C395" s="61">
        <v>0</v>
      </c>
      <c r="D395" s="61" t="s">
        <v>534</v>
      </c>
      <c r="E395" s="61" t="s">
        <v>1467</v>
      </c>
      <c r="F395" s="61" t="s">
        <v>557</v>
      </c>
      <c r="G395" s="61" t="s">
        <v>11</v>
      </c>
      <c r="H395" s="61" t="s">
        <v>1704</v>
      </c>
      <c r="I395" s="61" t="s">
        <v>1705</v>
      </c>
      <c r="J395" s="61" t="s">
        <v>21</v>
      </c>
      <c r="K395" s="61" t="s">
        <v>537</v>
      </c>
      <c r="L395" s="61" t="s">
        <v>42</v>
      </c>
      <c r="M395" s="61" t="s">
        <v>735</v>
      </c>
      <c r="P395" s="61" t="s">
        <v>1348</v>
      </c>
      <c r="Q395" s="61" t="s">
        <v>212</v>
      </c>
      <c r="R395" s="61">
        <v>14</v>
      </c>
      <c r="S395" s="61">
        <v>4</v>
      </c>
      <c r="T395" s="61" t="s">
        <v>540</v>
      </c>
      <c r="U395" s="61" t="s">
        <v>1453</v>
      </c>
      <c r="V395" s="61" t="s">
        <v>617</v>
      </c>
      <c r="W395" s="61" t="s">
        <v>581</v>
      </c>
      <c r="X395" s="61" t="s">
        <v>1451</v>
      </c>
    </row>
    <row r="396" spans="1:24" x14ac:dyDescent="0.25">
      <c r="A396" s="61" t="str">
        <f t="shared" si="6"/>
        <v>6000.3.1</v>
      </c>
      <c r="B396" s="61" t="s">
        <v>1451</v>
      </c>
      <c r="C396" s="61">
        <v>0</v>
      </c>
      <c r="D396" s="61" t="s">
        <v>544</v>
      </c>
      <c r="E396" s="61" t="s">
        <v>1468</v>
      </c>
      <c r="F396" s="61" t="s">
        <v>21</v>
      </c>
      <c r="G396" s="61" t="e">
        <v>#N/A</v>
      </c>
      <c r="H396" s="61" t="e">
        <v>#N/A</v>
      </c>
      <c r="I396" s="61" t="e">
        <v>#N/A</v>
      </c>
      <c r="J396" s="61" t="s">
        <v>21</v>
      </c>
      <c r="K396" s="61" t="s">
        <v>21</v>
      </c>
      <c r="L396" s="61" t="s">
        <v>21</v>
      </c>
      <c r="M396" s="61" t="s">
        <v>21</v>
      </c>
      <c r="P396" s="61" t="s">
        <v>21</v>
      </c>
      <c r="Q396" s="61" t="s">
        <v>207</v>
      </c>
      <c r="R396" s="61">
        <v>20</v>
      </c>
      <c r="S396" s="61">
        <v>1</v>
      </c>
      <c r="T396" s="61" t="s">
        <v>540</v>
      </c>
      <c r="U396" s="61" t="s">
        <v>1455</v>
      </c>
      <c r="V396" s="61" t="s">
        <v>617</v>
      </c>
      <c r="W396" s="61" t="s">
        <v>1033</v>
      </c>
      <c r="X396" s="61" t="s">
        <v>1451</v>
      </c>
    </row>
    <row r="397" spans="1:24" x14ac:dyDescent="0.25">
      <c r="A397" s="61" t="str">
        <f t="shared" si="6"/>
        <v>6000.3.2</v>
      </c>
      <c r="B397" s="61" t="s">
        <v>1451</v>
      </c>
      <c r="C397" s="61">
        <v>0</v>
      </c>
      <c r="D397" s="61" t="s">
        <v>544</v>
      </c>
      <c r="E397" s="61" t="s">
        <v>1469</v>
      </c>
      <c r="F397" s="61" t="s">
        <v>21</v>
      </c>
      <c r="G397" s="61" t="e">
        <v>#N/A</v>
      </c>
      <c r="H397" s="61" t="e">
        <v>#N/A</v>
      </c>
      <c r="I397" s="61" t="e">
        <v>#N/A</v>
      </c>
      <c r="J397" s="61" t="s">
        <v>21</v>
      </c>
      <c r="K397" s="61" t="s">
        <v>21</v>
      </c>
      <c r="L397" s="61" t="s">
        <v>21</v>
      </c>
      <c r="M397" s="61" t="s">
        <v>21</v>
      </c>
      <c r="P397" s="61" t="s">
        <v>21</v>
      </c>
      <c r="Q397" s="61" t="s">
        <v>208</v>
      </c>
      <c r="R397" s="61">
        <v>20</v>
      </c>
      <c r="S397" s="61">
        <v>1</v>
      </c>
      <c r="T397" s="61" t="s">
        <v>540</v>
      </c>
      <c r="U397" s="61" t="s">
        <v>1457</v>
      </c>
      <c r="V397" s="61" t="s">
        <v>617</v>
      </c>
      <c r="W397" s="61" t="s">
        <v>581</v>
      </c>
      <c r="X397" s="61" t="s">
        <v>1451</v>
      </c>
    </row>
    <row r="398" spans="1:24" x14ac:dyDescent="0.25">
      <c r="A398" s="61" t="str">
        <f t="shared" si="6"/>
        <v>6000.3.3</v>
      </c>
      <c r="B398" s="61" t="s">
        <v>1451</v>
      </c>
      <c r="C398" s="61">
        <v>0</v>
      </c>
      <c r="D398" s="61" t="s">
        <v>544</v>
      </c>
      <c r="E398" s="61" t="s">
        <v>1470</v>
      </c>
      <c r="F398" s="61" t="s">
        <v>21</v>
      </c>
      <c r="G398" s="61" t="e">
        <v>#N/A</v>
      </c>
      <c r="H398" s="61" t="e">
        <v>#N/A</v>
      </c>
      <c r="I398" s="61" t="e">
        <v>#N/A</v>
      </c>
      <c r="J398" s="61" t="s">
        <v>21</v>
      </c>
      <c r="K398" s="61" t="s">
        <v>21</v>
      </c>
      <c r="L398" s="61" t="s">
        <v>21</v>
      </c>
      <c r="M398" s="61" t="s">
        <v>21</v>
      </c>
      <c r="P398" s="61" t="s">
        <v>21</v>
      </c>
      <c r="Q398" s="61" t="s">
        <v>209</v>
      </c>
      <c r="R398" s="61">
        <v>30</v>
      </c>
      <c r="S398" s="61">
        <v>100</v>
      </c>
      <c r="T398" s="61" t="s">
        <v>579</v>
      </c>
      <c r="U398" s="61" t="s">
        <v>1459</v>
      </c>
      <c r="V398" s="61" t="s">
        <v>617</v>
      </c>
      <c r="W398" s="61" t="s">
        <v>581</v>
      </c>
      <c r="X398" s="61" t="s">
        <v>1451</v>
      </c>
    </row>
    <row r="399" spans="1:24" x14ac:dyDescent="0.25">
      <c r="A399" s="61" t="str">
        <f t="shared" si="6"/>
        <v>6000.3.4</v>
      </c>
      <c r="B399" s="61" t="s">
        <v>1451</v>
      </c>
      <c r="C399" s="61">
        <v>0</v>
      </c>
      <c r="D399" s="61" t="s">
        <v>544</v>
      </c>
      <c r="E399" s="61" t="s">
        <v>1471</v>
      </c>
      <c r="F399" s="61" t="s">
        <v>21</v>
      </c>
      <c r="G399" s="61" t="e">
        <v>#N/A</v>
      </c>
      <c r="H399" s="61" t="e">
        <v>#N/A</v>
      </c>
      <c r="I399" s="61" t="e">
        <v>#N/A</v>
      </c>
      <c r="J399" s="61" t="s">
        <v>21</v>
      </c>
      <c r="K399" s="61" t="s">
        <v>21</v>
      </c>
      <c r="L399" s="61" t="s">
        <v>21</v>
      </c>
      <c r="M399" s="61" t="s">
        <v>21</v>
      </c>
      <c r="P399" s="61" t="s">
        <v>21</v>
      </c>
      <c r="Q399" s="61" t="s">
        <v>210</v>
      </c>
      <c r="R399" s="61">
        <v>30</v>
      </c>
      <c r="S399" s="61">
        <v>1</v>
      </c>
      <c r="T399" s="61" t="s">
        <v>540</v>
      </c>
      <c r="U399" s="61" t="s">
        <v>1461</v>
      </c>
      <c r="V399" s="61" t="s">
        <v>617</v>
      </c>
      <c r="W399" s="61" t="s">
        <v>581</v>
      </c>
      <c r="X399" s="61" t="s">
        <v>1451</v>
      </c>
    </row>
    <row r="400" spans="1:24" x14ac:dyDescent="0.25">
      <c r="A400" s="61" t="str">
        <f t="shared" si="6"/>
        <v>6000.4</v>
      </c>
      <c r="B400" s="61" t="s">
        <v>1451</v>
      </c>
      <c r="C400" s="61">
        <v>0</v>
      </c>
      <c r="D400" s="61" t="s">
        <v>534</v>
      </c>
      <c r="E400" s="61" t="s">
        <v>1472</v>
      </c>
      <c r="F400" s="61" t="s">
        <v>536</v>
      </c>
      <c r="G400" s="61" t="s">
        <v>11</v>
      </c>
      <c r="H400" s="61" t="s">
        <v>1704</v>
      </c>
      <c r="I400" s="61" t="s">
        <v>1705</v>
      </c>
      <c r="J400" s="61" t="s">
        <v>21</v>
      </c>
      <c r="K400" s="61" t="s">
        <v>537</v>
      </c>
      <c r="L400" s="61" t="s">
        <v>42</v>
      </c>
      <c r="M400" s="61" t="s">
        <v>603</v>
      </c>
      <c r="P400" s="61" t="s">
        <v>1348</v>
      </c>
      <c r="Q400" s="61" t="s">
        <v>500</v>
      </c>
      <c r="R400" s="61">
        <v>14</v>
      </c>
      <c r="S400" s="61">
        <v>100</v>
      </c>
      <c r="T400" s="61" t="s">
        <v>579</v>
      </c>
      <c r="U400" s="61" t="s">
        <v>1473</v>
      </c>
      <c r="V400" s="61" t="s">
        <v>570</v>
      </c>
      <c r="W400" s="61" t="s">
        <v>1022</v>
      </c>
      <c r="X400" s="61" t="s">
        <v>1451</v>
      </c>
    </row>
    <row r="401" spans="1:24" x14ac:dyDescent="0.25">
      <c r="A401" s="61" t="str">
        <f t="shared" si="6"/>
        <v>6000.4.1</v>
      </c>
      <c r="B401" s="61" t="s">
        <v>1451</v>
      </c>
      <c r="C401" s="61">
        <v>0</v>
      </c>
      <c r="D401" s="61" t="s">
        <v>544</v>
      </c>
      <c r="E401" s="61" t="s">
        <v>1474</v>
      </c>
      <c r="F401" s="61" t="s">
        <v>21</v>
      </c>
      <c r="G401" s="61" t="e">
        <v>#N/A</v>
      </c>
      <c r="H401" s="61" t="e">
        <v>#N/A</v>
      </c>
      <c r="I401" s="61" t="e">
        <v>#N/A</v>
      </c>
      <c r="J401" s="61" t="s">
        <v>21</v>
      </c>
      <c r="K401" s="61" t="s">
        <v>21</v>
      </c>
      <c r="L401" s="61" t="s">
        <v>21</v>
      </c>
      <c r="M401" s="61" t="s">
        <v>21</v>
      </c>
      <c r="P401" s="61" t="s">
        <v>21</v>
      </c>
      <c r="Q401" s="61" t="s">
        <v>501</v>
      </c>
      <c r="R401" s="61">
        <v>20</v>
      </c>
      <c r="S401" s="61">
        <v>1</v>
      </c>
      <c r="T401" s="61" t="s">
        <v>540</v>
      </c>
      <c r="U401" s="61" t="s">
        <v>1475</v>
      </c>
      <c r="V401" s="61" t="s">
        <v>570</v>
      </c>
      <c r="W401" s="61" t="s">
        <v>731</v>
      </c>
      <c r="X401" s="61" t="s">
        <v>1451</v>
      </c>
    </row>
    <row r="402" spans="1:24" x14ac:dyDescent="0.25">
      <c r="A402" s="61" t="str">
        <f t="shared" si="6"/>
        <v>6000.4.2</v>
      </c>
      <c r="B402" s="61" t="s">
        <v>1451</v>
      </c>
      <c r="C402" s="61">
        <v>0</v>
      </c>
      <c r="D402" s="61" t="s">
        <v>544</v>
      </c>
      <c r="E402" s="61" t="s">
        <v>1476</v>
      </c>
      <c r="F402" s="61" t="s">
        <v>21</v>
      </c>
      <c r="G402" s="61" t="e">
        <v>#N/A</v>
      </c>
      <c r="H402" s="61" t="e">
        <v>#N/A</v>
      </c>
      <c r="I402" s="61" t="e">
        <v>#N/A</v>
      </c>
      <c r="J402" s="61" t="s">
        <v>21</v>
      </c>
      <c r="K402" s="61" t="s">
        <v>21</v>
      </c>
      <c r="L402" s="61" t="s">
        <v>21</v>
      </c>
      <c r="M402" s="61" t="s">
        <v>21</v>
      </c>
      <c r="P402" s="61" t="s">
        <v>21</v>
      </c>
      <c r="Q402" s="61" t="s">
        <v>502</v>
      </c>
      <c r="R402" s="61">
        <v>20</v>
      </c>
      <c r="S402" s="61">
        <v>1</v>
      </c>
      <c r="T402" s="61" t="s">
        <v>540</v>
      </c>
      <c r="U402" s="61" t="s">
        <v>1477</v>
      </c>
      <c r="V402" s="61" t="s">
        <v>1005</v>
      </c>
      <c r="W402" s="61" t="s">
        <v>1478</v>
      </c>
      <c r="X402" s="61" t="s">
        <v>1451</v>
      </c>
    </row>
    <row r="403" spans="1:24" x14ac:dyDescent="0.25">
      <c r="A403" s="61" t="str">
        <f t="shared" si="6"/>
        <v>6000.4.3</v>
      </c>
      <c r="B403" s="61" t="s">
        <v>1451</v>
      </c>
      <c r="C403" s="61">
        <v>0</v>
      </c>
      <c r="D403" s="61" t="s">
        <v>544</v>
      </c>
      <c r="E403" s="61" t="s">
        <v>1479</v>
      </c>
      <c r="F403" s="61" t="s">
        <v>21</v>
      </c>
      <c r="G403" s="61" t="e">
        <v>#N/A</v>
      </c>
      <c r="H403" s="61" t="e">
        <v>#N/A</v>
      </c>
      <c r="I403" s="61" t="e">
        <v>#N/A</v>
      </c>
      <c r="J403" s="61" t="s">
        <v>21</v>
      </c>
      <c r="K403" s="61" t="s">
        <v>21</v>
      </c>
      <c r="L403" s="61" t="s">
        <v>21</v>
      </c>
      <c r="M403" s="61" t="s">
        <v>21</v>
      </c>
      <c r="P403" s="61" t="s">
        <v>21</v>
      </c>
      <c r="Q403" s="61" t="s">
        <v>61</v>
      </c>
      <c r="R403" s="61">
        <v>20</v>
      </c>
      <c r="S403" s="61">
        <v>1</v>
      </c>
      <c r="T403" s="61" t="s">
        <v>540</v>
      </c>
      <c r="U403" s="61" t="s">
        <v>1480</v>
      </c>
      <c r="V403" s="61" t="s">
        <v>1009</v>
      </c>
      <c r="W403" s="61" t="s">
        <v>696</v>
      </c>
      <c r="X403" s="61" t="s">
        <v>1451</v>
      </c>
    </row>
    <row r="404" spans="1:24" x14ac:dyDescent="0.25">
      <c r="A404" s="61" t="str">
        <f t="shared" si="6"/>
        <v>6000.4.4</v>
      </c>
      <c r="B404" s="61" t="s">
        <v>1451</v>
      </c>
      <c r="C404" s="61">
        <v>0</v>
      </c>
      <c r="D404" s="61" t="s">
        <v>544</v>
      </c>
      <c r="E404" s="61" t="s">
        <v>1481</v>
      </c>
      <c r="F404" s="61" t="s">
        <v>21</v>
      </c>
      <c r="G404" s="61" t="e">
        <v>#N/A</v>
      </c>
      <c r="H404" s="61" t="e">
        <v>#N/A</v>
      </c>
      <c r="I404" s="61" t="e">
        <v>#N/A</v>
      </c>
      <c r="J404" s="61" t="s">
        <v>21</v>
      </c>
      <c r="K404" s="61" t="s">
        <v>21</v>
      </c>
      <c r="L404" s="61" t="s">
        <v>21</v>
      </c>
      <c r="M404" s="61" t="s">
        <v>21</v>
      </c>
      <c r="P404" s="61" t="s">
        <v>21</v>
      </c>
      <c r="Q404" s="61" t="s">
        <v>503</v>
      </c>
      <c r="R404" s="61">
        <v>20</v>
      </c>
      <c r="S404" s="61">
        <v>1</v>
      </c>
      <c r="T404" s="61" t="s">
        <v>540</v>
      </c>
      <c r="U404" s="61" t="s">
        <v>1482</v>
      </c>
      <c r="V404" s="61" t="s">
        <v>905</v>
      </c>
      <c r="W404" s="61" t="s">
        <v>906</v>
      </c>
      <c r="X404" s="61" t="s">
        <v>1451</v>
      </c>
    </row>
    <row r="405" spans="1:24" x14ac:dyDescent="0.25">
      <c r="A405" s="61" t="str">
        <f t="shared" si="6"/>
        <v>6000.4.5</v>
      </c>
      <c r="B405" s="61" t="s">
        <v>1451</v>
      </c>
      <c r="C405" s="61">
        <v>0</v>
      </c>
      <c r="D405" s="61" t="s">
        <v>544</v>
      </c>
      <c r="E405" s="61" t="s">
        <v>1483</v>
      </c>
      <c r="F405" s="61" t="s">
        <v>21</v>
      </c>
      <c r="G405" s="61" t="e">
        <v>#N/A</v>
      </c>
      <c r="H405" s="61" t="e">
        <v>#N/A</v>
      </c>
      <c r="I405" s="61" t="e">
        <v>#N/A</v>
      </c>
      <c r="J405" s="61" t="s">
        <v>21</v>
      </c>
      <c r="K405" s="61" t="s">
        <v>21</v>
      </c>
      <c r="L405" s="61" t="s">
        <v>21</v>
      </c>
      <c r="M405" s="61" t="s">
        <v>21</v>
      </c>
      <c r="P405" s="61" t="s">
        <v>21</v>
      </c>
      <c r="Q405" s="61" t="s">
        <v>504</v>
      </c>
      <c r="R405" s="61">
        <v>20</v>
      </c>
      <c r="S405" s="61">
        <v>1</v>
      </c>
      <c r="T405" s="61" t="s">
        <v>540</v>
      </c>
      <c r="U405" s="61" t="s">
        <v>1482</v>
      </c>
      <c r="V405" s="61" t="s">
        <v>944</v>
      </c>
      <c r="W405" s="61" t="s">
        <v>1022</v>
      </c>
      <c r="X405" s="61" t="s">
        <v>1451</v>
      </c>
    </row>
    <row r="406" spans="1:24" x14ac:dyDescent="0.25">
      <c r="A406" s="61" t="str">
        <f t="shared" si="6"/>
        <v>6000.5</v>
      </c>
      <c r="B406" s="61" t="s">
        <v>1451</v>
      </c>
      <c r="C406" s="61">
        <v>0</v>
      </c>
      <c r="D406" s="61" t="s">
        <v>534</v>
      </c>
      <c r="E406" s="61" t="s">
        <v>1484</v>
      </c>
      <c r="F406" s="61" t="s">
        <v>536</v>
      </c>
      <c r="G406" s="61" t="s">
        <v>11</v>
      </c>
      <c r="H406" s="61" t="s">
        <v>1704</v>
      </c>
      <c r="I406" s="61" t="s">
        <v>1705</v>
      </c>
      <c r="J406" s="61" t="s">
        <v>21</v>
      </c>
      <c r="K406" s="61" t="s">
        <v>537</v>
      </c>
      <c r="L406" s="61" t="s">
        <v>42</v>
      </c>
      <c r="M406" s="61" t="s">
        <v>603</v>
      </c>
      <c r="P406" s="61" t="s">
        <v>1348</v>
      </c>
      <c r="Q406" s="61" t="s">
        <v>505</v>
      </c>
      <c r="R406" s="61">
        <v>14</v>
      </c>
      <c r="S406" s="61">
        <v>85</v>
      </c>
      <c r="T406" s="61" t="s">
        <v>579</v>
      </c>
      <c r="U406" s="61" t="s">
        <v>1485</v>
      </c>
      <c r="V406" s="61" t="s">
        <v>1120</v>
      </c>
      <c r="W406" s="61" t="s">
        <v>746</v>
      </c>
      <c r="X406" s="61" t="s">
        <v>1451</v>
      </c>
    </row>
    <row r="407" spans="1:24" x14ac:dyDescent="0.25">
      <c r="A407" s="61" t="str">
        <f t="shared" si="6"/>
        <v>6000.5.1</v>
      </c>
      <c r="B407" s="61" t="s">
        <v>1451</v>
      </c>
      <c r="C407" s="61">
        <v>0</v>
      </c>
      <c r="D407" s="61" t="s">
        <v>544</v>
      </c>
      <c r="E407" s="61" t="s">
        <v>1486</v>
      </c>
      <c r="F407" s="61" t="s">
        <v>21</v>
      </c>
      <c r="G407" s="61" t="e">
        <v>#N/A</v>
      </c>
      <c r="H407" s="61" t="e">
        <v>#N/A</v>
      </c>
      <c r="I407" s="61" t="e">
        <v>#N/A</v>
      </c>
      <c r="J407" s="61" t="s">
        <v>21</v>
      </c>
      <c r="K407" s="61" t="s">
        <v>21</v>
      </c>
      <c r="L407" s="61" t="s">
        <v>21</v>
      </c>
      <c r="M407" s="61" t="s">
        <v>21</v>
      </c>
      <c r="P407" s="61" t="s">
        <v>21</v>
      </c>
      <c r="Q407" s="61" t="s">
        <v>506</v>
      </c>
      <c r="R407" s="61">
        <v>10</v>
      </c>
      <c r="S407" s="61">
        <v>1</v>
      </c>
      <c r="T407" s="61" t="s">
        <v>540</v>
      </c>
      <c r="U407" s="61" t="s">
        <v>1487</v>
      </c>
      <c r="V407" s="61" t="s">
        <v>1120</v>
      </c>
      <c r="W407" s="61" t="s">
        <v>1488</v>
      </c>
      <c r="X407" s="61" t="s">
        <v>1451</v>
      </c>
    </row>
    <row r="408" spans="1:24" x14ac:dyDescent="0.25">
      <c r="A408" s="61" t="str">
        <f t="shared" si="6"/>
        <v>6000.5.2</v>
      </c>
      <c r="B408" s="61" t="s">
        <v>1451</v>
      </c>
      <c r="C408" s="61">
        <v>0</v>
      </c>
      <c r="D408" s="61" t="s">
        <v>544</v>
      </c>
      <c r="E408" s="61" t="s">
        <v>1489</v>
      </c>
      <c r="F408" s="61" t="s">
        <v>21</v>
      </c>
      <c r="G408" s="61" t="e">
        <v>#N/A</v>
      </c>
      <c r="H408" s="61" t="e">
        <v>#N/A</v>
      </c>
      <c r="I408" s="61" t="e">
        <v>#N/A</v>
      </c>
      <c r="J408" s="61" t="s">
        <v>21</v>
      </c>
      <c r="K408" s="61" t="s">
        <v>21</v>
      </c>
      <c r="L408" s="61" t="s">
        <v>21</v>
      </c>
      <c r="M408" s="61" t="s">
        <v>21</v>
      </c>
      <c r="P408" s="61" t="s">
        <v>21</v>
      </c>
      <c r="Q408" s="61" t="s">
        <v>507</v>
      </c>
      <c r="R408" s="61">
        <v>10</v>
      </c>
      <c r="S408" s="61">
        <v>1</v>
      </c>
      <c r="T408" s="61" t="s">
        <v>540</v>
      </c>
      <c r="U408" s="61" t="s">
        <v>1490</v>
      </c>
      <c r="V408" s="61" t="s">
        <v>1491</v>
      </c>
      <c r="W408" s="61" t="s">
        <v>1061</v>
      </c>
      <c r="X408" s="61" t="s">
        <v>1451</v>
      </c>
    </row>
    <row r="409" spans="1:24" x14ac:dyDescent="0.25">
      <c r="A409" s="61" t="str">
        <f t="shared" si="6"/>
        <v>6000.5.3</v>
      </c>
      <c r="B409" s="61" t="s">
        <v>1451</v>
      </c>
      <c r="C409" s="61">
        <v>0</v>
      </c>
      <c r="D409" s="61" t="s">
        <v>544</v>
      </c>
      <c r="E409" s="61" t="s">
        <v>1492</v>
      </c>
      <c r="F409" s="61" t="s">
        <v>21</v>
      </c>
      <c r="G409" s="61" t="e">
        <v>#N/A</v>
      </c>
      <c r="H409" s="61" t="e">
        <v>#N/A</v>
      </c>
      <c r="I409" s="61" t="e">
        <v>#N/A</v>
      </c>
      <c r="J409" s="61" t="s">
        <v>21</v>
      </c>
      <c r="K409" s="61" t="s">
        <v>21</v>
      </c>
      <c r="L409" s="61" t="s">
        <v>21</v>
      </c>
      <c r="M409" s="61" t="s">
        <v>21</v>
      </c>
      <c r="P409" s="61" t="s">
        <v>21</v>
      </c>
      <c r="Q409" s="61" t="s">
        <v>508</v>
      </c>
      <c r="R409" s="61">
        <v>10</v>
      </c>
      <c r="S409" s="61">
        <v>1</v>
      </c>
      <c r="T409" s="61" t="s">
        <v>540</v>
      </c>
      <c r="U409" s="61" t="s">
        <v>1482</v>
      </c>
      <c r="V409" s="61" t="s">
        <v>1064</v>
      </c>
      <c r="W409" s="61" t="s">
        <v>939</v>
      </c>
      <c r="X409" s="61" t="s">
        <v>1451</v>
      </c>
    </row>
    <row r="410" spans="1:24" x14ac:dyDescent="0.25">
      <c r="A410" s="61" t="str">
        <f t="shared" si="6"/>
        <v>6000.5.4</v>
      </c>
      <c r="B410" s="61" t="s">
        <v>1451</v>
      </c>
      <c r="C410" s="61">
        <v>0</v>
      </c>
      <c r="D410" s="61" t="s">
        <v>544</v>
      </c>
      <c r="E410" s="61" t="s">
        <v>1493</v>
      </c>
      <c r="F410" s="61" t="s">
        <v>21</v>
      </c>
      <c r="G410" s="61" t="e">
        <v>#N/A</v>
      </c>
      <c r="H410" s="61" t="e">
        <v>#N/A</v>
      </c>
      <c r="I410" s="61" t="e">
        <v>#N/A</v>
      </c>
      <c r="J410" s="61" t="s">
        <v>21</v>
      </c>
      <c r="K410" s="61" t="s">
        <v>21</v>
      </c>
      <c r="L410" s="61" t="s">
        <v>21</v>
      </c>
      <c r="M410" s="61" t="s">
        <v>21</v>
      </c>
      <c r="P410" s="61" t="s">
        <v>21</v>
      </c>
      <c r="Q410" s="61" t="s">
        <v>501</v>
      </c>
      <c r="R410" s="61">
        <v>10</v>
      </c>
      <c r="S410" s="61">
        <v>1</v>
      </c>
      <c r="T410" s="61" t="s">
        <v>540</v>
      </c>
      <c r="U410" s="61" t="s">
        <v>1475</v>
      </c>
      <c r="V410" s="61" t="s">
        <v>910</v>
      </c>
      <c r="W410" s="61" t="s">
        <v>1226</v>
      </c>
      <c r="X410" s="61" t="s">
        <v>1451</v>
      </c>
    </row>
    <row r="411" spans="1:24" x14ac:dyDescent="0.25">
      <c r="A411" s="61" t="str">
        <f t="shared" si="6"/>
        <v>6000.5.5</v>
      </c>
      <c r="B411" s="61" t="s">
        <v>1451</v>
      </c>
      <c r="C411" s="61">
        <v>0</v>
      </c>
      <c r="D411" s="61" t="s">
        <v>544</v>
      </c>
      <c r="E411" s="61" t="s">
        <v>1494</v>
      </c>
      <c r="F411" s="61" t="s">
        <v>21</v>
      </c>
      <c r="G411" s="61" t="e">
        <v>#N/A</v>
      </c>
      <c r="H411" s="61" t="e">
        <v>#N/A</v>
      </c>
      <c r="I411" s="61" t="e">
        <v>#N/A</v>
      </c>
      <c r="J411" s="61" t="s">
        <v>21</v>
      </c>
      <c r="K411" s="61" t="s">
        <v>21</v>
      </c>
      <c r="L411" s="61" t="s">
        <v>21</v>
      </c>
      <c r="M411" s="61" t="s">
        <v>21</v>
      </c>
      <c r="P411" s="61" t="s">
        <v>21</v>
      </c>
      <c r="Q411" s="61" t="s">
        <v>502</v>
      </c>
      <c r="R411" s="61">
        <v>10</v>
      </c>
      <c r="S411" s="61">
        <v>1</v>
      </c>
      <c r="T411" s="61" t="s">
        <v>540</v>
      </c>
      <c r="U411" s="61" t="s">
        <v>1477</v>
      </c>
      <c r="V411" s="61" t="s">
        <v>1495</v>
      </c>
      <c r="W411" s="61" t="s">
        <v>894</v>
      </c>
      <c r="X411" s="61" t="s">
        <v>1451</v>
      </c>
    </row>
    <row r="412" spans="1:24" x14ac:dyDescent="0.25">
      <c r="A412" s="61" t="str">
        <f t="shared" si="6"/>
        <v>6000.5.6</v>
      </c>
      <c r="B412" s="61" t="s">
        <v>1451</v>
      </c>
      <c r="C412" s="61">
        <v>0</v>
      </c>
      <c r="D412" s="61" t="s">
        <v>544</v>
      </c>
      <c r="E412" s="61" t="s">
        <v>1496</v>
      </c>
      <c r="F412" s="61" t="s">
        <v>21</v>
      </c>
      <c r="G412" s="61" t="e">
        <v>#N/A</v>
      </c>
      <c r="H412" s="61" t="e">
        <v>#N/A</v>
      </c>
      <c r="I412" s="61" t="e">
        <v>#N/A</v>
      </c>
      <c r="J412" s="61" t="s">
        <v>21</v>
      </c>
      <c r="K412" s="61" t="s">
        <v>21</v>
      </c>
      <c r="L412" s="61" t="s">
        <v>21</v>
      </c>
      <c r="M412" s="61" t="s">
        <v>21</v>
      </c>
      <c r="P412" s="61" t="s">
        <v>21</v>
      </c>
      <c r="Q412" s="61" t="s">
        <v>61</v>
      </c>
      <c r="R412" s="61">
        <v>25</v>
      </c>
      <c r="S412" s="61">
        <v>1</v>
      </c>
      <c r="T412" s="61" t="s">
        <v>540</v>
      </c>
      <c r="U412" s="61" t="s">
        <v>1480</v>
      </c>
      <c r="V412" s="61" t="s">
        <v>1045</v>
      </c>
      <c r="W412" s="61" t="s">
        <v>1497</v>
      </c>
      <c r="X412" s="61" t="s">
        <v>1451</v>
      </c>
    </row>
    <row r="413" spans="1:24" x14ac:dyDescent="0.25">
      <c r="A413" s="61" t="str">
        <f t="shared" si="6"/>
        <v>6000.5.7</v>
      </c>
      <c r="B413" s="61" t="s">
        <v>1451</v>
      </c>
      <c r="C413" s="61">
        <v>0</v>
      </c>
      <c r="D413" s="61" t="s">
        <v>544</v>
      </c>
      <c r="E413" s="61" t="s">
        <v>1498</v>
      </c>
      <c r="F413" s="61" t="s">
        <v>21</v>
      </c>
      <c r="G413" s="61" t="e">
        <v>#N/A</v>
      </c>
      <c r="H413" s="61" t="e">
        <v>#N/A</v>
      </c>
      <c r="I413" s="61" t="e">
        <v>#N/A</v>
      </c>
      <c r="J413" s="61" t="s">
        <v>21</v>
      </c>
      <c r="K413" s="61" t="s">
        <v>21</v>
      </c>
      <c r="L413" s="61" t="s">
        <v>21</v>
      </c>
      <c r="M413" s="61" t="s">
        <v>21</v>
      </c>
      <c r="P413" s="61" t="s">
        <v>21</v>
      </c>
      <c r="Q413" s="61" t="s">
        <v>503</v>
      </c>
      <c r="R413" s="61">
        <v>25</v>
      </c>
      <c r="S413" s="61">
        <v>1</v>
      </c>
      <c r="T413" s="61" t="s">
        <v>540</v>
      </c>
      <c r="U413" s="61" t="s">
        <v>1477</v>
      </c>
      <c r="V413" s="61" t="s">
        <v>1499</v>
      </c>
      <c r="W413" s="61" t="s">
        <v>746</v>
      </c>
      <c r="X413" s="61" t="s">
        <v>1451</v>
      </c>
    </row>
    <row r="414" spans="1:24" x14ac:dyDescent="0.25">
      <c r="A414" s="61" t="str">
        <f t="shared" si="6"/>
        <v>6000.6</v>
      </c>
      <c r="B414" s="61" t="s">
        <v>1451</v>
      </c>
      <c r="C414" s="61">
        <v>0</v>
      </c>
      <c r="D414" s="61" t="s">
        <v>534</v>
      </c>
      <c r="E414" s="61" t="s">
        <v>1500</v>
      </c>
      <c r="F414" s="61" t="s">
        <v>536</v>
      </c>
      <c r="G414" s="61" t="s">
        <v>11</v>
      </c>
      <c r="H414" s="61" t="s">
        <v>1704</v>
      </c>
      <c r="I414" s="61" t="s">
        <v>1705</v>
      </c>
      <c r="J414" s="61" t="s">
        <v>21</v>
      </c>
      <c r="K414" s="61" t="s">
        <v>537</v>
      </c>
      <c r="L414" s="61" t="s">
        <v>42</v>
      </c>
      <c r="M414" s="61" t="s">
        <v>603</v>
      </c>
      <c r="P414" s="61" t="s">
        <v>1348</v>
      </c>
      <c r="Q414" s="61" t="s">
        <v>509</v>
      </c>
      <c r="R414" s="61">
        <v>14</v>
      </c>
      <c r="S414" s="61">
        <v>75</v>
      </c>
      <c r="T414" s="61" t="s">
        <v>579</v>
      </c>
      <c r="U414" s="61" t="s">
        <v>1501</v>
      </c>
      <c r="V414" s="61" t="s">
        <v>641</v>
      </c>
      <c r="W414" s="61" t="s">
        <v>605</v>
      </c>
      <c r="X414" s="61" t="s">
        <v>1451</v>
      </c>
    </row>
    <row r="415" spans="1:24" x14ac:dyDescent="0.25">
      <c r="A415" s="61" t="str">
        <f t="shared" si="6"/>
        <v>6000.6.1</v>
      </c>
      <c r="B415" s="61" t="s">
        <v>1451</v>
      </c>
      <c r="C415" s="61">
        <v>0</v>
      </c>
      <c r="D415" s="61" t="s">
        <v>544</v>
      </c>
      <c r="E415" s="61" t="s">
        <v>1502</v>
      </c>
      <c r="F415" s="61" t="s">
        <v>21</v>
      </c>
      <c r="G415" s="61" t="e">
        <v>#N/A</v>
      </c>
      <c r="H415" s="61" t="e">
        <v>#N/A</v>
      </c>
      <c r="I415" s="61" t="e">
        <v>#N/A</v>
      </c>
      <c r="J415" s="61" t="s">
        <v>21</v>
      </c>
      <c r="K415" s="61" t="s">
        <v>21</v>
      </c>
      <c r="L415" s="61" t="s">
        <v>21</v>
      </c>
      <c r="M415" s="61" t="s">
        <v>21</v>
      </c>
      <c r="P415" s="61" t="s">
        <v>21</v>
      </c>
      <c r="Q415" s="61" t="s">
        <v>510</v>
      </c>
      <c r="R415" s="61">
        <v>20</v>
      </c>
      <c r="S415" s="61">
        <v>1</v>
      </c>
      <c r="T415" s="61" t="s">
        <v>540</v>
      </c>
      <c r="U415" s="61" t="s">
        <v>1503</v>
      </c>
      <c r="V415" s="61" t="s">
        <v>641</v>
      </c>
      <c r="W415" s="61" t="s">
        <v>1098</v>
      </c>
      <c r="X415" s="61" t="s">
        <v>1451</v>
      </c>
    </row>
    <row r="416" spans="1:24" x14ac:dyDescent="0.25">
      <c r="A416" s="61" t="str">
        <f t="shared" si="6"/>
        <v>6000.6.2</v>
      </c>
      <c r="B416" s="61" t="s">
        <v>1451</v>
      </c>
      <c r="C416" s="61">
        <v>0</v>
      </c>
      <c r="D416" s="61" t="s">
        <v>544</v>
      </c>
      <c r="E416" s="61" t="s">
        <v>1504</v>
      </c>
      <c r="F416" s="61" t="s">
        <v>21</v>
      </c>
      <c r="G416" s="61" t="e">
        <v>#N/A</v>
      </c>
      <c r="H416" s="61" t="e">
        <v>#N/A</v>
      </c>
      <c r="I416" s="61" t="e">
        <v>#N/A</v>
      </c>
      <c r="J416" s="61" t="s">
        <v>21</v>
      </c>
      <c r="K416" s="61" t="s">
        <v>21</v>
      </c>
      <c r="L416" s="61" t="s">
        <v>21</v>
      </c>
      <c r="M416" s="61" t="s">
        <v>21</v>
      </c>
      <c r="P416" s="61" t="s">
        <v>21</v>
      </c>
      <c r="Q416" s="61" t="s">
        <v>511</v>
      </c>
      <c r="R416" s="61">
        <v>30</v>
      </c>
      <c r="S416" s="61">
        <v>1</v>
      </c>
      <c r="T416" s="61" t="s">
        <v>540</v>
      </c>
      <c r="U416" s="61" t="s">
        <v>1505</v>
      </c>
      <c r="V416" s="61" t="s">
        <v>752</v>
      </c>
      <c r="W416" s="61" t="s">
        <v>719</v>
      </c>
      <c r="X416" s="61" t="s">
        <v>1451</v>
      </c>
    </row>
    <row r="417" spans="1:24" x14ac:dyDescent="0.25">
      <c r="A417" s="61" t="str">
        <f t="shared" si="6"/>
        <v>6000.6.3</v>
      </c>
      <c r="B417" s="61" t="s">
        <v>1451</v>
      </c>
      <c r="C417" s="61">
        <v>0</v>
      </c>
      <c r="D417" s="61" t="s">
        <v>544</v>
      </c>
      <c r="E417" s="61" t="s">
        <v>1506</v>
      </c>
      <c r="F417" s="61" t="s">
        <v>21</v>
      </c>
      <c r="G417" s="61" t="e">
        <v>#N/A</v>
      </c>
      <c r="H417" s="61" t="e">
        <v>#N/A</v>
      </c>
      <c r="I417" s="61" t="e">
        <v>#N/A</v>
      </c>
      <c r="J417" s="61" t="s">
        <v>21</v>
      </c>
      <c r="K417" s="61" t="s">
        <v>21</v>
      </c>
      <c r="L417" s="61" t="s">
        <v>21</v>
      </c>
      <c r="M417" s="61" t="s">
        <v>21</v>
      </c>
      <c r="P417" s="61" t="s">
        <v>21</v>
      </c>
      <c r="Q417" s="61" t="s">
        <v>512</v>
      </c>
      <c r="R417" s="61">
        <v>50</v>
      </c>
      <c r="S417" s="61">
        <v>1</v>
      </c>
      <c r="T417" s="61" t="s">
        <v>540</v>
      </c>
      <c r="U417" s="61" t="s">
        <v>1507</v>
      </c>
      <c r="V417" s="61" t="s">
        <v>722</v>
      </c>
      <c r="W417" s="61" t="s">
        <v>605</v>
      </c>
      <c r="X417" s="61" t="s">
        <v>1451</v>
      </c>
    </row>
    <row r="418" spans="1:24" x14ac:dyDescent="0.25">
      <c r="A418" s="61" t="str">
        <f t="shared" si="6"/>
        <v>6000.7</v>
      </c>
      <c r="B418" s="61" t="s">
        <v>1451</v>
      </c>
      <c r="C418" s="61">
        <v>0</v>
      </c>
      <c r="D418" s="61" t="s">
        <v>534</v>
      </c>
      <c r="E418" s="61" t="s">
        <v>1508</v>
      </c>
      <c r="F418" s="61" t="s">
        <v>536</v>
      </c>
      <c r="G418" s="61" t="s">
        <v>11</v>
      </c>
      <c r="H418" s="61" t="s">
        <v>1704</v>
      </c>
      <c r="I418" s="61" t="s">
        <v>1705</v>
      </c>
      <c r="J418" s="61" t="s">
        <v>21</v>
      </c>
      <c r="K418" s="61" t="s">
        <v>537</v>
      </c>
      <c r="L418" s="61" t="s">
        <v>42</v>
      </c>
      <c r="M418" s="61" t="s">
        <v>603</v>
      </c>
      <c r="P418" s="61" t="s">
        <v>1348</v>
      </c>
      <c r="Q418" s="61" t="s">
        <v>513</v>
      </c>
      <c r="R418" s="61">
        <v>16</v>
      </c>
      <c r="S418" s="61">
        <v>50</v>
      </c>
      <c r="T418" s="61" t="s">
        <v>579</v>
      </c>
      <c r="U418" s="61" t="s">
        <v>1509</v>
      </c>
      <c r="V418" s="61" t="s">
        <v>1305</v>
      </c>
      <c r="W418" s="61" t="s">
        <v>1269</v>
      </c>
      <c r="X418" s="61" t="s">
        <v>1451</v>
      </c>
    </row>
    <row r="419" spans="1:24" x14ac:dyDescent="0.25">
      <c r="A419" s="61" t="str">
        <f t="shared" si="6"/>
        <v>6000.7.1</v>
      </c>
      <c r="B419" s="61" t="s">
        <v>1451</v>
      </c>
      <c r="C419" s="61">
        <v>0</v>
      </c>
      <c r="D419" s="61" t="s">
        <v>544</v>
      </c>
      <c r="E419" s="61" t="s">
        <v>1510</v>
      </c>
      <c r="F419" s="61" t="s">
        <v>21</v>
      </c>
      <c r="G419" s="61" t="e">
        <v>#N/A</v>
      </c>
      <c r="H419" s="61" t="e">
        <v>#N/A</v>
      </c>
      <c r="I419" s="61" t="e">
        <v>#N/A</v>
      </c>
      <c r="J419" s="61" t="s">
        <v>21</v>
      </c>
      <c r="K419" s="61" t="s">
        <v>21</v>
      </c>
      <c r="L419" s="61" t="s">
        <v>21</v>
      </c>
      <c r="M419" s="61" t="s">
        <v>21</v>
      </c>
      <c r="P419" s="61" t="s">
        <v>21</v>
      </c>
      <c r="Q419" s="61" t="s">
        <v>514</v>
      </c>
      <c r="R419" s="61">
        <v>20</v>
      </c>
      <c r="S419" s="61">
        <v>1</v>
      </c>
      <c r="T419" s="61" t="s">
        <v>540</v>
      </c>
      <c r="U419" s="61" t="s">
        <v>1511</v>
      </c>
      <c r="V419" s="61" t="s">
        <v>1305</v>
      </c>
      <c r="W419" s="61" t="s">
        <v>864</v>
      </c>
      <c r="X419" s="61" t="s">
        <v>1451</v>
      </c>
    </row>
    <row r="420" spans="1:24" x14ac:dyDescent="0.25">
      <c r="A420" s="61" t="str">
        <f t="shared" si="6"/>
        <v>6000.7.2</v>
      </c>
      <c r="B420" s="61" t="s">
        <v>1451</v>
      </c>
      <c r="C420" s="61">
        <v>0</v>
      </c>
      <c r="D420" s="61" t="s">
        <v>544</v>
      </c>
      <c r="E420" s="61" t="s">
        <v>1512</v>
      </c>
      <c r="F420" s="61" t="s">
        <v>21</v>
      </c>
      <c r="G420" s="61" t="e">
        <v>#N/A</v>
      </c>
      <c r="H420" s="61" t="e">
        <v>#N/A</v>
      </c>
      <c r="I420" s="61" t="e">
        <v>#N/A</v>
      </c>
      <c r="J420" s="61" t="s">
        <v>21</v>
      </c>
      <c r="K420" s="61" t="s">
        <v>21</v>
      </c>
      <c r="L420" s="61" t="s">
        <v>21</v>
      </c>
      <c r="M420" s="61" t="s">
        <v>21</v>
      </c>
      <c r="P420" s="61" t="s">
        <v>21</v>
      </c>
      <c r="Q420" s="61" t="s">
        <v>515</v>
      </c>
      <c r="R420" s="61">
        <v>20</v>
      </c>
      <c r="S420" s="61">
        <v>1</v>
      </c>
      <c r="T420" s="61" t="s">
        <v>540</v>
      </c>
      <c r="U420" s="61" t="s">
        <v>1513</v>
      </c>
      <c r="V420" s="61" t="s">
        <v>1045</v>
      </c>
      <c r="W420" s="61" t="s">
        <v>1027</v>
      </c>
      <c r="X420" s="61" t="s">
        <v>1451</v>
      </c>
    </row>
    <row r="421" spans="1:24" x14ac:dyDescent="0.25">
      <c r="A421" s="61" t="str">
        <f t="shared" si="6"/>
        <v>6000.7.3</v>
      </c>
      <c r="B421" s="61" t="s">
        <v>1451</v>
      </c>
      <c r="C421" s="61">
        <v>0</v>
      </c>
      <c r="D421" s="61" t="s">
        <v>544</v>
      </c>
      <c r="E421" s="61" t="s">
        <v>1514</v>
      </c>
      <c r="F421" s="61" t="s">
        <v>21</v>
      </c>
      <c r="G421" s="61" t="e">
        <v>#N/A</v>
      </c>
      <c r="H421" s="61" t="e">
        <v>#N/A</v>
      </c>
      <c r="I421" s="61" t="e">
        <v>#N/A</v>
      </c>
      <c r="J421" s="61" t="s">
        <v>21</v>
      </c>
      <c r="K421" s="61" t="s">
        <v>21</v>
      </c>
      <c r="L421" s="61" t="s">
        <v>21</v>
      </c>
      <c r="M421" s="61" t="s">
        <v>21</v>
      </c>
      <c r="P421" s="61" t="s">
        <v>21</v>
      </c>
      <c r="Q421" s="61" t="s">
        <v>516</v>
      </c>
      <c r="R421" s="61">
        <v>30</v>
      </c>
      <c r="S421" s="61">
        <v>1</v>
      </c>
      <c r="T421" s="61" t="s">
        <v>540</v>
      </c>
      <c r="U421" s="61" t="s">
        <v>1515</v>
      </c>
      <c r="V421" s="61" t="s">
        <v>1516</v>
      </c>
      <c r="W421" s="61" t="s">
        <v>1497</v>
      </c>
      <c r="X421" s="61" t="s">
        <v>1451</v>
      </c>
    </row>
    <row r="422" spans="1:24" x14ac:dyDescent="0.25">
      <c r="A422" s="61" t="str">
        <f t="shared" si="6"/>
        <v>6000.7.4</v>
      </c>
      <c r="B422" s="61" t="s">
        <v>1451</v>
      </c>
      <c r="C422" s="61">
        <v>0</v>
      </c>
      <c r="D422" s="61" t="s">
        <v>544</v>
      </c>
      <c r="E422" s="61" t="s">
        <v>1517</v>
      </c>
      <c r="F422" s="61" t="s">
        <v>21</v>
      </c>
      <c r="G422" s="61" t="e">
        <v>#N/A</v>
      </c>
      <c r="H422" s="61" t="e">
        <v>#N/A</v>
      </c>
      <c r="I422" s="61" t="e">
        <v>#N/A</v>
      </c>
      <c r="J422" s="61" t="s">
        <v>21</v>
      </c>
      <c r="K422" s="61" t="s">
        <v>21</v>
      </c>
      <c r="L422" s="61" t="s">
        <v>21</v>
      </c>
      <c r="M422" s="61" t="s">
        <v>21</v>
      </c>
      <c r="P422" s="61" t="s">
        <v>21</v>
      </c>
      <c r="Q422" s="61" t="s">
        <v>1518</v>
      </c>
      <c r="R422" s="61">
        <v>30</v>
      </c>
      <c r="S422" s="61">
        <v>1</v>
      </c>
      <c r="T422" s="61" t="s">
        <v>540</v>
      </c>
      <c r="U422" s="61" t="s">
        <v>1519</v>
      </c>
      <c r="V422" s="61" t="s">
        <v>1268</v>
      </c>
      <c r="W422" s="61" t="s">
        <v>1269</v>
      </c>
      <c r="X422" s="61" t="s">
        <v>1451</v>
      </c>
    </row>
    <row r="423" spans="1:24" x14ac:dyDescent="0.25">
      <c r="A423" s="61" t="str">
        <f t="shared" si="6"/>
        <v>3003.1</v>
      </c>
      <c r="B423" s="61" t="s">
        <v>1520</v>
      </c>
      <c r="C423" s="61">
        <v>0</v>
      </c>
      <c r="D423" s="61" t="s">
        <v>534</v>
      </c>
      <c r="E423" s="61" t="s">
        <v>1521</v>
      </c>
      <c r="F423" s="61" t="s">
        <v>536</v>
      </c>
      <c r="G423" s="61" t="s">
        <v>11</v>
      </c>
      <c r="H423" s="61" t="s">
        <v>1704</v>
      </c>
      <c r="I423" s="61" t="s">
        <v>1705</v>
      </c>
      <c r="J423" s="61" t="s">
        <v>683</v>
      </c>
      <c r="K423" s="61" t="s">
        <v>559</v>
      </c>
      <c r="L423" s="61" t="s">
        <v>33</v>
      </c>
      <c r="M423" s="61" t="s">
        <v>735</v>
      </c>
      <c r="P423" s="61" t="s">
        <v>769</v>
      </c>
      <c r="Q423" s="61" t="s">
        <v>282</v>
      </c>
      <c r="R423" s="61">
        <v>20</v>
      </c>
      <c r="S423" s="61">
        <v>100</v>
      </c>
      <c r="T423" s="61" t="s">
        <v>579</v>
      </c>
      <c r="U423" s="61" t="s">
        <v>1522</v>
      </c>
      <c r="V423" s="61" t="s">
        <v>617</v>
      </c>
      <c r="W423" s="61" t="s">
        <v>581</v>
      </c>
      <c r="X423" s="61" t="s">
        <v>1523</v>
      </c>
    </row>
    <row r="424" spans="1:24" x14ac:dyDescent="0.25">
      <c r="A424" s="61" t="str">
        <f t="shared" si="6"/>
        <v>3003.1.1</v>
      </c>
      <c r="B424" s="61" t="s">
        <v>1520</v>
      </c>
      <c r="C424" s="61">
        <v>0</v>
      </c>
      <c r="D424" s="61" t="s">
        <v>544</v>
      </c>
      <c r="E424" s="61" t="s">
        <v>1524</v>
      </c>
      <c r="F424" s="61" t="s">
        <v>21</v>
      </c>
      <c r="G424" s="61" t="e">
        <v>#N/A</v>
      </c>
      <c r="H424" s="61" t="e">
        <v>#N/A</v>
      </c>
      <c r="I424" s="61" t="e">
        <v>#N/A</v>
      </c>
      <c r="J424" s="61" t="s">
        <v>21</v>
      </c>
      <c r="K424" s="61" t="s">
        <v>21</v>
      </c>
      <c r="L424" s="61" t="s">
        <v>21</v>
      </c>
      <c r="M424" s="61" t="s">
        <v>21</v>
      </c>
      <c r="P424" s="61" t="s">
        <v>21</v>
      </c>
      <c r="Q424" s="61" t="s">
        <v>283</v>
      </c>
      <c r="R424" s="61">
        <v>30</v>
      </c>
      <c r="S424" s="61">
        <v>1</v>
      </c>
      <c r="T424" s="61" t="s">
        <v>540</v>
      </c>
      <c r="U424" s="61" t="s">
        <v>1525</v>
      </c>
      <c r="V424" s="61" t="s">
        <v>617</v>
      </c>
      <c r="W424" s="61" t="s">
        <v>570</v>
      </c>
      <c r="X424" s="61" t="s">
        <v>1520</v>
      </c>
    </row>
    <row r="425" spans="1:24" x14ac:dyDescent="0.25">
      <c r="A425" s="61" t="str">
        <f t="shared" si="6"/>
        <v>3003.1.2</v>
      </c>
      <c r="B425" s="61" t="s">
        <v>1520</v>
      </c>
      <c r="C425" s="61">
        <v>0</v>
      </c>
      <c r="D425" s="61" t="s">
        <v>824</v>
      </c>
      <c r="E425" s="61" t="s">
        <v>1526</v>
      </c>
      <c r="F425" s="61" t="s">
        <v>21</v>
      </c>
      <c r="G425" s="61" t="e">
        <v>#N/A</v>
      </c>
      <c r="H425" s="61" t="e">
        <v>#N/A</v>
      </c>
      <c r="I425" s="61" t="e">
        <v>#N/A</v>
      </c>
      <c r="J425" s="61" t="s">
        <v>21</v>
      </c>
      <c r="K425" s="61" t="s">
        <v>21</v>
      </c>
      <c r="L425" s="61" t="s">
        <v>21</v>
      </c>
      <c r="M425" s="61" t="s">
        <v>21</v>
      </c>
      <c r="P425" s="61" t="s">
        <v>21</v>
      </c>
      <c r="Q425" s="61" t="s">
        <v>284</v>
      </c>
      <c r="R425" s="61">
        <v>0</v>
      </c>
      <c r="S425" s="61">
        <v>1</v>
      </c>
      <c r="T425" s="61" t="s">
        <v>540</v>
      </c>
      <c r="U425" s="61" t="s">
        <v>1527</v>
      </c>
      <c r="V425" s="61" t="s">
        <v>570</v>
      </c>
      <c r="W425" s="61" t="s">
        <v>566</v>
      </c>
      <c r="X425" s="61" t="s">
        <v>1528</v>
      </c>
    </row>
    <row r="426" spans="1:24" x14ac:dyDescent="0.25">
      <c r="A426" s="61" t="str">
        <f t="shared" si="6"/>
        <v>3003.1.3</v>
      </c>
      <c r="B426" s="61" t="s">
        <v>1520</v>
      </c>
      <c r="C426" s="61">
        <v>0</v>
      </c>
      <c r="D426" s="61" t="s">
        <v>544</v>
      </c>
      <c r="E426" s="61" t="s">
        <v>1529</v>
      </c>
      <c r="F426" s="61" t="s">
        <v>21</v>
      </c>
      <c r="G426" s="61" t="e">
        <v>#N/A</v>
      </c>
      <c r="H426" s="61" t="e">
        <v>#N/A</v>
      </c>
      <c r="I426" s="61" t="e">
        <v>#N/A</v>
      </c>
      <c r="J426" s="61" t="s">
        <v>21</v>
      </c>
      <c r="K426" s="61" t="s">
        <v>21</v>
      </c>
      <c r="L426" s="61" t="s">
        <v>21</v>
      </c>
      <c r="M426" s="61" t="s">
        <v>21</v>
      </c>
      <c r="P426" s="61" t="s">
        <v>21</v>
      </c>
      <c r="Q426" s="61" t="s">
        <v>285</v>
      </c>
      <c r="R426" s="61">
        <v>70</v>
      </c>
      <c r="S426" s="61">
        <v>1</v>
      </c>
      <c r="T426" s="61" t="s">
        <v>579</v>
      </c>
      <c r="U426" s="61" t="s">
        <v>1530</v>
      </c>
      <c r="V426" s="61" t="s">
        <v>570</v>
      </c>
      <c r="W426" s="61" t="s">
        <v>581</v>
      </c>
      <c r="X426" s="61" t="s">
        <v>1520</v>
      </c>
    </row>
    <row r="427" spans="1:24" x14ac:dyDescent="0.25">
      <c r="A427" s="61" t="str">
        <f t="shared" si="6"/>
        <v>3003.2</v>
      </c>
      <c r="B427" s="61" t="s">
        <v>1520</v>
      </c>
      <c r="C427" s="61">
        <v>0</v>
      </c>
      <c r="D427" s="61" t="s">
        <v>534</v>
      </c>
      <c r="E427" s="61" t="s">
        <v>1531</v>
      </c>
      <c r="F427" s="61" t="s">
        <v>536</v>
      </c>
      <c r="G427" s="61" t="s">
        <v>10</v>
      </c>
      <c r="H427" s="61" t="s">
        <v>1706</v>
      </c>
      <c r="I427" s="61" t="s">
        <v>1707</v>
      </c>
      <c r="J427" s="61" t="s">
        <v>683</v>
      </c>
      <c r="K427" s="61" t="s">
        <v>537</v>
      </c>
      <c r="L427" s="61" t="s">
        <v>33</v>
      </c>
      <c r="M427" s="61" t="s">
        <v>735</v>
      </c>
      <c r="P427" s="61" t="s">
        <v>769</v>
      </c>
      <c r="Q427" s="61" t="s">
        <v>286</v>
      </c>
      <c r="R427" s="61">
        <v>10</v>
      </c>
      <c r="S427" s="61">
        <v>40</v>
      </c>
      <c r="T427" s="61" t="s">
        <v>579</v>
      </c>
      <c r="U427" s="61" t="s">
        <v>1532</v>
      </c>
      <c r="V427" s="61" t="s">
        <v>570</v>
      </c>
      <c r="W427" s="61" t="s">
        <v>581</v>
      </c>
      <c r="X427" s="61" t="s">
        <v>1520</v>
      </c>
    </row>
    <row r="428" spans="1:24" x14ac:dyDescent="0.25">
      <c r="A428" s="61" t="str">
        <f t="shared" si="6"/>
        <v>3003.2.1</v>
      </c>
      <c r="B428" s="61" t="s">
        <v>1520</v>
      </c>
      <c r="C428" s="61">
        <v>0</v>
      </c>
      <c r="D428" s="61" t="s">
        <v>544</v>
      </c>
      <c r="E428" s="61" t="s">
        <v>1533</v>
      </c>
      <c r="F428" s="61" t="s">
        <v>21</v>
      </c>
      <c r="G428" s="61" t="e">
        <v>#N/A</v>
      </c>
      <c r="H428" s="61" t="e">
        <v>#N/A</v>
      </c>
      <c r="I428" s="61" t="e">
        <v>#N/A</v>
      </c>
      <c r="J428" s="61" t="s">
        <v>21</v>
      </c>
      <c r="K428" s="61" t="s">
        <v>21</v>
      </c>
      <c r="L428" s="61" t="s">
        <v>21</v>
      </c>
      <c r="M428" s="61" t="s">
        <v>21</v>
      </c>
      <c r="P428" s="61" t="s">
        <v>21</v>
      </c>
      <c r="Q428" s="61" t="s">
        <v>287</v>
      </c>
      <c r="R428" s="61">
        <v>30</v>
      </c>
      <c r="S428" s="61">
        <v>4000</v>
      </c>
      <c r="T428" s="61" t="s">
        <v>540</v>
      </c>
      <c r="U428" s="61" t="s">
        <v>1534</v>
      </c>
      <c r="V428" s="61" t="s">
        <v>570</v>
      </c>
      <c r="W428" s="61" t="s">
        <v>581</v>
      </c>
      <c r="X428" s="61" t="s">
        <v>1520</v>
      </c>
    </row>
    <row r="429" spans="1:24" x14ac:dyDescent="0.25">
      <c r="A429" s="61" t="str">
        <f t="shared" si="6"/>
        <v>3003.2.2</v>
      </c>
      <c r="B429" s="61" t="s">
        <v>1520</v>
      </c>
      <c r="C429" s="61">
        <v>0</v>
      </c>
      <c r="D429" s="61" t="s">
        <v>544</v>
      </c>
      <c r="E429" s="61" t="s">
        <v>1535</v>
      </c>
      <c r="F429" s="61" t="s">
        <v>21</v>
      </c>
      <c r="G429" s="61" t="e">
        <v>#N/A</v>
      </c>
      <c r="H429" s="61" t="e">
        <v>#N/A</v>
      </c>
      <c r="I429" s="61" t="e">
        <v>#N/A</v>
      </c>
      <c r="J429" s="61" t="s">
        <v>21</v>
      </c>
      <c r="K429" s="61" t="s">
        <v>21</v>
      </c>
      <c r="L429" s="61" t="s">
        <v>21</v>
      </c>
      <c r="M429" s="61" t="s">
        <v>21</v>
      </c>
      <c r="P429" s="61" t="s">
        <v>21</v>
      </c>
      <c r="Q429" s="61" t="s">
        <v>288</v>
      </c>
      <c r="R429" s="61">
        <v>30</v>
      </c>
      <c r="S429" s="61">
        <v>4</v>
      </c>
      <c r="T429" s="61" t="s">
        <v>540</v>
      </c>
      <c r="U429" s="61" t="s">
        <v>1536</v>
      </c>
      <c r="V429" s="61" t="s">
        <v>570</v>
      </c>
      <c r="W429" s="61" t="s">
        <v>581</v>
      </c>
      <c r="X429" s="61" t="s">
        <v>1520</v>
      </c>
    </row>
    <row r="430" spans="1:24" x14ac:dyDescent="0.25">
      <c r="A430" s="61" t="str">
        <f t="shared" si="6"/>
        <v>3003.2.3</v>
      </c>
      <c r="B430" s="61" t="s">
        <v>1520</v>
      </c>
      <c r="C430" s="61">
        <v>0</v>
      </c>
      <c r="D430" s="61" t="s">
        <v>544</v>
      </c>
      <c r="E430" s="61" t="s">
        <v>1537</v>
      </c>
      <c r="F430" s="61" t="s">
        <v>21</v>
      </c>
      <c r="G430" s="61" t="e">
        <v>#N/A</v>
      </c>
      <c r="H430" s="61" t="e">
        <v>#N/A</v>
      </c>
      <c r="I430" s="61" t="e">
        <v>#N/A</v>
      </c>
      <c r="J430" s="61" t="s">
        <v>21</v>
      </c>
      <c r="K430" s="61" t="s">
        <v>21</v>
      </c>
      <c r="L430" s="61" t="s">
        <v>21</v>
      </c>
      <c r="M430" s="61" t="s">
        <v>21</v>
      </c>
      <c r="P430" s="61" t="s">
        <v>21</v>
      </c>
      <c r="Q430" s="61" t="s">
        <v>289</v>
      </c>
      <c r="R430" s="61">
        <v>40</v>
      </c>
      <c r="S430" s="61">
        <v>40</v>
      </c>
      <c r="T430" s="61" t="s">
        <v>579</v>
      </c>
      <c r="U430" s="61" t="s">
        <v>1538</v>
      </c>
      <c r="V430" s="61" t="s">
        <v>570</v>
      </c>
      <c r="W430" s="61" t="s">
        <v>581</v>
      </c>
      <c r="X430" s="61" t="s">
        <v>1520</v>
      </c>
    </row>
    <row r="431" spans="1:24" x14ac:dyDescent="0.25">
      <c r="A431" s="61" t="str">
        <f t="shared" si="6"/>
        <v>3003.3</v>
      </c>
      <c r="B431" s="61" t="s">
        <v>1520</v>
      </c>
      <c r="C431" s="61">
        <v>0</v>
      </c>
      <c r="D431" s="61" t="s">
        <v>534</v>
      </c>
      <c r="E431" s="61" t="s">
        <v>1539</v>
      </c>
      <c r="F431" s="61" t="s">
        <v>557</v>
      </c>
      <c r="G431" s="61" t="s">
        <v>14</v>
      </c>
      <c r="H431" s="61" t="s">
        <v>1708</v>
      </c>
      <c r="I431" s="61" t="s">
        <v>1708</v>
      </c>
      <c r="J431" s="61" t="s">
        <v>683</v>
      </c>
      <c r="K431" s="61" t="s">
        <v>537</v>
      </c>
      <c r="L431" s="61" t="s">
        <v>33</v>
      </c>
      <c r="M431" s="61" t="s">
        <v>838</v>
      </c>
      <c r="P431" s="61" t="s">
        <v>769</v>
      </c>
      <c r="Q431" s="61" t="s">
        <v>405</v>
      </c>
      <c r="R431" s="61">
        <v>20</v>
      </c>
      <c r="S431" s="61">
        <v>440</v>
      </c>
      <c r="T431" s="61" t="s">
        <v>540</v>
      </c>
      <c r="U431" s="61" t="s">
        <v>1540</v>
      </c>
      <c r="V431" s="61" t="s">
        <v>570</v>
      </c>
      <c r="W431" s="61" t="s">
        <v>581</v>
      </c>
      <c r="X431" s="61" t="s">
        <v>1520</v>
      </c>
    </row>
    <row r="432" spans="1:24" x14ac:dyDescent="0.25">
      <c r="A432" s="61" t="str">
        <f t="shared" si="6"/>
        <v>3003.3.1</v>
      </c>
      <c r="B432" s="61" t="s">
        <v>1520</v>
      </c>
      <c r="C432" s="61">
        <v>0</v>
      </c>
      <c r="D432" s="61" t="s">
        <v>544</v>
      </c>
      <c r="E432" s="61" t="s">
        <v>1541</v>
      </c>
      <c r="F432" s="61" t="s">
        <v>21</v>
      </c>
      <c r="G432" s="61" t="e">
        <v>#N/A</v>
      </c>
      <c r="H432" s="61" t="e">
        <v>#N/A</v>
      </c>
      <c r="I432" s="61" t="e">
        <v>#N/A</v>
      </c>
      <c r="J432" s="61" t="s">
        <v>21</v>
      </c>
      <c r="K432" s="61" t="s">
        <v>21</v>
      </c>
      <c r="L432" s="61" t="s">
        <v>21</v>
      </c>
      <c r="M432" s="61" t="s">
        <v>21</v>
      </c>
      <c r="P432" s="61" t="s">
        <v>21</v>
      </c>
      <c r="Q432" s="61" t="s">
        <v>406</v>
      </c>
      <c r="R432" s="61">
        <v>20</v>
      </c>
      <c r="S432" s="61">
        <v>1</v>
      </c>
      <c r="T432" s="61" t="s">
        <v>540</v>
      </c>
      <c r="U432" s="61" t="s">
        <v>1542</v>
      </c>
      <c r="V432" s="61" t="s">
        <v>570</v>
      </c>
      <c r="W432" s="61" t="s">
        <v>566</v>
      </c>
      <c r="X432" s="61" t="s">
        <v>1520</v>
      </c>
    </row>
    <row r="433" spans="1:24" x14ac:dyDescent="0.25">
      <c r="A433" s="61" t="str">
        <f t="shared" si="6"/>
        <v>3003.3.2</v>
      </c>
      <c r="B433" s="61" t="s">
        <v>1520</v>
      </c>
      <c r="C433" s="61">
        <v>0</v>
      </c>
      <c r="D433" s="61" t="s">
        <v>544</v>
      </c>
      <c r="E433" s="61" t="s">
        <v>1543</v>
      </c>
      <c r="F433" s="61" t="s">
        <v>21</v>
      </c>
      <c r="G433" s="61" t="e">
        <v>#N/A</v>
      </c>
      <c r="H433" s="61" t="e">
        <v>#N/A</v>
      </c>
      <c r="I433" s="61" t="e">
        <v>#N/A</v>
      </c>
      <c r="J433" s="61" t="s">
        <v>21</v>
      </c>
      <c r="K433" s="61" t="s">
        <v>21</v>
      </c>
      <c r="L433" s="61" t="s">
        <v>21</v>
      </c>
      <c r="M433" s="61" t="s">
        <v>21</v>
      </c>
      <c r="P433" s="61" t="s">
        <v>21</v>
      </c>
      <c r="Q433" s="61" t="s">
        <v>407</v>
      </c>
      <c r="R433" s="61">
        <v>80</v>
      </c>
      <c r="S433" s="61">
        <v>440</v>
      </c>
      <c r="T433" s="61" t="s">
        <v>540</v>
      </c>
      <c r="U433" s="61" t="s">
        <v>1544</v>
      </c>
      <c r="V433" s="61" t="s">
        <v>570</v>
      </c>
      <c r="W433" s="61" t="s">
        <v>581</v>
      </c>
      <c r="X433" s="61" t="s">
        <v>1520</v>
      </c>
    </row>
    <row r="434" spans="1:24" x14ac:dyDescent="0.25">
      <c r="A434" s="61" t="str">
        <f t="shared" si="6"/>
        <v>3003.4</v>
      </c>
      <c r="B434" s="61" t="s">
        <v>1520</v>
      </c>
      <c r="C434" s="61">
        <v>0</v>
      </c>
      <c r="D434" s="61" t="s">
        <v>534</v>
      </c>
      <c r="E434" s="61" t="s">
        <v>1545</v>
      </c>
      <c r="F434" s="61" t="s">
        <v>536</v>
      </c>
      <c r="G434" s="61" t="s">
        <v>14</v>
      </c>
      <c r="H434" s="61" t="s">
        <v>1708</v>
      </c>
      <c r="I434" s="61" t="s">
        <v>1708</v>
      </c>
      <c r="J434" s="61" t="s">
        <v>586</v>
      </c>
      <c r="K434" s="61" t="s">
        <v>559</v>
      </c>
      <c r="L434" s="61" t="s">
        <v>33</v>
      </c>
      <c r="M434" s="61" t="s">
        <v>735</v>
      </c>
      <c r="P434" s="61" t="s">
        <v>769</v>
      </c>
      <c r="Q434" s="61" t="s">
        <v>290</v>
      </c>
      <c r="R434" s="61">
        <v>15</v>
      </c>
      <c r="S434" s="61">
        <v>5</v>
      </c>
      <c r="T434" s="61" t="s">
        <v>540</v>
      </c>
      <c r="U434" s="61" t="s">
        <v>1546</v>
      </c>
      <c r="V434" s="61" t="s">
        <v>570</v>
      </c>
      <c r="W434" s="61" t="s">
        <v>562</v>
      </c>
      <c r="X434" s="61" t="s">
        <v>1547</v>
      </c>
    </row>
    <row r="435" spans="1:24" x14ac:dyDescent="0.25">
      <c r="A435" s="61" t="str">
        <f t="shared" si="6"/>
        <v>3003.4.1</v>
      </c>
      <c r="B435" s="61" t="s">
        <v>1520</v>
      </c>
      <c r="C435" s="61">
        <v>0</v>
      </c>
      <c r="D435" s="61" t="s">
        <v>544</v>
      </c>
      <c r="E435" s="61" t="s">
        <v>1548</v>
      </c>
      <c r="F435" s="61" t="s">
        <v>21</v>
      </c>
      <c r="G435" s="61" t="e">
        <v>#N/A</v>
      </c>
      <c r="H435" s="61" t="e">
        <v>#N/A</v>
      </c>
      <c r="I435" s="61" t="e">
        <v>#N/A</v>
      </c>
      <c r="J435" s="61" t="s">
        <v>21</v>
      </c>
      <c r="K435" s="61" t="s">
        <v>21</v>
      </c>
      <c r="L435" s="61" t="s">
        <v>21</v>
      </c>
      <c r="M435" s="61" t="s">
        <v>21</v>
      </c>
      <c r="P435" s="61" t="s">
        <v>21</v>
      </c>
      <c r="Q435" s="61" t="s">
        <v>291</v>
      </c>
      <c r="R435" s="61">
        <v>20</v>
      </c>
      <c r="S435" s="61">
        <v>5</v>
      </c>
      <c r="T435" s="61" t="s">
        <v>540</v>
      </c>
      <c r="U435" s="61" t="s">
        <v>1549</v>
      </c>
      <c r="V435" s="61" t="s">
        <v>570</v>
      </c>
      <c r="W435" s="61" t="s">
        <v>562</v>
      </c>
      <c r="X435" s="61" t="s">
        <v>1520</v>
      </c>
    </row>
    <row r="436" spans="1:24" x14ac:dyDescent="0.25">
      <c r="A436" s="61" t="str">
        <f t="shared" si="6"/>
        <v>3003.4.2</v>
      </c>
      <c r="B436" s="61" t="s">
        <v>1520</v>
      </c>
      <c r="C436" s="61">
        <v>0</v>
      </c>
      <c r="D436" s="61" t="s">
        <v>544</v>
      </c>
      <c r="E436" s="61" t="s">
        <v>1550</v>
      </c>
      <c r="F436" s="61" t="s">
        <v>21</v>
      </c>
      <c r="G436" s="61" t="e">
        <v>#N/A</v>
      </c>
      <c r="H436" s="61" t="e">
        <v>#N/A</v>
      </c>
      <c r="I436" s="61" t="e">
        <v>#N/A</v>
      </c>
      <c r="J436" s="61" t="s">
        <v>21</v>
      </c>
      <c r="K436" s="61" t="s">
        <v>21</v>
      </c>
      <c r="L436" s="61" t="s">
        <v>21</v>
      </c>
      <c r="M436" s="61" t="s">
        <v>21</v>
      </c>
      <c r="P436" s="61" t="s">
        <v>21</v>
      </c>
      <c r="Q436" s="61" t="s">
        <v>292</v>
      </c>
      <c r="R436" s="61">
        <v>20</v>
      </c>
      <c r="S436" s="61">
        <v>5</v>
      </c>
      <c r="T436" s="61" t="s">
        <v>540</v>
      </c>
      <c r="U436" s="61" t="s">
        <v>1551</v>
      </c>
      <c r="V436" s="61" t="s">
        <v>570</v>
      </c>
      <c r="W436" s="61" t="s">
        <v>562</v>
      </c>
      <c r="X436" s="61" t="s">
        <v>1552</v>
      </c>
    </row>
    <row r="437" spans="1:24" x14ac:dyDescent="0.25">
      <c r="A437" s="61" t="str">
        <f t="shared" si="6"/>
        <v>3003.4.3</v>
      </c>
      <c r="B437" s="61" t="s">
        <v>1520</v>
      </c>
      <c r="C437" s="61">
        <v>0</v>
      </c>
      <c r="D437" s="61" t="s">
        <v>544</v>
      </c>
      <c r="E437" s="61" t="s">
        <v>1553</v>
      </c>
      <c r="F437" s="61" t="s">
        <v>21</v>
      </c>
      <c r="G437" s="61" t="e">
        <v>#N/A</v>
      </c>
      <c r="H437" s="61" t="e">
        <v>#N/A</v>
      </c>
      <c r="I437" s="61" t="e">
        <v>#N/A</v>
      </c>
      <c r="J437" s="61" t="s">
        <v>21</v>
      </c>
      <c r="K437" s="61" t="s">
        <v>21</v>
      </c>
      <c r="L437" s="61" t="s">
        <v>21</v>
      </c>
      <c r="M437" s="61" t="s">
        <v>21</v>
      </c>
      <c r="P437" s="61" t="s">
        <v>21</v>
      </c>
      <c r="Q437" s="61" t="s">
        <v>293</v>
      </c>
      <c r="R437" s="61">
        <v>60</v>
      </c>
      <c r="S437" s="61">
        <v>5</v>
      </c>
      <c r="T437" s="61" t="s">
        <v>540</v>
      </c>
      <c r="U437" s="61" t="s">
        <v>1546</v>
      </c>
      <c r="V437" s="61" t="s">
        <v>570</v>
      </c>
      <c r="W437" s="61" t="s">
        <v>562</v>
      </c>
      <c r="X437" s="61" t="s">
        <v>1554</v>
      </c>
    </row>
    <row r="438" spans="1:24" x14ac:dyDescent="0.25">
      <c r="A438" s="61" t="str">
        <f t="shared" si="6"/>
        <v>3003.5</v>
      </c>
      <c r="B438" s="61" t="s">
        <v>1520</v>
      </c>
      <c r="C438" s="61">
        <v>0</v>
      </c>
      <c r="D438" s="61" t="s">
        <v>534</v>
      </c>
      <c r="E438" s="61" t="s">
        <v>1555</v>
      </c>
      <c r="F438" s="61" t="s">
        <v>557</v>
      </c>
      <c r="G438" s="61" t="s">
        <v>11</v>
      </c>
      <c r="H438" s="61" t="s">
        <v>1704</v>
      </c>
      <c r="I438" s="61" t="s">
        <v>1705</v>
      </c>
      <c r="J438" s="61" t="s">
        <v>586</v>
      </c>
      <c r="K438" s="61" t="s">
        <v>559</v>
      </c>
      <c r="L438" s="61" t="s">
        <v>33</v>
      </c>
      <c r="M438" s="61" t="s">
        <v>892</v>
      </c>
      <c r="P438" s="61" t="s">
        <v>769</v>
      </c>
      <c r="Q438" s="61" t="s">
        <v>156</v>
      </c>
      <c r="R438" s="61">
        <v>20</v>
      </c>
      <c r="S438" s="61">
        <v>1</v>
      </c>
      <c r="T438" s="61" t="s">
        <v>540</v>
      </c>
      <c r="U438" s="61" t="s">
        <v>1556</v>
      </c>
      <c r="V438" s="61" t="s">
        <v>570</v>
      </c>
      <c r="W438" s="61" t="s">
        <v>806</v>
      </c>
      <c r="X438" s="61" t="s">
        <v>1557</v>
      </c>
    </row>
    <row r="439" spans="1:24" x14ac:dyDescent="0.25">
      <c r="A439" s="61" t="str">
        <f t="shared" si="6"/>
        <v>3003.5.1</v>
      </c>
      <c r="B439" s="61" t="s">
        <v>1520</v>
      </c>
      <c r="C439" s="61">
        <v>0</v>
      </c>
      <c r="D439" s="61" t="s">
        <v>544</v>
      </c>
      <c r="E439" s="61" t="s">
        <v>1558</v>
      </c>
      <c r="F439" s="61" t="s">
        <v>21</v>
      </c>
      <c r="G439" s="61" t="e">
        <v>#N/A</v>
      </c>
      <c r="H439" s="61" t="e">
        <v>#N/A</v>
      </c>
      <c r="I439" s="61" t="e">
        <v>#N/A</v>
      </c>
      <c r="J439" s="61" t="s">
        <v>21</v>
      </c>
      <c r="K439" s="61" t="s">
        <v>21</v>
      </c>
      <c r="L439" s="61" t="s">
        <v>21</v>
      </c>
      <c r="M439" s="61" t="s">
        <v>21</v>
      </c>
      <c r="P439" s="61" t="s">
        <v>21</v>
      </c>
      <c r="Q439" s="61" t="s">
        <v>157</v>
      </c>
      <c r="R439" s="61">
        <v>10</v>
      </c>
      <c r="S439" s="61">
        <v>1</v>
      </c>
      <c r="T439" s="61" t="s">
        <v>540</v>
      </c>
      <c r="U439" s="61" t="s">
        <v>1559</v>
      </c>
      <c r="V439" s="61" t="s">
        <v>570</v>
      </c>
      <c r="W439" s="61" t="s">
        <v>743</v>
      </c>
      <c r="X439" s="61" t="s">
        <v>1560</v>
      </c>
    </row>
    <row r="440" spans="1:24" x14ac:dyDescent="0.25">
      <c r="A440" s="61" t="str">
        <f t="shared" si="6"/>
        <v>3003.5.2</v>
      </c>
      <c r="B440" s="61" t="s">
        <v>1520</v>
      </c>
      <c r="C440" s="61">
        <v>0</v>
      </c>
      <c r="D440" s="61" t="s">
        <v>544</v>
      </c>
      <c r="E440" s="61" t="s">
        <v>1561</v>
      </c>
      <c r="F440" s="61" t="s">
        <v>21</v>
      </c>
      <c r="G440" s="61" t="e">
        <v>#N/A</v>
      </c>
      <c r="H440" s="61" t="e">
        <v>#N/A</v>
      </c>
      <c r="I440" s="61" t="e">
        <v>#N/A</v>
      </c>
      <c r="J440" s="61" t="s">
        <v>21</v>
      </c>
      <c r="K440" s="61" t="s">
        <v>21</v>
      </c>
      <c r="L440" s="61" t="s">
        <v>21</v>
      </c>
      <c r="M440" s="61" t="s">
        <v>21</v>
      </c>
      <c r="P440" s="61" t="s">
        <v>21</v>
      </c>
      <c r="Q440" s="61" t="s">
        <v>158</v>
      </c>
      <c r="R440" s="61">
        <v>50</v>
      </c>
      <c r="S440" s="61">
        <v>1</v>
      </c>
      <c r="T440" s="61" t="s">
        <v>540</v>
      </c>
      <c r="U440" s="61" t="s">
        <v>1562</v>
      </c>
      <c r="V440" s="61" t="s">
        <v>589</v>
      </c>
      <c r="W440" s="61" t="s">
        <v>641</v>
      </c>
      <c r="X440" s="61" t="s">
        <v>1520</v>
      </c>
    </row>
    <row r="441" spans="1:24" x14ac:dyDescent="0.25">
      <c r="A441" s="61" t="str">
        <f t="shared" si="6"/>
        <v>3003.5.3</v>
      </c>
      <c r="B441" s="61" t="s">
        <v>1520</v>
      </c>
      <c r="C441" s="61">
        <v>0</v>
      </c>
      <c r="D441" s="61" t="s">
        <v>544</v>
      </c>
      <c r="E441" s="61" t="s">
        <v>1563</v>
      </c>
      <c r="F441" s="61" t="s">
        <v>21</v>
      </c>
      <c r="G441" s="61" t="e">
        <v>#N/A</v>
      </c>
      <c r="H441" s="61" t="e">
        <v>#N/A</v>
      </c>
      <c r="I441" s="61" t="e">
        <v>#N/A</v>
      </c>
      <c r="J441" s="61" t="s">
        <v>21</v>
      </c>
      <c r="K441" s="61" t="s">
        <v>21</v>
      </c>
      <c r="L441" s="61" t="s">
        <v>21</v>
      </c>
      <c r="M441" s="61" t="s">
        <v>21</v>
      </c>
      <c r="P441" s="61" t="s">
        <v>21</v>
      </c>
      <c r="Q441" s="61" t="s">
        <v>159</v>
      </c>
      <c r="R441" s="61">
        <v>20</v>
      </c>
      <c r="S441" s="61">
        <v>1</v>
      </c>
      <c r="T441" s="61" t="s">
        <v>540</v>
      </c>
      <c r="U441" s="61" t="s">
        <v>1564</v>
      </c>
      <c r="V441" s="61" t="s">
        <v>574</v>
      </c>
      <c r="W441" s="61" t="s">
        <v>641</v>
      </c>
      <c r="X441" s="61" t="s">
        <v>1554</v>
      </c>
    </row>
    <row r="442" spans="1:24" x14ac:dyDescent="0.25">
      <c r="A442" s="61" t="str">
        <f t="shared" si="6"/>
        <v>3003.5.4</v>
      </c>
      <c r="B442" s="61" t="s">
        <v>1520</v>
      </c>
      <c r="C442" s="61">
        <v>0</v>
      </c>
      <c r="D442" s="61" t="s">
        <v>544</v>
      </c>
      <c r="E442" s="61" t="s">
        <v>1565</v>
      </c>
      <c r="F442" s="61" t="s">
        <v>21</v>
      </c>
      <c r="G442" s="61" t="e">
        <v>#N/A</v>
      </c>
      <c r="H442" s="61" t="e">
        <v>#N/A</v>
      </c>
      <c r="I442" s="61" t="e">
        <v>#N/A</v>
      </c>
      <c r="J442" s="61" t="s">
        <v>21</v>
      </c>
      <c r="K442" s="61" t="s">
        <v>21</v>
      </c>
      <c r="L442" s="61" t="s">
        <v>21</v>
      </c>
      <c r="M442" s="61" t="s">
        <v>21</v>
      </c>
      <c r="P442" s="61" t="s">
        <v>21</v>
      </c>
      <c r="Q442" s="61" t="s">
        <v>160</v>
      </c>
      <c r="R442" s="61">
        <v>20</v>
      </c>
      <c r="S442" s="61">
        <v>1</v>
      </c>
      <c r="T442" s="61" t="s">
        <v>540</v>
      </c>
      <c r="U442" s="61" t="s">
        <v>1566</v>
      </c>
      <c r="V442" s="61" t="s">
        <v>641</v>
      </c>
      <c r="W442" s="61" t="s">
        <v>806</v>
      </c>
      <c r="X442" s="61" t="s">
        <v>1520</v>
      </c>
    </row>
    <row r="443" spans="1:24" x14ac:dyDescent="0.25">
      <c r="A443" s="61" t="str">
        <f t="shared" si="6"/>
        <v>3003.6</v>
      </c>
      <c r="B443" s="61" t="s">
        <v>1520</v>
      </c>
      <c r="C443" s="61">
        <v>0</v>
      </c>
      <c r="D443" s="61" t="s">
        <v>534</v>
      </c>
      <c r="E443" s="61" t="s">
        <v>1567</v>
      </c>
      <c r="F443" s="61" t="s">
        <v>557</v>
      </c>
      <c r="G443" s="61" t="s">
        <v>14</v>
      </c>
      <c r="H443" s="61" t="s">
        <v>1708</v>
      </c>
      <c r="I443" s="61" t="s">
        <v>1708</v>
      </c>
      <c r="J443" s="61" t="s">
        <v>629</v>
      </c>
      <c r="K443" s="61" t="s">
        <v>559</v>
      </c>
      <c r="L443" s="61" t="s">
        <v>33</v>
      </c>
      <c r="M443" s="61" t="s">
        <v>838</v>
      </c>
      <c r="P443" s="61" t="s">
        <v>830</v>
      </c>
      <c r="Q443" s="61" t="s">
        <v>408</v>
      </c>
      <c r="R443" s="61">
        <v>15</v>
      </c>
      <c r="S443" s="61">
        <v>10</v>
      </c>
      <c r="T443" s="61" t="s">
        <v>540</v>
      </c>
      <c r="U443" s="61" t="s">
        <v>1568</v>
      </c>
      <c r="V443" s="61" t="s">
        <v>570</v>
      </c>
      <c r="W443" s="61" t="s">
        <v>806</v>
      </c>
      <c r="X443" s="61" t="s">
        <v>1569</v>
      </c>
    </row>
    <row r="444" spans="1:24" x14ac:dyDescent="0.25">
      <c r="A444" s="61" t="str">
        <f t="shared" si="6"/>
        <v>3003.6.1</v>
      </c>
      <c r="B444" s="61" t="s">
        <v>1520</v>
      </c>
      <c r="C444" s="61">
        <v>0</v>
      </c>
      <c r="D444" s="61" t="s">
        <v>544</v>
      </c>
      <c r="E444" s="61" t="s">
        <v>1570</v>
      </c>
      <c r="F444" s="61" t="s">
        <v>21</v>
      </c>
      <c r="G444" s="61" t="e">
        <v>#N/A</v>
      </c>
      <c r="H444" s="61" t="e">
        <v>#N/A</v>
      </c>
      <c r="I444" s="61" t="e">
        <v>#N/A</v>
      </c>
      <c r="J444" s="61" t="s">
        <v>21</v>
      </c>
      <c r="K444" s="61" t="s">
        <v>21</v>
      </c>
      <c r="L444" s="61" t="s">
        <v>21</v>
      </c>
      <c r="M444" s="61" t="s">
        <v>21</v>
      </c>
      <c r="P444" s="61" t="s">
        <v>21</v>
      </c>
      <c r="Q444" s="61" t="s">
        <v>409</v>
      </c>
      <c r="R444" s="61">
        <v>10</v>
      </c>
      <c r="S444" s="61">
        <v>1</v>
      </c>
      <c r="T444" s="61" t="s">
        <v>540</v>
      </c>
      <c r="U444" s="61" t="s">
        <v>1571</v>
      </c>
      <c r="V444" s="61" t="s">
        <v>570</v>
      </c>
      <c r="W444" s="61" t="s">
        <v>743</v>
      </c>
      <c r="X444" s="61" t="s">
        <v>1520</v>
      </c>
    </row>
    <row r="445" spans="1:24" x14ac:dyDescent="0.25">
      <c r="A445" s="61" t="str">
        <f t="shared" si="6"/>
        <v>3003.6.2</v>
      </c>
      <c r="B445" s="61" t="s">
        <v>1520</v>
      </c>
      <c r="C445" s="61">
        <v>0</v>
      </c>
      <c r="D445" s="61" t="s">
        <v>544</v>
      </c>
      <c r="E445" s="61" t="s">
        <v>1572</v>
      </c>
      <c r="F445" s="61" t="s">
        <v>21</v>
      </c>
      <c r="G445" s="61" t="e">
        <v>#N/A</v>
      </c>
      <c r="H445" s="61" t="e">
        <v>#N/A</v>
      </c>
      <c r="I445" s="61" t="e">
        <v>#N/A</v>
      </c>
      <c r="J445" s="61" t="s">
        <v>21</v>
      </c>
      <c r="K445" s="61" t="s">
        <v>21</v>
      </c>
      <c r="L445" s="61" t="s">
        <v>21</v>
      </c>
      <c r="M445" s="61" t="s">
        <v>21</v>
      </c>
      <c r="P445" s="61" t="s">
        <v>21</v>
      </c>
      <c r="Q445" s="61" t="s">
        <v>410</v>
      </c>
      <c r="R445" s="61">
        <v>10</v>
      </c>
      <c r="S445" s="61">
        <v>1</v>
      </c>
      <c r="T445" s="61" t="s">
        <v>540</v>
      </c>
      <c r="U445" s="61" t="s">
        <v>1573</v>
      </c>
      <c r="V445" s="61" t="s">
        <v>589</v>
      </c>
      <c r="W445" s="61" t="s">
        <v>900</v>
      </c>
      <c r="X445" s="61" t="s">
        <v>1520</v>
      </c>
    </row>
    <row r="446" spans="1:24" x14ac:dyDescent="0.25">
      <c r="A446" s="61" t="str">
        <f t="shared" si="6"/>
        <v>3003.6.3</v>
      </c>
      <c r="B446" s="61" t="s">
        <v>1520</v>
      </c>
      <c r="C446" s="61">
        <v>0</v>
      </c>
      <c r="D446" s="61" t="s">
        <v>544</v>
      </c>
      <c r="E446" s="61" t="s">
        <v>1574</v>
      </c>
      <c r="F446" s="61" t="s">
        <v>21</v>
      </c>
      <c r="G446" s="61" t="e">
        <v>#N/A</v>
      </c>
      <c r="H446" s="61" t="e">
        <v>#N/A</v>
      </c>
      <c r="I446" s="61" t="e">
        <v>#N/A</v>
      </c>
      <c r="J446" s="61" t="s">
        <v>21</v>
      </c>
      <c r="K446" s="61" t="s">
        <v>21</v>
      </c>
      <c r="L446" s="61" t="s">
        <v>21</v>
      </c>
      <c r="M446" s="61" t="s">
        <v>21</v>
      </c>
      <c r="P446" s="61" t="s">
        <v>21</v>
      </c>
      <c r="Q446" s="61" t="s">
        <v>411</v>
      </c>
      <c r="R446" s="61">
        <v>20</v>
      </c>
      <c r="S446" s="61">
        <v>1</v>
      </c>
      <c r="T446" s="61" t="s">
        <v>540</v>
      </c>
      <c r="U446" s="61" t="s">
        <v>1575</v>
      </c>
      <c r="V446" s="61" t="s">
        <v>696</v>
      </c>
      <c r="W446" s="61" t="s">
        <v>571</v>
      </c>
      <c r="X446" s="61" t="s">
        <v>1520</v>
      </c>
    </row>
    <row r="447" spans="1:24" x14ac:dyDescent="0.25">
      <c r="A447" s="61" t="str">
        <f t="shared" si="6"/>
        <v>3003.6.4</v>
      </c>
      <c r="B447" s="61" t="s">
        <v>1520</v>
      </c>
      <c r="C447" s="61">
        <v>0</v>
      </c>
      <c r="D447" s="61" t="s">
        <v>544</v>
      </c>
      <c r="E447" s="61" t="s">
        <v>1576</v>
      </c>
      <c r="F447" s="61" t="s">
        <v>21</v>
      </c>
      <c r="G447" s="61" t="e">
        <v>#N/A</v>
      </c>
      <c r="H447" s="61" t="e">
        <v>#N/A</v>
      </c>
      <c r="I447" s="61" t="e">
        <v>#N/A</v>
      </c>
      <c r="J447" s="61" t="s">
        <v>21</v>
      </c>
      <c r="K447" s="61" t="s">
        <v>21</v>
      </c>
      <c r="L447" s="61" t="s">
        <v>21</v>
      </c>
      <c r="M447" s="61" t="s">
        <v>21</v>
      </c>
      <c r="P447" s="61" t="s">
        <v>21</v>
      </c>
      <c r="Q447" s="61" t="s">
        <v>412</v>
      </c>
      <c r="R447" s="61">
        <v>10</v>
      </c>
      <c r="S447" s="61">
        <v>1</v>
      </c>
      <c r="T447" s="61" t="s">
        <v>540</v>
      </c>
      <c r="U447" s="61" t="s">
        <v>1577</v>
      </c>
      <c r="V447" s="61" t="s">
        <v>696</v>
      </c>
      <c r="W447" s="61" t="s">
        <v>571</v>
      </c>
      <c r="X447" s="61" t="s">
        <v>1520</v>
      </c>
    </row>
    <row r="448" spans="1:24" x14ac:dyDescent="0.25">
      <c r="A448" s="61" t="str">
        <f t="shared" si="6"/>
        <v>3003.6.5</v>
      </c>
      <c r="B448" s="61" t="s">
        <v>1520</v>
      </c>
      <c r="C448" s="61">
        <v>0</v>
      </c>
      <c r="D448" s="61" t="s">
        <v>824</v>
      </c>
      <c r="E448" s="61" t="s">
        <v>1578</v>
      </c>
      <c r="F448" s="61" t="s">
        <v>21</v>
      </c>
      <c r="G448" s="61" t="e">
        <v>#N/A</v>
      </c>
      <c r="H448" s="61" t="e">
        <v>#N/A</v>
      </c>
      <c r="I448" s="61" t="e">
        <v>#N/A</v>
      </c>
      <c r="J448" s="61" t="s">
        <v>21</v>
      </c>
      <c r="K448" s="61" t="s">
        <v>21</v>
      </c>
      <c r="L448" s="61" t="s">
        <v>21</v>
      </c>
      <c r="M448" s="61" t="s">
        <v>21</v>
      </c>
      <c r="P448" s="61" t="s">
        <v>21</v>
      </c>
      <c r="Q448" s="61" t="s">
        <v>413</v>
      </c>
      <c r="R448" s="61">
        <v>0</v>
      </c>
      <c r="S448" s="61">
        <v>1</v>
      </c>
      <c r="T448" s="61" t="s">
        <v>540</v>
      </c>
      <c r="U448" s="61" t="s">
        <v>1579</v>
      </c>
      <c r="V448" s="61" t="s">
        <v>696</v>
      </c>
      <c r="W448" s="61" t="s">
        <v>906</v>
      </c>
      <c r="X448" s="61" t="s">
        <v>817</v>
      </c>
    </row>
    <row r="449" spans="1:24" x14ac:dyDescent="0.25">
      <c r="A449" s="61" t="str">
        <f t="shared" si="6"/>
        <v>3003.6.6</v>
      </c>
      <c r="B449" s="61" t="s">
        <v>1520</v>
      </c>
      <c r="C449" s="61">
        <v>0</v>
      </c>
      <c r="D449" s="61" t="s">
        <v>824</v>
      </c>
      <c r="E449" s="61" t="s">
        <v>1580</v>
      </c>
      <c r="F449" s="61" t="s">
        <v>21</v>
      </c>
      <c r="G449" s="61" t="e">
        <v>#N/A</v>
      </c>
      <c r="H449" s="61" t="e">
        <v>#N/A</v>
      </c>
      <c r="I449" s="61" t="e">
        <v>#N/A</v>
      </c>
      <c r="J449" s="61" t="s">
        <v>21</v>
      </c>
      <c r="K449" s="61" t="s">
        <v>21</v>
      </c>
      <c r="L449" s="61" t="s">
        <v>21</v>
      </c>
      <c r="M449" s="61" t="s">
        <v>21</v>
      </c>
      <c r="P449" s="61" t="s">
        <v>21</v>
      </c>
      <c r="Q449" s="61" t="s">
        <v>414</v>
      </c>
      <c r="R449" s="61">
        <v>0</v>
      </c>
      <c r="S449" s="61">
        <v>1</v>
      </c>
      <c r="T449" s="61" t="s">
        <v>540</v>
      </c>
      <c r="U449" s="61" t="s">
        <v>1581</v>
      </c>
      <c r="V449" s="61" t="s">
        <v>910</v>
      </c>
      <c r="W449" s="61" t="s">
        <v>1582</v>
      </c>
      <c r="X449" s="61" t="s">
        <v>817</v>
      </c>
    </row>
    <row r="450" spans="1:24" x14ac:dyDescent="0.25">
      <c r="A450" s="61" t="str">
        <f t="shared" si="6"/>
        <v>3003.6.7</v>
      </c>
      <c r="B450" s="61" t="s">
        <v>1520</v>
      </c>
      <c r="C450" s="61">
        <v>0</v>
      </c>
      <c r="D450" s="61" t="s">
        <v>824</v>
      </c>
      <c r="E450" s="61" t="s">
        <v>1583</v>
      </c>
      <c r="F450" s="61" t="s">
        <v>21</v>
      </c>
      <c r="G450" s="61" t="e">
        <v>#N/A</v>
      </c>
      <c r="H450" s="61" t="e">
        <v>#N/A</v>
      </c>
      <c r="I450" s="61" t="e">
        <v>#N/A</v>
      </c>
      <c r="J450" s="61" t="s">
        <v>21</v>
      </c>
      <c r="K450" s="61" t="s">
        <v>21</v>
      </c>
      <c r="L450" s="61" t="s">
        <v>21</v>
      </c>
      <c r="M450" s="61" t="s">
        <v>21</v>
      </c>
      <c r="P450" s="61" t="s">
        <v>21</v>
      </c>
      <c r="Q450" s="61" t="s">
        <v>415</v>
      </c>
      <c r="R450" s="61">
        <v>0</v>
      </c>
      <c r="S450" s="61">
        <v>10</v>
      </c>
      <c r="T450" s="61" t="s">
        <v>540</v>
      </c>
      <c r="U450" s="61" t="s">
        <v>1568</v>
      </c>
      <c r="V450" s="61" t="s">
        <v>1584</v>
      </c>
      <c r="W450" s="61" t="s">
        <v>1585</v>
      </c>
      <c r="X450" s="61" t="s">
        <v>817</v>
      </c>
    </row>
    <row r="451" spans="1:24" x14ac:dyDescent="0.25">
      <c r="A451" s="61" t="str">
        <f t="shared" si="6"/>
        <v>3003.6.8</v>
      </c>
      <c r="B451" s="61" t="s">
        <v>1520</v>
      </c>
      <c r="C451" s="61">
        <v>0</v>
      </c>
      <c r="D451" s="61" t="s">
        <v>544</v>
      </c>
      <c r="E451" s="61" t="s">
        <v>1586</v>
      </c>
      <c r="F451" s="61" t="s">
        <v>21</v>
      </c>
      <c r="G451" s="61" t="e">
        <v>#N/A</v>
      </c>
      <c r="H451" s="61" t="e">
        <v>#N/A</v>
      </c>
      <c r="I451" s="61" t="e">
        <v>#N/A</v>
      </c>
      <c r="J451" s="61" t="s">
        <v>21</v>
      </c>
      <c r="K451" s="61" t="s">
        <v>21</v>
      </c>
      <c r="L451" s="61" t="s">
        <v>21</v>
      </c>
      <c r="M451" s="61" t="s">
        <v>21</v>
      </c>
      <c r="P451" s="61" t="s">
        <v>21</v>
      </c>
      <c r="Q451" s="61" t="s">
        <v>416</v>
      </c>
      <c r="R451" s="61">
        <v>50</v>
      </c>
      <c r="S451" s="61">
        <v>4</v>
      </c>
      <c r="T451" s="61" t="s">
        <v>540</v>
      </c>
      <c r="U451" s="61" t="s">
        <v>1587</v>
      </c>
      <c r="V451" s="61" t="s">
        <v>1588</v>
      </c>
      <c r="W451" s="61" t="s">
        <v>806</v>
      </c>
      <c r="X451" s="61" t="s">
        <v>1520</v>
      </c>
    </row>
    <row r="452" spans="1:24" x14ac:dyDescent="0.25">
      <c r="A452" s="61" t="str">
        <f t="shared" ref="A452:A502" si="7">+E452</f>
        <v>3000.1</v>
      </c>
      <c r="B452" s="61" t="s">
        <v>1528</v>
      </c>
      <c r="C452" s="61">
        <v>0</v>
      </c>
      <c r="D452" s="61" t="s">
        <v>534</v>
      </c>
      <c r="E452" s="61" t="s">
        <v>1589</v>
      </c>
      <c r="F452" s="61" t="s">
        <v>536</v>
      </c>
      <c r="G452" s="61" t="s">
        <v>11</v>
      </c>
      <c r="H452" s="61" t="s">
        <v>1704</v>
      </c>
      <c r="I452" s="61" t="s">
        <v>1705</v>
      </c>
      <c r="J452" s="61" t="s">
        <v>683</v>
      </c>
      <c r="K452" s="61" t="s">
        <v>559</v>
      </c>
      <c r="L452" s="61" t="s">
        <v>21</v>
      </c>
      <c r="M452" s="61" t="s">
        <v>735</v>
      </c>
      <c r="P452" s="61" t="s">
        <v>1167</v>
      </c>
      <c r="Q452" s="61" t="s">
        <v>266</v>
      </c>
      <c r="R452" s="61">
        <v>20</v>
      </c>
      <c r="S452" s="61">
        <v>1</v>
      </c>
      <c r="T452" s="61" t="s">
        <v>540</v>
      </c>
      <c r="U452" s="61" t="s">
        <v>1590</v>
      </c>
      <c r="V452" s="61" t="s">
        <v>542</v>
      </c>
      <c r="W452" s="61" t="s">
        <v>1175</v>
      </c>
      <c r="X452" s="61" t="s">
        <v>1591</v>
      </c>
    </row>
    <row r="453" spans="1:24" x14ac:dyDescent="0.25">
      <c r="A453" s="61" t="str">
        <f t="shared" si="7"/>
        <v>3000.1.1</v>
      </c>
      <c r="B453" s="61" t="s">
        <v>1528</v>
      </c>
      <c r="C453" s="61">
        <v>0</v>
      </c>
      <c r="D453" s="61" t="s">
        <v>544</v>
      </c>
      <c r="E453" s="61" t="s">
        <v>1592</v>
      </c>
      <c r="F453" s="61" t="s">
        <v>21</v>
      </c>
      <c r="G453" s="61" t="e">
        <v>#N/A</v>
      </c>
      <c r="H453" s="61" t="e">
        <v>#N/A</v>
      </c>
      <c r="I453" s="61" t="e">
        <v>#N/A</v>
      </c>
      <c r="J453" s="61" t="s">
        <v>21</v>
      </c>
      <c r="K453" s="61" t="s">
        <v>21</v>
      </c>
      <c r="L453" s="61" t="s">
        <v>21</v>
      </c>
      <c r="M453" s="61" t="s">
        <v>21</v>
      </c>
      <c r="P453" s="61" t="s">
        <v>21</v>
      </c>
      <c r="Q453" s="61" t="s">
        <v>267</v>
      </c>
      <c r="R453" s="61">
        <v>100</v>
      </c>
      <c r="S453" s="61">
        <v>1</v>
      </c>
      <c r="T453" s="61" t="s">
        <v>540</v>
      </c>
      <c r="U453" s="61" t="s">
        <v>1593</v>
      </c>
      <c r="V453" s="61" t="s">
        <v>542</v>
      </c>
      <c r="W453" s="61" t="s">
        <v>571</v>
      </c>
      <c r="X453" s="61" t="s">
        <v>1528</v>
      </c>
    </row>
    <row r="454" spans="1:24" x14ac:dyDescent="0.25">
      <c r="A454" s="61" t="str">
        <f t="shared" si="7"/>
        <v>3000.1.2</v>
      </c>
      <c r="B454" s="61" t="s">
        <v>1528</v>
      </c>
      <c r="C454" s="61">
        <v>0</v>
      </c>
      <c r="D454" s="61" t="s">
        <v>824</v>
      </c>
      <c r="E454" s="61" t="s">
        <v>1594</v>
      </c>
      <c r="F454" s="61" t="s">
        <v>21</v>
      </c>
      <c r="G454" s="61" t="e">
        <v>#N/A</v>
      </c>
      <c r="H454" s="61" t="e">
        <v>#N/A</v>
      </c>
      <c r="I454" s="61" t="e">
        <v>#N/A</v>
      </c>
      <c r="J454" s="61" t="s">
        <v>21</v>
      </c>
      <c r="K454" s="61" t="s">
        <v>21</v>
      </c>
      <c r="L454" s="61" t="s">
        <v>21</v>
      </c>
      <c r="M454" s="61" t="s">
        <v>21</v>
      </c>
      <c r="P454" s="61" t="s">
        <v>21</v>
      </c>
      <c r="Q454" s="61" t="s">
        <v>268</v>
      </c>
      <c r="R454" s="61">
        <v>0</v>
      </c>
      <c r="S454" s="61">
        <v>1</v>
      </c>
      <c r="T454" s="61" t="s">
        <v>540</v>
      </c>
      <c r="U454" s="61" t="s">
        <v>1595</v>
      </c>
      <c r="V454" s="61" t="s">
        <v>574</v>
      </c>
      <c r="W454" s="61" t="s">
        <v>641</v>
      </c>
      <c r="X454" s="61" t="s">
        <v>701</v>
      </c>
    </row>
    <row r="455" spans="1:24" x14ac:dyDescent="0.25">
      <c r="A455" s="61" t="str">
        <f t="shared" si="7"/>
        <v>3000.1.3</v>
      </c>
      <c r="B455" s="61" t="s">
        <v>1528</v>
      </c>
      <c r="C455" s="61">
        <v>0</v>
      </c>
      <c r="D455" s="61" t="s">
        <v>824</v>
      </c>
      <c r="E455" s="61" t="s">
        <v>1596</v>
      </c>
      <c r="F455" s="61" t="s">
        <v>21</v>
      </c>
      <c r="G455" s="61" t="e">
        <v>#N/A</v>
      </c>
      <c r="H455" s="61" t="e">
        <v>#N/A</v>
      </c>
      <c r="I455" s="61" t="e">
        <v>#N/A</v>
      </c>
      <c r="J455" s="61" t="s">
        <v>21</v>
      </c>
      <c r="K455" s="61" t="s">
        <v>21</v>
      </c>
      <c r="L455" s="61" t="s">
        <v>21</v>
      </c>
      <c r="M455" s="61" t="s">
        <v>21</v>
      </c>
      <c r="P455" s="61" t="s">
        <v>21</v>
      </c>
      <c r="Q455" s="61" t="s">
        <v>269</v>
      </c>
      <c r="R455" s="61">
        <v>0</v>
      </c>
      <c r="S455" s="61">
        <v>1</v>
      </c>
      <c r="T455" s="61" t="s">
        <v>540</v>
      </c>
      <c r="U455" s="61" t="s">
        <v>1590</v>
      </c>
      <c r="V455" s="61" t="s">
        <v>641</v>
      </c>
      <c r="W455" s="61" t="s">
        <v>1175</v>
      </c>
      <c r="X455" s="61" t="s">
        <v>701</v>
      </c>
    </row>
    <row r="456" spans="1:24" x14ac:dyDescent="0.25">
      <c r="A456" s="61" t="str">
        <f t="shared" si="7"/>
        <v>3000.2</v>
      </c>
      <c r="B456" s="61" t="s">
        <v>1528</v>
      </c>
      <c r="C456" s="61">
        <v>0</v>
      </c>
      <c r="D456" s="61" t="s">
        <v>534</v>
      </c>
      <c r="E456" s="61" t="s">
        <v>1597</v>
      </c>
      <c r="F456" s="61" t="s">
        <v>536</v>
      </c>
      <c r="G456" s="61" t="s">
        <v>11</v>
      </c>
      <c r="H456" s="61" t="s">
        <v>1704</v>
      </c>
      <c r="I456" s="61" t="s">
        <v>1705</v>
      </c>
      <c r="J456" s="61" t="s">
        <v>629</v>
      </c>
      <c r="K456" s="61" t="s">
        <v>559</v>
      </c>
      <c r="L456" s="61" t="s">
        <v>21</v>
      </c>
      <c r="M456" s="61" t="s">
        <v>735</v>
      </c>
      <c r="P456" s="61" t="s">
        <v>1167</v>
      </c>
      <c r="Q456" s="61" t="s">
        <v>399</v>
      </c>
      <c r="R456" s="61">
        <v>20</v>
      </c>
      <c r="S456" s="61">
        <v>2</v>
      </c>
      <c r="T456" s="61" t="s">
        <v>540</v>
      </c>
      <c r="U456" s="61" t="s">
        <v>1598</v>
      </c>
      <c r="V456" s="61" t="s">
        <v>542</v>
      </c>
      <c r="W456" s="61" t="s">
        <v>806</v>
      </c>
      <c r="X456" s="61" t="s">
        <v>1599</v>
      </c>
    </row>
    <row r="457" spans="1:24" x14ac:dyDescent="0.25">
      <c r="A457" s="61" t="str">
        <f t="shared" si="7"/>
        <v>3000.2.1</v>
      </c>
      <c r="B457" s="61" t="s">
        <v>1528</v>
      </c>
      <c r="C457" s="61">
        <v>0</v>
      </c>
      <c r="D457" s="61" t="s">
        <v>544</v>
      </c>
      <c r="E457" s="61" t="s">
        <v>1600</v>
      </c>
      <c r="F457" s="61" t="s">
        <v>21</v>
      </c>
      <c r="G457" s="61" t="e">
        <v>#N/A</v>
      </c>
      <c r="H457" s="61" t="e">
        <v>#N/A</v>
      </c>
      <c r="I457" s="61" t="e">
        <v>#N/A</v>
      </c>
      <c r="J457" s="61" t="s">
        <v>21</v>
      </c>
      <c r="K457" s="61" t="s">
        <v>21</v>
      </c>
      <c r="L457" s="61" t="s">
        <v>21</v>
      </c>
      <c r="M457" s="61" t="s">
        <v>21</v>
      </c>
      <c r="P457" s="61" t="s">
        <v>21</v>
      </c>
      <c r="Q457" s="61" t="s">
        <v>400</v>
      </c>
      <c r="R457" s="61">
        <v>30</v>
      </c>
      <c r="S457" s="61">
        <v>2</v>
      </c>
      <c r="T457" s="61" t="s">
        <v>540</v>
      </c>
      <c r="U457" s="61" t="s">
        <v>1601</v>
      </c>
      <c r="V457" s="61" t="s">
        <v>542</v>
      </c>
      <c r="W457" s="61" t="s">
        <v>714</v>
      </c>
      <c r="X457" s="61" t="s">
        <v>1528</v>
      </c>
    </row>
    <row r="458" spans="1:24" x14ac:dyDescent="0.25">
      <c r="A458" s="61" t="str">
        <f t="shared" si="7"/>
        <v>3000.2.2</v>
      </c>
      <c r="B458" s="61" t="s">
        <v>1528</v>
      </c>
      <c r="C458" s="61">
        <v>0</v>
      </c>
      <c r="D458" s="61" t="s">
        <v>824</v>
      </c>
      <c r="E458" s="61" t="s">
        <v>1602</v>
      </c>
      <c r="F458" s="61" t="s">
        <v>21</v>
      </c>
      <c r="G458" s="61" t="e">
        <v>#N/A</v>
      </c>
      <c r="H458" s="61" t="e">
        <v>#N/A</v>
      </c>
      <c r="I458" s="61" t="e">
        <v>#N/A</v>
      </c>
      <c r="J458" s="61" t="s">
        <v>21</v>
      </c>
      <c r="K458" s="61" t="s">
        <v>21</v>
      </c>
      <c r="L458" s="61" t="s">
        <v>21</v>
      </c>
      <c r="M458" s="61" t="s">
        <v>21</v>
      </c>
      <c r="P458" s="61" t="s">
        <v>21</v>
      </c>
      <c r="Q458" s="61" t="s">
        <v>1603</v>
      </c>
      <c r="R458" s="61">
        <v>0</v>
      </c>
      <c r="S458" s="61">
        <v>2</v>
      </c>
      <c r="T458" s="61" t="s">
        <v>540</v>
      </c>
      <c r="U458" s="61" t="s">
        <v>1601</v>
      </c>
      <c r="V458" s="61" t="s">
        <v>609</v>
      </c>
      <c r="W458" s="61" t="s">
        <v>626</v>
      </c>
      <c r="X458" s="61" t="s">
        <v>1396</v>
      </c>
    </row>
    <row r="459" spans="1:24" x14ac:dyDescent="0.25">
      <c r="A459" s="61" t="str">
        <f t="shared" si="7"/>
        <v>3000.2.3</v>
      </c>
      <c r="B459" s="61" t="s">
        <v>1528</v>
      </c>
      <c r="C459" s="61">
        <v>0</v>
      </c>
      <c r="D459" s="61" t="s">
        <v>544</v>
      </c>
      <c r="E459" s="61" t="s">
        <v>1604</v>
      </c>
      <c r="F459" s="61" t="s">
        <v>21</v>
      </c>
      <c r="G459" s="61" t="e">
        <v>#N/A</v>
      </c>
      <c r="H459" s="61" t="e">
        <v>#N/A</v>
      </c>
      <c r="I459" s="61" t="e">
        <v>#N/A</v>
      </c>
      <c r="J459" s="61" t="s">
        <v>21</v>
      </c>
      <c r="K459" s="61" t="s">
        <v>21</v>
      </c>
      <c r="L459" s="61" t="s">
        <v>21</v>
      </c>
      <c r="M459" s="61" t="s">
        <v>21</v>
      </c>
      <c r="P459" s="61" t="s">
        <v>21</v>
      </c>
      <c r="Q459" s="61" t="s">
        <v>401</v>
      </c>
      <c r="R459" s="61">
        <v>30</v>
      </c>
      <c r="S459" s="61">
        <v>2</v>
      </c>
      <c r="T459" s="61" t="s">
        <v>540</v>
      </c>
      <c r="U459" s="61" t="s">
        <v>1605</v>
      </c>
      <c r="V459" s="61" t="s">
        <v>589</v>
      </c>
      <c r="W459" s="61" t="s">
        <v>571</v>
      </c>
      <c r="X459" s="61" t="s">
        <v>1528</v>
      </c>
    </row>
    <row r="460" spans="1:24" x14ac:dyDescent="0.25">
      <c r="A460" s="61" t="str">
        <f t="shared" si="7"/>
        <v>3000.2.4</v>
      </c>
      <c r="B460" s="61" t="s">
        <v>1528</v>
      </c>
      <c r="C460" s="61">
        <v>0</v>
      </c>
      <c r="D460" s="61" t="s">
        <v>824</v>
      </c>
      <c r="E460" s="61" t="s">
        <v>1606</v>
      </c>
      <c r="F460" s="61" t="s">
        <v>21</v>
      </c>
      <c r="G460" s="61" t="e">
        <v>#N/A</v>
      </c>
      <c r="H460" s="61" t="e">
        <v>#N/A</v>
      </c>
      <c r="I460" s="61" t="e">
        <v>#N/A</v>
      </c>
      <c r="J460" s="61" t="s">
        <v>21</v>
      </c>
      <c r="K460" s="61" t="s">
        <v>21</v>
      </c>
      <c r="L460" s="61" t="s">
        <v>21</v>
      </c>
      <c r="M460" s="61" t="s">
        <v>21</v>
      </c>
      <c r="P460" s="61" t="s">
        <v>21</v>
      </c>
      <c r="Q460" s="61" t="s">
        <v>402</v>
      </c>
      <c r="R460" s="61">
        <v>0</v>
      </c>
      <c r="S460" s="61">
        <v>2</v>
      </c>
      <c r="T460" s="61" t="s">
        <v>540</v>
      </c>
      <c r="U460" s="61" t="s">
        <v>1607</v>
      </c>
      <c r="V460" s="61" t="s">
        <v>574</v>
      </c>
      <c r="W460" s="61" t="s">
        <v>864</v>
      </c>
      <c r="X460" s="61" t="s">
        <v>1396</v>
      </c>
    </row>
    <row r="461" spans="1:24" x14ac:dyDescent="0.25">
      <c r="A461" s="61" t="str">
        <f t="shared" si="7"/>
        <v>3000.2.5</v>
      </c>
      <c r="B461" s="61" t="s">
        <v>1528</v>
      </c>
      <c r="C461" s="61">
        <v>0</v>
      </c>
      <c r="D461" s="61" t="s">
        <v>544</v>
      </c>
      <c r="E461" s="61" t="s">
        <v>1608</v>
      </c>
      <c r="F461" s="61" t="s">
        <v>21</v>
      </c>
      <c r="G461" s="61" t="e">
        <v>#N/A</v>
      </c>
      <c r="H461" s="61" t="e">
        <v>#N/A</v>
      </c>
      <c r="I461" s="61" t="e">
        <v>#N/A</v>
      </c>
      <c r="J461" s="61" t="s">
        <v>21</v>
      </c>
      <c r="K461" s="61" t="s">
        <v>21</v>
      </c>
      <c r="L461" s="61" t="s">
        <v>21</v>
      </c>
      <c r="M461" s="61" t="s">
        <v>21</v>
      </c>
      <c r="P461" s="61" t="s">
        <v>21</v>
      </c>
      <c r="Q461" s="61" t="s">
        <v>403</v>
      </c>
      <c r="R461" s="61">
        <v>40</v>
      </c>
      <c r="S461" s="61">
        <v>2</v>
      </c>
      <c r="T461" s="61" t="s">
        <v>540</v>
      </c>
      <c r="U461" s="61" t="s">
        <v>1609</v>
      </c>
      <c r="V461" s="61" t="s">
        <v>1045</v>
      </c>
      <c r="W461" s="61" t="s">
        <v>799</v>
      </c>
      <c r="X461" s="61" t="s">
        <v>1528</v>
      </c>
    </row>
    <row r="462" spans="1:24" x14ac:dyDescent="0.25">
      <c r="A462" s="61" t="str">
        <f t="shared" si="7"/>
        <v>3000.2.6</v>
      </c>
      <c r="B462" s="61" t="s">
        <v>1528</v>
      </c>
      <c r="C462" s="61">
        <v>0</v>
      </c>
      <c r="D462" s="61" t="s">
        <v>824</v>
      </c>
      <c r="E462" s="61" t="s">
        <v>1610</v>
      </c>
      <c r="F462" s="61" t="s">
        <v>21</v>
      </c>
      <c r="G462" s="61" t="e">
        <v>#N/A</v>
      </c>
      <c r="H462" s="61" t="e">
        <v>#N/A</v>
      </c>
      <c r="I462" s="61" t="e">
        <v>#N/A</v>
      </c>
      <c r="J462" s="61" t="s">
        <v>21</v>
      </c>
      <c r="K462" s="61" t="s">
        <v>21</v>
      </c>
      <c r="L462" s="61" t="s">
        <v>21</v>
      </c>
      <c r="M462" s="61" t="s">
        <v>21</v>
      </c>
      <c r="P462" s="61" t="s">
        <v>21</v>
      </c>
      <c r="Q462" s="61" t="s">
        <v>404</v>
      </c>
      <c r="R462" s="61">
        <v>0</v>
      </c>
      <c r="S462" s="61">
        <v>2</v>
      </c>
      <c r="T462" s="61" t="s">
        <v>540</v>
      </c>
      <c r="U462" s="61" t="s">
        <v>1611</v>
      </c>
      <c r="V462" s="61" t="s">
        <v>700</v>
      </c>
      <c r="W462" s="61" t="s">
        <v>806</v>
      </c>
      <c r="X462" s="61" t="s">
        <v>1612</v>
      </c>
    </row>
    <row r="463" spans="1:24" x14ac:dyDescent="0.25">
      <c r="A463" s="61" t="str">
        <f t="shared" si="7"/>
        <v>3000.3</v>
      </c>
      <c r="B463" s="61" t="s">
        <v>1528</v>
      </c>
      <c r="C463" s="61">
        <v>0</v>
      </c>
      <c r="D463" s="61" t="s">
        <v>534</v>
      </c>
      <c r="E463" s="61" t="s">
        <v>1613</v>
      </c>
      <c r="F463" s="61" t="s">
        <v>536</v>
      </c>
      <c r="G463" s="61" t="s">
        <v>11</v>
      </c>
      <c r="H463" s="61" t="s">
        <v>1704</v>
      </c>
      <c r="I463" s="61" t="s">
        <v>1705</v>
      </c>
      <c r="J463" s="61" t="s">
        <v>683</v>
      </c>
      <c r="K463" s="61" t="s">
        <v>537</v>
      </c>
      <c r="L463" s="61" t="s">
        <v>21</v>
      </c>
      <c r="M463" s="61" t="s">
        <v>735</v>
      </c>
      <c r="P463" s="61" t="s">
        <v>769</v>
      </c>
      <c r="Q463" s="61" t="s">
        <v>270</v>
      </c>
      <c r="R463" s="61">
        <v>20</v>
      </c>
      <c r="S463" s="61">
        <v>8</v>
      </c>
      <c r="T463" s="61" t="s">
        <v>540</v>
      </c>
      <c r="U463" s="61" t="s">
        <v>1614</v>
      </c>
      <c r="V463" s="61" t="s">
        <v>542</v>
      </c>
      <c r="W463" s="61" t="s">
        <v>1175</v>
      </c>
      <c r="X463" s="61" t="s">
        <v>1528</v>
      </c>
    </row>
    <row r="464" spans="1:24" x14ac:dyDescent="0.25">
      <c r="A464" s="61" t="str">
        <f t="shared" si="7"/>
        <v>3000.3.1</v>
      </c>
      <c r="B464" s="61" t="s">
        <v>1528</v>
      </c>
      <c r="C464" s="61">
        <v>0</v>
      </c>
      <c r="D464" s="61" t="s">
        <v>544</v>
      </c>
      <c r="E464" s="61" t="s">
        <v>1615</v>
      </c>
      <c r="F464" s="61" t="s">
        <v>21</v>
      </c>
      <c r="G464" s="61" t="e">
        <v>#N/A</v>
      </c>
      <c r="H464" s="61" t="e">
        <v>#N/A</v>
      </c>
      <c r="I464" s="61" t="e">
        <v>#N/A</v>
      </c>
      <c r="J464" s="61" t="s">
        <v>21</v>
      </c>
      <c r="K464" s="61" t="s">
        <v>21</v>
      </c>
      <c r="L464" s="61" t="s">
        <v>21</v>
      </c>
      <c r="M464" s="61" t="s">
        <v>21</v>
      </c>
      <c r="P464" s="61" t="s">
        <v>21</v>
      </c>
      <c r="Q464" s="61" t="s">
        <v>271</v>
      </c>
      <c r="R464" s="61">
        <v>20</v>
      </c>
      <c r="S464" s="61">
        <v>1</v>
      </c>
      <c r="T464" s="61" t="s">
        <v>540</v>
      </c>
      <c r="U464" s="61" t="s">
        <v>1616</v>
      </c>
      <c r="V464" s="61" t="s">
        <v>542</v>
      </c>
      <c r="W464" s="61" t="s">
        <v>566</v>
      </c>
      <c r="X464" s="61" t="s">
        <v>1528</v>
      </c>
    </row>
    <row r="465" spans="1:24" x14ac:dyDescent="0.25">
      <c r="A465" s="61" t="str">
        <f t="shared" si="7"/>
        <v>3000.3.2</v>
      </c>
      <c r="B465" s="61" t="s">
        <v>1528</v>
      </c>
      <c r="C465" s="61">
        <v>0</v>
      </c>
      <c r="D465" s="61" t="s">
        <v>544</v>
      </c>
      <c r="E465" s="61" t="s">
        <v>1617</v>
      </c>
      <c r="F465" s="61" t="s">
        <v>21</v>
      </c>
      <c r="G465" s="61" t="e">
        <v>#N/A</v>
      </c>
      <c r="H465" s="61" t="e">
        <v>#N/A</v>
      </c>
      <c r="I465" s="61" t="e">
        <v>#N/A</v>
      </c>
      <c r="J465" s="61" t="s">
        <v>21</v>
      </c>
      <c r="K465" s="61" t="s">
        <v>21</v>
      </c>
      <c r="L465" s="61" t="s">
        <v>21</v>
      </c>
      <c r="M465" s="61" t="s">
        <v>21</v>
      </c>
      <c r="P465" s="61" t="s">
        <v>21</v>
      </c>
      <c r="Q465" s="61" t="s">
        <v>272</v>
      </c>
      <c r="R465" s="61">
        <v>80</v>
      </c>
      <c r="S465" s="61">
        <v>8</v>
      </c>
      <c r="T465" s="61" t="s">
        <v>540</v>
      </c>
      <c r="U465" s="61" t="s">
        <v>1614</v>
      </c>
      <c r="V465" s="61" t="s">
        <v>609</v>
      </c>
      <c r="W465" s="61" t="s">
        <v>1175</v>
      </c>
      <c r="X465" s="61" t="s">
        <v>1528</v>
      </c>
    </row>
    <row r="466" spans="1:24" x14ac:dyDescent="0.25">
      <c r="A466" s="61" t="str">
        <f t="shared" si="7"/>
        <v>3000.4</v>
      </c>
      <c r="B466" s="61" t="s">
        <v>1528</v>
      </c>
      <c r="C466" s="61">
        <v>0</v>
      </c>
      <c r="D466" s="61" t="s">
        <v>534</v>
      </c>
      <c r="E466" s="61" t="s">
        <v>1618</v>
      </c>
      <c r="F466" s="61" t="s">
        <v>536</v>
      </c>
      <c r="G466" s="61" t="s">
        <v>11</v>
      </c>
      <c r="H466" s="61" t="s">
        <v>1704</v>
      </c>
      <c r="I466" s="61" t="s">
        <v>1705</v>
      </c>
      <c r="J466" s="61" t="s">
        <v>683</v>
      </c>
      <c r="K466" s="61" t="s">
        <v>559</v>
      </c>
      <c r="L466" s="61" t="s">
        <v>21</v>
      </c>
      <c r="M466" s="61" t="s">
        <v>735</v>
      </c>
      <c r="P466" s="61" t="s">
        <v>778</v>
      </c>
      <c r="Q466" s="61" t="s">
        <v>273</v>
      </c>
      <c r="R466" s="61">
        <v>20</v>
      </c>
      <c r="S466" s="61">
        <v>4</v>
      </c>
      <c r="T466" s="61" t="s">
        <v>540</v>
      </c>
      <c r="U466" s="61" t="s">
        <v>1619</v>
      </c>
      <c r="V466" s="61" t="s">
        <v>542</v>
      </c>
      <c r="W466" s="61" t="s">
        <v>1175</v>
      </c>
      <c r="X466" s="61" t="s">
        <v>1620</v>
      </c>
    </row>
    <row r="467" spans="1:24" x14ac:dyDescent="0.25">
      <c r="A467" s="61" t="str">
        <f t="shared" si="7"/>
        <v>3000.4.1</v>
      </c>
      <c r="B467" s="61" t="s">
        <v>1528</v>
      </c>
      <c r="C467" s="61">
        <v>0</v>
      </c>
      <c r="D467" s="61" t="s">
        <v>544</v>
      </c>
      <c r="E467" s="61" t="s">
        <v>1621</v>
      </c>
      <c r="F467" s="61" t="s">
        <v>21</v>
      </c>
      <c r="G467" s="61" t="e">
        <v>#N/A</v>
      </c>
      <c r="H467" s="61" t="e">
        <v>#N/A</v>
      </c>
      <c r="I467" s="61" t="e">
        <v>#N/A</v>
      </c>
      <c r="J467" s="61" t="s">
        <v>21</v>
      </c>
      <c r="K467" s="61" t="s">
        <v>21</v>
      </c>
      <c r="L467" s="61" t="s">
        <v>21</v>
      </c>
      <c r="M467" s="61" t="s">
        <v>21</v>
      </c>
      <c r="P467" s="61" t="s">
        <v>21</v>
      </c>
      <c r="Q467" s="61" t="s">
        <v>274</v>
      </c>
      <c r="R467" s="61">
        <v>50</v>
      </c>
      <c r="S467" s="61">
        <v>1</v>
      </c>
      <c r="T467" s="61" t="s">
        <v>540</v>
      </c>
      <c r="U467" s="61" t="s">
        <v>1622</v>
      </c>
      <c r="V467" s="61" t="s">
        <v>542</v>
      </c>
      <c r="W467" s="61" t="s">
        <v>566</v>
      </c>
      <c r="X467" s="61" t="s">
        <v>1623</v>
      </c>
    </row>
    <row r="468" spans="1:24" x14ac:dyDescent="0.25">
      <c r="A468" s="61" t="str">
        <f t="shared" si="7"/>
        <v>3000.4.2</v>
      </c>
      <c r="B468" s="61" t="s">
        <v>1528</v>
      </c>
      <c r="C468" s="61">
        <v>0</v>
      </c>
      <c r="D468" s="61" t="s">
        <v>824</v>
      </c>
      <c r="E468" s="61" t="s">
        <v>1624</v>
      </c>
      <c r="F468" s="61" t="s">
        <v>21</v>
      </c>
      <c r="G468" s="61" t="e">
        <v>#N/A</v>
      </c>
      <c r="H468" s="61" t="e">
        <v>#N/A</v>
      </c>
      <c r="I468" s="61" t="e">
        <v>#N/A</v>
      </c>
      <c r="J468" s="61" t="s">
        <v>21</v>
      </c>
      <c r="K468" s="61" t="s">
        <v>21</v>
      </c>
      <c r="L468" s="61" t="s">
        <v>21</v>
      </c>
      <c r="M468" s="61" t="s">
        <v>21</v>
      </c>
      <c r="P468" s="61" t="s">
        <v>21</v>
      </c>
      <c r="Q468" s="61" t="s">
        <v>275</v>
      </c>
      <c r="R468" s="61">
        <v>0</v>
      </c>
      <c r="S468" s="61">
        <v>1</v>
      </c>
      <c r="T468" s="61" t="s">
        <v>540</v>
      </c>
      <c r="U468" s="61" t="s">
        <v>1625</v>
      </c>
      <c r="V468" s="61" t="s">
        <v>609</v>
      </c>
      <c r="W468" s="61" t="s">
        <v>590</v>
      </c>
      <c r="X468" s="61" t="s">
        <v>701</v>
      </c>
    </row>
    <row r="469" spans="1:24" x14ac:dyDescent="0.25">
      <c r="A469" s="61" t="str">
        <f t="shared" si="7"/>
        <v>3000.4.3</v>
      </c>
      <c r="B469" s="61" t="s">
        <v>1528</v>
      </c>
      <c r="C469" s="61">
        <v>0</v>
      </c>
      <c r="D469" s="61" t="s">
        <v>544</v>
      </c>
      <c r="E469" s="61" t="s">
        <v>1626</v>
      </c>
      <c r="F469" s="61" t="s">
        <v>21</v>
      </c>
      <c r="G469" s="61" t="e">
        <v>#N/A</v>
      </c>
      <c r="H469" s="61" t="e">
        <v>#N/A</v>
      </c>
      <c r="I469" s="61" t="e">
        <v>#N/A</v>
      </c>
      <c r="J469" s="61" t="s">
        <v>21</v>
      </c>
      <c r="K469" s="61" t="s">
        <v>21</v>
      </c>
      <c r="L469" s="61" t="s">
        <v>21</v>
      </c>
      <c r="M469" s="61" t="s">
        <v>21</v>
      </c>
      <c r="P469" s="61" t="s">
        <v>21</v>
      </c>
      <c r="Q469" s="61" t="s">
        <v>276</v>
      </c>
      <c r="R469" s="61">
        <v>50</v>
      </c>
      <c r="S469" s="61">
        <v>1</v>
      </c>
      <c r="T469" s="61" t="s">
        <v>540</v>
      </c>
      <c r="U469" s="61" t="s">
        <v>1627</v>
      </c>
      <c r="V469" s="61" t="s">
        <v>609</v>
      </c>
      <c r="W469" s="61" t="s">
        <v>590</v>
      </c>
      <c r="X469" s="61" t="s">
        <v>1528</v>
      </c>
    </row>
    <row r="470" spans="1:24" x14ac:dyDescent="0.25">
      <c r="A470" s="61" t="str">
        <f t="shared" si="7"/>
        <v>3000.4.4</v>
      </c>
      <c r="B470" s="61" t="s">
        <v>1528</v>
      </c>
      <c r="C470" s="61">
        <v>0</v>
      </c>
      <c r="D470" s="61" t="s">
        <v>824</v>
      </c>
      <c r="E470" s="61" t="s">
        <v>1628</v>
      </c>
      <c r="F470" s="61" t="s">
        <v>21</v>
      </c>
      <c r="G470" s="61" t="e">
        <v>#N/A</v>
      </c>
      <c r="H470" s="61" t="e">
        <v>#N/A</v>
      </c>
      <c r="I470" s="61" t="e">
        <v>#N/A</v>
      </c>
      <c r="J470" s="61" t="s">
        <v>21</v>
      </c>
      <c r="K470" s="61" t="s">
        <v>21</v>
      </c>
      <c r="L470" s="61" t="s">
        <v>21</v>
      </c>
      <c r="M470" s="61" t="s">
        <v>21</v>
      </c>
      <c r="P470" s="61" t="s">
        <v>21</v>
      </c>
      <c r="Q470" s="61" t="s">
        <v>277</v>
      </c>
      <c r="R470" s="61">
        <v>0</v>
      </c>
      <c r="S470" s="61">
        <v>4</v>
      </c>
      <c r="T470" s="61" t="s">
        <v>540</v>
      </c>
      <c r="U470" s="61" t="s">
        <v>1619</v>
      </c>
      <c r="V470" s="61" t="s">
        <v>609</v>
      </c>
      <c r="W470" s="61" t="s">
        <v>1175</v>
      </c>
      <c r="X470" s="61" t="s">
        <v>701</v>
      </c>
    </row>
    <row r="471" spans="1:24" x14ac:dyDescent="0.25">
      <c r="A471" s="61" t="str">
        <f t="shared" si="7"/>
        <v>3000.5</v>
      </c>
      <c r="B471" s="61" t="s">
        <v>1528</v>
      </c>
      <c r="C471" s="61">
        <v>0</v>
      </c>
      <c r="D471" s="61" t="s">
        <v>534</v>
      </c>
      <c r="E471" s="61" t="s">
        <v>1629</v>
      </c>
      <c r="F471" s="61" t="s">
        <v>536</v>
      </c>
      <c r="G471" s="61" t="s">
        <v>13</v>
      </c>
      <c r="H471" s="61" t="s">
        <v>1700</v>
      </c>
      <c r="I471" s="61" t="s">
        <v>1701</v>
      </c>
      <c r="J471" s="61" t="s">
        <v>683</v>
      </c>
      <c r="K471" s="61" t="s">
        <v>559</v>
      </c>
      <c r="L471" s="61" t="s">
        <v>21</v>
      </c>
      <c r="M471" s="61" t="s">
        <v>892</v>
      </c>
      <c r="P471" s="61" t="s">
        <v>1167</v>
      </c>
      <c r="Q471" s="61" t="s">
        <v>150</v>
      </c>
      <c r="R471" s="61">
        <v>20</v>
      </c>
      <c r="S471" s="61">
        <v>8</v>
      </c>
      <c r="T471" s="61" t="s">
        <v>540</v>
      </c>
      <c r="U471" s="61" t="s">
        <v>1614</v>
      </c>
      <c r="V471" s="61" t="s">
        <v>542</v>
      </c>
      <c r="W471" s="61" t="s">
        <v>1175</v>
      </c>
      <c r="X471" s="61" t="s">
        <v>1623</v>
      </c>
    </row>
    <row r="472" spans="1:24" x14ac:dyDescent="0.25">
      <c r="A472" s="61" t="str">
        <f t="shared" si="7"/>
        <v>3000.5.1</v>
      </c>
      <c r="B472" s="61" t="s">
        <v>1528</v>
      </c>
      <c r="C472" s="61">
        <v>0</v>
      </c>
      <c r="D472" s="61" t="s">
        <v>544</v>
      </c>
      <c r="E472" s="61" t="s">
        <v>1630</v>
      </c>
      <c r="F472" s="61" t="s">
        <v>21</v>
      </c>
      <c r="G472" s="61" t="e">
        <v>#N/A</v>
      </c>
      <c r="H472" s="61" t="e">
        <v>#N/A</v>
      </c>
      <c r="I472" s="61" t="e">
        <v>#N/A</v>
      </c>
      <c r="J472" s="61" t="s">
        <v>21</v>
      </c>
      <c r="K472" s="61" t="s">
        <v>21</v>
      </c>
      <c r="L472" s="61" t="s">
        <v>21</v>
      </c>
      <c r="M472" s="61" t="s">
        <v>21</v>
      </c>
      <c r="P472" s="61" t="s">
        <v>21</v>
      </c>
      <c r="Q472" s="61" t="s">
        <v>151</v>
      </c>
      <c r="R472" s="61">
        <v>20</v>
      </c>
      <c r="S472" s="61">
        <v>1</v>
      </c>
      <c r="T472" s="61" t="s">
        <v>540</v>
      </c>
      <c r="U472" s="61" t="s">
        <v>1616</v>
      </c>
      <c r="V472" s="61" t="s">
        <v>542</v>
      </c>
      <c r="W472" s="61" t="s">
        <v>566</v>
      </c>
      <c r="X472" s="61" t="s">
        <v>1623</v>
      </c>
    </row>
    <row r="473" spans="1:24" x14ac:dyDescent="0.25">
      <c r="A473" s="61" t="str">
        <f t="shared" si="7"/>
        <v>3000.5.2</v>
      </c>
      <c r="B473" s="61" t="s">
        <v>1528</v>
      </c>
      <c r="C473" s="61">
        <v>0</v>
      </c>
      <c r="D473" s="61" t="s">
        <v>544</v>
      </c>
      <c r="E473" s="61" t="s">
        <v>1631</v>
      </c>
      <c r="F473" s="61" t="s">
        <v>21</v>
      </c>
      <c r="G473" s="61" t="e">
        <v>#N/A</v>
      </c>
      <c r="H473" s="61" t="e">
        <v>#N/A</v>
      </c>
      <c r="I473" s="61" t="e">
        <v>#N/A</v>
      </c>
      <c r="J473" s="61" t="s">
        <v>21</v>
      </c>
      <c r="K473" s="61" t="s">
        <v>21</v>
      </c>
      <c r="L473" s="61" t="s">
        <v>21</v>
      </c>
      <c r="M473" s="61" t="s">
        <v>21</v>
      </c>
      <c r="P473" s="61" t="s">
        <v>21</v>
      </c>
      <c r="Q473" s="61" t="s">
        <v>152</v>
      </c>
      <c r="R473" s="61">
        <v>80</v>
      </c>
      <c r="S473" s="61">
        <v>8</v>
      </c>
      <c r="T473" s="61" t="s">
        <v>540</v>
      </c>
      <c r="U473" s="61" t="s">
        <v>1614</v>
      </c>
      <c r="V473" s="61" t="s">
        <v>609</v>
      </c>
      <c r="W473" s="61" t="s">
        <v>1175</v>
      </c>
      <c r="X473" s="61" t="s">
        <v>1623</v>
      </c>
    </row>
    <row r="474" spans="1:24" x14ac:dyDescent="0.25">
      <c r="A474" s="61" t="str">
        <f t="shared" si="7"/>
        <v>100.1</v>
      </c>
      <c r="B474" s="61" t="s">
        <v>1632</v>
      </c>
      <c r="C474" s="61">
        <v>0</v>
      </c>
      <c r="D474" s="61" t="s">
        <v>534</v>
      </c>
      <c r="E474" s="61" t="s">
        <v>1633</v>
      </c>
      <c r="F474" s="61" t="s">
        <v>557</v>
      </c>
      <c r="G474" s="61" t="s">
        <v>12</v>
      </c>
      <c r="H474" s="61" t="s">
        <v>1702</v>
      </c>
      <c r="I474" s="61" t="s">
        <v>1703</v>
      </c>
      <c r="J474" s="61" t="s">
        <v>21</v>
      </c>
      <c r="K474" s="61" t="s">
        <v>559</v>
      </c>
      <c r="L474" s="61" t="s">
        <v>22</v>
      </c>
      <c r="M474" s="61" t="s">
        <v>603</v>
      </c>
      <c r="P474" s="61" t="s">
        <v>21</v>
      </c>
      <c r="Q474" s="61" t="s">
        <v>433</v>
      </c>
      <c r="R474" s="61">
        <v>25</v>
      </c>
      <c r="S474" s="61">
        <v>100</v>
      </c>
      <c r="T474" s="61" t="s">
        <v>579</v>
      </c>
      <c r="U474" s="61" t="s">
        <v>1634</v>
      </c>
      <c r="V474" s="61" t="s">
        <v>609</v>
      </c>
      <c r="W474" s="61" t="s">
        <v>809</v>
      </c>
      <c r="X474" s="61" t="s">
        <v>1635</v>
      </c>
    </row>
    <row r="475" spans="1:24" x14ac:dyDescent="0.25">
      <c r="A475" s="61" t="str">
        <f t="shared" si="7"/>
        <v>100.1.1</v>
      </c>
      <c r="B475" s="61" t="s">
        <v>1632</v>
      </c>
      <c r="C475" s="61">
        <v>0</v>
      </c>
      <c r="D475" s="61" t="s">
        <v>544</v>
      </c>
      <c r="E475" s="61" t="s">
        <v>1636</v>
      </c>
      <c r="F475" s="61" t="s">
        <v>21</v>
      </c>
      <c r="G475" s="61" t="e">
        <v>#N/A</v>
      </c>
      <c r="H475" s="61" t="e">
        <v>#N/A</v>
      </c>
      <c r="I475" s="61" t="e">
        <v>#N/A</v>
      </c>
      <c r="J475" s="61" t="s">
        <v>21</v>
      </c>
      <c r="K475" s="61" t="s">
        <v>21</v>
      </c>
      <c r="L475" s="61" t="s">
        <v>21</v>
      </c>
      <c r="M475" s="61" t="s">
        <v>21</v>
      </c>
      <c r="P475" s="61" t="s">
        <v>21</v>
      </c>
      <c r="Q475" s="61" t="s">
        <v>434</v>
      </c>
      <c r="R475" s="61">
        <v>25</v>
      </c>
      <c r="S475" s="61">
        <v>1</v>
      </c>
      <c r="T475" s="61" t="s">
        <v>540</v>
      </c>
      <c r="U475" s="61" t="s">
        <v>1637</v>
      </c>
      <c r="V475" s="61" t="s">
        <v>609</v>
      </c>
      <c r="W475" s="61" t="s">
        <v>743</v>
      </c>
      <c r="X475" s="61" t="s">
        <v>1638</v>
      </c>
    </row>
    <row r="476" spans="1:24" x14ac:dyDescent="0.25">
      <c r="A476" s="61" t="str">
        <f t="shared" si="7"/>
        <v>100.1.2</v>
      </c>
      <c r="B476" s="61" t="s">
        <v>1632</v>
      </c>
      <c r="C476" s="61">
        <v>0</v>
      </c>
      <c r="D476" s="61" t="s">
        <v>544</v>
      </c>
      <c r="E476" s="61" t="s">
        <v>1639</v>
      </c>
      <c r="F476" s="61" t="s">
        <v>21</v>
      </c>
      <c r="G476" s="61" t="e">
        <v>#N/A</v>
      </c>
      <c r="H476" s="61" t="e">
        <v>#N/A</v>
      </c>
      <c r="I476" s="61" t="e">
        <v>#N/A</v>
      </c>
      <c r="J476" s="61" t="s">
        <v>21</v>
      </c>
      <c r="K476" s="61" t="s">
        <v>21</v>
      </c>
      <c r="L476" s="61" t="s">
        <v>21</v>
      </c>
      <c r="M476" s="61" t="s">
        <v>21</v>
      </c>
      <c r="P476" s="61" t="s">
        <v>21</v>
      </c>
      <c r="Q476" s="61" t="s">
        <v>435</v>
      </c>
      <c r="R476" s="61">
        <v>15</v>
      </c>
      <c r="S476" s="61">
        <v>1</v>
      </c>
      <c r="T476" s="61" t="s">
        <v>540</v>
      </c>
      <c r="U476" s="61" t="s">
        <v>1640</v>
      </c>
      <c r="V476" s="61" t="s">
        <v>589</v>
      </c>
      <c r="W476" s="61" t="s">
        <v>626</v>
      </c>
      <c r="X476" s="61" t="s">
        <v>1635</v>
      </c>
    </row>
    <row r="477" spans="1:24" x14ac:dyDescent="0.25">
      <c r="A477" s="61" t="str">
        <f t="shared" si="7"/>
        <v>100.1.3</v>
      </c>
      <c r="B477" s="61" t="s">
        <v>1632</v>
      </c>
      <c r="C477" s="61">
        <v>0</v>
      </c>
      <c r="D477" s="61" t="s">
        <v>544</v>
      </c>
      <c r="E477" s="61" t="s">
        <v>1641</v>
      </c>
      <c r="F477" s="61" t="s">
        <v>21</v>
      </c>
      <c r="G477" s="61" t="e">
        <v>#N/A</v>
      </c>
      <c r="H477" s="61" t="e">
        <v>#N/A</v>
      </c>
      <c r="I477" s="61" t="e">
        <v>#N/A</v>
      </c>
      <c r="J477" s="61" t="s">
        <v>21</v>
      </c>
      <c r="K477" s="61" t="s">
        <v>21</v>
      </c>
      <c r="L477" s="61" t="s">
        <v>21</v>
      </c>
      <c r="M477" s="61" t="s">
        <v>21</v>
      </c>
      <c r="P477" s="61" t="s">
        <v>21</v>
      </c>
      <c r="Q477" s="61" t="s">
        <v>436</v>
      </c>
      <c r="R477" s="61">
        <v>60</v>
      </c>
      <c r="S477" s="61">
        <v>100</v>
      </c>
      <c r="T477" s="61" t="s">
        <v>579</v>
      </c>
      <c r="U477" s="61" t="s">
        <v>1634</v>
      </c>
      <c r="V477" s="61" t="s">
        <v>696</v>
      </c>
      <c r="W477" s="61" t="s">
        <v>809</v>
      </c>
      <c r="X477" s="61" t="s">
        <v>1635</v>
      </c>
    </row>
    <row r="478" spans="1:24" x14ac:dyDescent="0.25">
      <c r="A478" s="61" t="str">
        <f t="shared" si="7"/>
        <v>100.2</v>
      </c>
      <c r="B478" s="61" t="s">
        <v>1632</v>
      </c>
      <c r="C478" s="61">
        <v>0</v>
      </c>
      <c r="D478" s="61" t="s">
        <v>534</v>
      </c>
      <c r="E478" s="61" t="s">
        <v>1642</v>
      </c>
      <c r="F478" s="61" t="s">
        <v>557</v>
      </c>
      <c r="G478" s="61" t="s">
        <v>12</v>
      </c>
      <c r="H478" s="61" t="s">
        <v>1702</v>
      </c>
      <c r="I478" s="61" t="s">
        <v>1703</v>
      </c>
      <c r="J478" s="61" t="s">
        <v>586</v>
      </c>
      <c r="K478" s="61" t="s">
        <v>559</v>
      </c>
      <c r="L478" s="61" t="s">
        <v>24</v>
      </c>
      <c r="M478" s="61" t="s">
        <v>703</v>
      </c>
      <c r="P478" s="61" t="s">
        <v>1334</v>
      </c>
      <c r="Q478" s="61" t="s">
        <v>453</v>
      </c>
      <c r="R478" s="61">
        <v>25</v>
      </c>
      <c r="S478" s="61">
        <v>1</v>
      </c>
      <c r="T478" s="61" t="s">
        <v>540</v>
      </c>
      <c r="U478" s="61" t="s">
        <v>1643</v>
      </c>
      <c r="V478" s="61" t="s">
        <v>570</v>
      </c>
      <c r="W478" s="61" t="s">
        <v>809</v>
      </c>
      <c r="X478" s="61" t="s">
        <v>1644</v>
      </c>
    </row>
    <row r="479" spans="1:24" x14ac:dyDescent="0.25">
      <c r="A479" s="61" t="str">
        <f t="shared" si="7"/>
        <v>100.2.1</v>
      </c>
      <c r="B479" s="61" t="s">
        <v>1632</v>
      </c>
      <c r="C479" s="61">
        <v>0</v>
      </c>
      <c r="D479" s="61" t="s">
        <v>544</v>
      </c>
      <c r="E479" s="61" t="s">
        <v>1645</v>
      </c>
      <c r="F479" s="61" t="s">
        <v>21</v>
      </c>
      <c r="G479" s="61" t="e">
        <v>#N/A</v>
      </c>
      <c r="H479" s="61" t="e">
        <v>#N/A</v>
      </c>
      <c r="I479" s="61" t="e">
        <v>#N/A</v>
      </c>
      <c r="J479" s="61" t="s">
        <v>21</v>
      </c>
      <c r="K479" s="61" t="s">
        <v>21</v>
      </c>
      <c r="L479" s="61" t="s">
        <v>21</v>
      </c>
      <c r="M479" s="61" t="s">
        <v>21</v>
      </c>
      <c r="P479" s="61" t="s">
        <v>21</v>
      </c>
      <c r="Q479" s="61" t="s">
        <v>454</v>
      </c>
      <c r="R479" s="61">
        <v>30</v>
      </c>
      <c r="S479" s="61">
        <v>1</v>
      </c>
      <c r="T479" s="61" t="s">
        <v>540</v>
      </c>
      <c r="U479" s="61" t="s">
        <v>1646</v>
      </c>
      <c r="V479" s="61" t="s">
        <v>570</v>
      </c>
      <c r="W479" s="61" t="s">
        <v>1647</v>
      </c>
      <c r="X479" s="61" t="s">
        <v>1648</v>
      </c>
    </row>
    <row r="480" spans="1:24" x14ac:dyDescent="0.25">
      <c r="A480" s="61" t="str">
        <f t="shared" si="7"/>
        <v>100.2.2</v>
      </c>
      <c r="B480" s="61" t="s">
        <v>1632</v>
      </c>
      <c r="C480" s="61">
        <v>0</v>
      </c>
      <c r="D480" s="61" t="s">
        <v>544</v>
      </c>
      <c r="E480" s="61" t="s">
        <v>1649</v>
      </c>
      <c r="F480" s="61" t="s">
        <v>21</v>
      </c>
      <c r="G480" s="61" t="e">
        <v>#N/A</v>
      </c>
      <c r="H480" s="61" t="e">
        <v>#N/A</v>
      </c>
      <c r="I480" s="61" t="e">
        <v>#N/A</v>
      </c>
      <c r="J480" s="61" t="s">
        <v>21</v>
      </c>
      <c r="K480" s="61" t="s">
        <v>21</v>
      </c>
      <c r="L480" s="61" t="s">
        <v>21</v>
      </c>
      <c r="M480" s="61" t="s">
        <v>21</v>
      </c>
      <c r="P480" s="61" t="s">
        <v>21</v>
      </c>
      <c r="Q480" s="61" t="s">
        <v>455</v>
      </c>
      <c r="R480" s="61">
        <v>10</v>
      </c>
      <c r="S480" s="61">
        <v>1</v>
      </c>
      <c r="T480" s="61" t="s">
        <v>540</v>
      </c>
      <c r="U480" s="61" t="s">
        <v>1650</v>
      </c>
      <c r="V480" s="61" t="s">
        <v>974</v>
      </c>
      <c r="W480" s="61" t="s">
        <v>731</v>
      </c>
      <c r="X480" s="61" t="s">
        <v>1644</v>
      </c>
    </row>
    <row r="481" spans="1:24" x14ac:dyDescent="0.25">
      <c r="A481" s="61" t="str">
        <f t="shared" si="7"/>
        <v>100.2.3</v>
      </c>
      <c r="B481" s="61" t="s">
        <v>1632</v>
      </c>
      <c r="C481" s="61">
        <v>0</v>
      </c>
      <c r="D481" s="61" t="s">
        <v>544</v>
      </c>
      <c r="E481" s="61" t="s">
        <v>1651</v>
      </c>
      <c r="F481" s="61" t="s">
        <v>21</v>
      </c>
      <c r="G481" s="61" t="e">
        <v>#N/A</v>
      </c>
      <c r="H481" s="61" t="e">
        <v>#N/A</v>
      </c>
      <c r="I481" s="61" t="e">
        <v>#N/A</v>
      </c>
      <c r="J481" s="61" t="s">
        <v>21</v>
      </c>
      <c r="K481" s="61" t="s">
        <v>21</v>
      </c>
      <c r="L481" s="61" t="s">
        <v>21</v>
      </c>
      <c r="M481" s="61" t="s">
        <v>21</v>
      </c>
      <c r="P481" s="61" t="s">
        <v>21</v>
      </c>
      <c r="Q481" s="61" t="s">
        <v>456</v>
      </c>
      <c r="R481" s="61">
        <v>60</v>
      </c>
      <c r="S481" s="61">
        <v>100</v>
      </c>
      <c r="T481" s="61" t="s">
        <v>579</v>
      </c>
      <c r="U481" s="61" t="s">
        <v>1634</v>
      </c>
      <c r="V481" s="61" t="s">
        <v>1005</v>
      </c>
      <c r="W481" s="61" t="s">
        <v>809</v>
      </c>
      <c r="X481" s="61" t="s">
        <v>1644</v>
      </c>
    </row>
    <row r="482" spans="1:24" x14ac:dyDescent="0.25">
      <c r="A482" s="61" t="str">
        <f t="shared" si="7"/>
        <v>100.3</v>
      </c>
      <c r="B482" s="61" t="s">
        <v>1632</v>
      </c>
      <c r="C482" s="61">
        <v>0</v>
      </c>
      <c r="D482" s="61" t="s">
        <v>534</v>
      </c>
      <c r="E482" s="61" t="s">
        <v>1652</v>
      </c>
      <c r="F482" s="61" t="s">
        <v>557</v>
      </c>
      <c r="G482" s="61" t="s">
        <v>11</v>
      </c>
      <c r="H482" s="61" t="s">
        <v>1704</v>
      </c>
      <c r="I482" s="61" t="s">
        <v>1705</v>
      </c>
      <c r="J482" s="61" t="s">
        <v>586</v>
      </c>
      <c r="K482" s="61" t="s">
        <v>559</v>
      </c>
      <c r="L482" s="61" t="s">
        <v>22</v>
      </c>
      <c r="M482" s="61" t="s">
        <v>838</v>
      </c>
      <c r="P482" s="61" t="s">
        <v>21</v>
      </c>
      <c r="Q482" s="61" t="s">
        <v>382</v>
      </c>
      <c r="R482" s="61">
        <v>25</v>
      </c>
      <c r="S482" s="61">
        <v>1</v>
      </c>
      <c r="T482" s="61" t="s">
        <v>540</v>
      </c>
      <c r="U482" s="61" t="s">
        <v>1643</v>
      </c>
      <c r="V482" s="61" t="s">
        <v>623</v>
      </c>
      <c r="W482" s="61" t="s">
        <v>809</v>
      </c>
      <c r="X482" s="61" t="s">
        <v>1653</v>
      </c>
    </row>
    <row r="483" spans="1:24" x14ac:dyDescent="0.25">
      <c r="A483" s="61" t="str">
        <f t="shared" si="7"/>
        <v>100.3.1</v>
      </c>
      <c r="B483" s="61" t="s">
        <v>1632</v>
      </c>
      <c r="C483" s="61">
        <v>0</v>
      </c>
      <c r="D483" s="61" t="s">
        <v>544</v>
      </c>
      <c r="E483" s="61" t="s">
        <v>1654</v>
      </c>
      <c r="F483" s="61" t="s">
        <v>21</v>
      </c>
      <c r="G483" s="61" t="e">
        <v>#N/A</v>
      </c>
      <c r="H483" s="61" t="e">
        <v>#N/A</v>
      </c>
      <c r="I483" s="61" t="e">
        <v>#N/A</v>
      </c>
      <c r="J483" s="61" t="s">
        <v>21</v>
      </c>
      <c r="K483" s="61" t="s">
        <v>21</v>
      </c>
      <c r="L483" s="61" t="s">
        <v>21</v>
      </c>
      <c r="M483" s="61" t="s">
        <v>21</v>
      </c>
      <c r="P483" s="61" t="s">
        <v>21</v>
      </c>
      <c r="Q483" s="61" t="s">
        <v>383</v>
      </c>
      <c r="R483" s="61">
        <v>20</v>
      </c>
      <c r="S483" s="61">
        <v>1</v>
      </c>
      <c r="T483" s="61" t="s">
        <v>540</v>
      </c>
      <c r="U483" s="61" t="s">
        <v>1655</v>
      </c>
      <c r="V483" s="61" t="s">
        <v>623</v>
      </c>
      <c r="W483" s="61" t="s">
        <v>571</v>
      </c>
      <c r="X483" s="61" t="s">
        <v>1632</v>
      </c>
    </row>
    <row r="484" spans="1:24" x14ac:dyDescent="0.25">
      <c r="A484" s="61" t="str">
        <f t="shared" si="7"/>
        <v>100.3.2</v>
      </c>
      <c r="B484" s="61" t="s">
        <v>1632</v>
      </c>
      <c r="C484" s="61">
        <v>0</v>
      </c>
      <c r="D484" s="61" t="s">
        <v>544</v>
      </c>
      <c r="E484" s="61" t="s">
        <v>1656</v>
      </c>
      <c r="F484" s="61" t="s">
        <v>21</v>
      </c>
      <c r="G484" s="61" t="e">
        <v>#N/A</v>
      </c>
      <c r="H484" s="61" t="e">
        <v>#N/A</v>
      </c>
      <c r="I484" s="61" t="e">
        <v>#N/A</v>
      </c>
      <c r="J484" s="61" t="s">
        <v>21</v>
      </c>
      <c r="K484" s="61" t="s">
        <v>21</v>
      </c>
      <c r="L484" s="61" t="s">
        <v>21</v>
      </c>
      <c r="M484" s="61" t="s">
        <v>21</v>
      </c>
      <c r="P484" s="61" t="s">
        <v>21</v>
      </c>
      <c r="Q484" s="61" t="s">
        <v>384</v>
      </c>
      <c r="R484" s="61">
        <v>50</v>
      </c>
      <c r="S484" s="61">
        <v>100</v>
      </c>
      <c r="T484" s="61" t="s">
        <v>579</v>
      </c>
      <c r="U484" s="61" t="s">
        <v>1634</v>
      </c>
      <c r="V484" s="61" t="s">
        <v>623</v>
      </c>
      <c r="W484" s="61" t="s">
        <v>809</v>
      </c>
      <c r="X484" s="61" t="s">
        <v>1653</v>
      </c>
    </row>
    <row r="485" spans="1:24" x14ac:dyDescent="0.25">
      <c r="A485" s="61" t="str">
        <f t="shared" si="7"/>
        <v>100.3.3</v>
      </c>
      <c r="B485" s="61" t="s">
        <v>1632</v>
      </c>
      <c r="C485" s="61">
        <v>0</v>
      </c>
      <c r="D485" s="61" t="s">
        <v>544</v>
      </c>
      <c r="E485" s="61" t="s">
        <v>1657</v>
      </c>
      <c r="F485" s="61" t="s">
        <v>21</v>
      </c>
      <c r="G485" s="61" t="e">
        <v>#N/A</v>
      </c>
      <c r="H485" s="61" t="e">
        <v>#N/A</v>
      </c>
      <c r="I485" s="61" t="e">
        <v>#N/A</v>
      </c>
      <c r="J485" s="61" t="s">
        <v>21</v>
      </c>
      <c r="K485" s="61" t="s">
        <v>21</v>
      </c>
      <c r="L485" s="61" t="s">
        <v>21</v>
      </c>
      <c r="M485" s="61" t="s">
        <v>21</v>
      </c>
      <c r="P485" s="61" t="s">
        <v>21</v>
      </c>
      <c r="Q485" s="61" t="s">
        <v>385</v>
      </c>
      <c r="R485" s="61">
        <v>10</v>
      </c>
      <c r="S485" s="61">
        <v>1</v>
      </c>
      <c r="T485" s="61" t="s">
        <v>540</v>
      </c>
      <c r="U485" s="61" t="s">
        <v>1658</v>
      </c>
      <c r="V485" s="61" t="s">
        <v>574</v>
      </c>
      <c r="W485" s="61" t="s">
        <v>1659</v>
      </c>
      <c r="X485" s="61" t="s">
        <v>1632</v>
      </c>
    </row>
    <row r="486" spans="1:24" x14ac:dyDescent="0.25">
      <c r="A486" s="61" t="str">
        <f t="shared" si="7"/>
        <v>100.3.4</v>
      </c>
      <c r="B486" s="61" t="s">
        <v>1632</v>
      </c>
      <c r="C486" s="61">
        <v>0</v>
      </c>
      <c r="D486" s="61" t="s">
        <v>544</v>
      </c>
      <c r="E486" s="61" t="s">
        <v>1660</v>
      </c>
      <c r="F486" s="61" t="s">
        <v>21</v>
      </c>
      <c r="G486" s="61" t="e">
        <v>#N/A</v>
      </c>
      <c r="H486" s="61" t="e">
        <v>#N/A</v>
      </c>
      <c r="I486" s="61" t="e">
        <v>#N/A</v>
      </c>
      <c r="J486" s="61" t="s">
        <v>21</v>
      </c>
      <c r="K486" s="61" t="s">
        <v>21</v>
      </c>
      <c r="L486" s="61" t="s">
        <v>21</v>
      </c>
      <c r="M486" s="61" t="s">
        <v>21</v>
      </c>
      <c r="P486" s="61" t="s">
        <v>21</v>
      </c>
      <c r="Q486" s="61" t="s">
        <v>386</v>
      </c>
      <c r="R486" s="61">
        <v>20</v>
      </c>
      <c r="S486" s="61">
        <v>100</v>
      </c>
      <c r="T486" s="61" t="s">
        <v>579</v>
      </c>
      <c r="U486" s="61" t="s">
        <v>1634</v>
      </c>
      <c r="V486" s="61" t="s">
        <v>1661</v>
      </c>
      <c r="W486" s="61" t="s">
        <v>809</v>
      </c>
      <c r="X486" s="61" t="s">
        <v>1662</v>
      </c>
    </row>
    <row r="487" spans="1:24" x14ac:dyDescent="0.25">
      <c r="A487" s="61" t="str">
        <f t="shared" si="7"/>
        <v>100.4</v>
      </c>
      <c r="B487" s="61" t="s">
        <v>1632</v>
      </c>
      <c r="C487" s="61">
        <v>0</v>
      </c>
      <c r="D487" s="61" t="s">
        <v>534</v>
      </c>
      <c r="E487" s="61" t="s">
        <v>1663</v>
      </c>
      <c r="F487" s="61" t="s">
        <v>557</v>
      </c>
      <c r="G487" s="61" t="s">
        <v>65</v>
      </c>
      <c r="H487" s="61" t="s">
        <v>1698</v>
      </c>
      <c r="I487" s="61" t="s">
        <v>1699</v>
      </c>
      <c r="J487" s="61" t="s">
        <v>21</v>
      </c>
      <c r="K487" s="61" t="s">
        <v>559</v>
      </c>
      <c r="L487" s="61" t="s">
        <v>22</v>
      </c>
      <c r="M487" s="61" t="s">
        <v>684</v>
      </c>
      <c r="P487" s="61" t="s">
        <v>21</v>
      </c>
      <c r="Q487" s="61" t="s">
        <v>175</v>
      </c>
      <c r="R487" s="61">
        <v>25</v>
      </c>
      <c r="S487" s="61">
        <v>100</v>
      </c>
      <c r="T487" s="61" t="s">
        <v>579</v>
      </c>
      <c r="U487" s="61" t="s">
        <v>1664</v>
      </c>
      <c r="V487" s="61" t="s">
        <v>623</v>
      </c>
      <c r="W487" s="61" t="s">
        <v>562</v>
      </c>
      <c r="X487" s="61" t="s">
        <v>1440</v>
      </c>
    </row>
    <row r="488" spans="1:24" x14ac:dyDescent="0.25">
      <c r="A488" s="61" t="str">
        <f t="shared" si="7"/>
        <v>100.4.1</v>
      </c>
      <c r="B488" s="61" t="s">
        <v>1632</v>
      </c>
      <c r="C488" s="61">
        <v>0</v>
      </c>
      <c r="D488" s="61" t="s">
        <v>544</v>
      </c>
      <c r="E488" s="61" t="s">
        <v>1665</v>
      </c>
      <c r="F488" s="61" t="s">
        <v>21</v>
      </c>
      <c r="G488" s="61" t="e">
        <v>#N/A</v>
      </c>
      <c r="H488" s="61" t="e">
        <v>#N/A</v>
      </c>
      <c r="I488" s="61" t="e">
        <v>#N/A</v>
      </c>
      <c r="J488" s="61" t="s">
        <v>21</v>
      </c>
      <c r="K488" s="61" t="s">
        <v>21</v>
      </c>
      <c r="L488" s="61" t="s">
        <v>21</v>
      </c>
      <c r="M488" s="61" t="s">
        <v>21</v>
      </c>
      <c r="P488" s="61" t="s">
        <v>21</v>
      </c>
      <c r="Q488" s="61" t="s">
        <v>176</v>
      </c>
      <c r="R488" s="61">
        <v>10</v>
      </c>
      <c r="S488" s="61">
        <v>1</v>
      </c>
      <c r="T488" s="61" t="s">
        <v>540</v>
      </c>
      <c r="U488" s="61" t="s">
        <v>1666</v>
      </c>
      <c r="V488" s="61" t="s">
        <v>623</v>
      </c>
      <c r="W488" s="61" t="s">
        <v>566</v>
      </c>
      <c r="X488" s="61" t="s">
        <v>1632</v>
      </c>
    </row>
    <row r="489" spans="1:24" x14ac:dyDescent="0.25">
      <c r="A489" s="61" t="str">
        <f t="shared" si="7"/>
        <v>100.4.2</v>
      </c>
      <c r="B489" s="61" t="s">
        <v>1632</v>
      </c>
      <c r="C489" s="61">
        <v>0</v>
      </c>
      <c r="D489" s="61" t="s">
        <v>544</v>
      </c>
      <c r="E489" s="61" t="s">
        <v>1667</v>
      </c>
      <c r="F489" s="61" t="s">
        <v>21</v>
      </c>
      <c r="G489" s="61" t="e">
        <v>#N/A</v>
      </c>
      <c r="H489" s="61" t="e">
        <v>#N/A</v>
      </c>
      <c r="I489" s="61" t="e">
        <v>#N/A</v>
      </c>
      <c r="J489" s="61" t="s">
        <v>21</v>
      </c>
      <c r="K489" s="61" t="s">
        <v>21</v>
      </c>
      <c r="L489" s="61" t="s">
        <v>21</v>
      </c>
      <c r="M489" s="61" t="s">
        <v>21</v>
      </c>
      <c r="P489" s="61" t="s">
        <v>21</v>
      </c>
      <c r="Q489" s="61" t="s">
        <v>177</v>
      </c>
      <c r="R489" s="61">
        <v>20</v>
      </c>
      <c r="S489" s="61">
        <v>1</v>
      </c>
      <c r="T489" s="61" t="s">
        <v>540</v>
      </c>
      <c r="U489" s="61" t="s">
        <v>1666</v>
      </c>
      <c r="V489" s="61" t="s">
        <v>609</v>
      </c>
      <c r="W489" s="61" t="s">
        <v>1584</v>
      </c>
      <c r="X489" s="61" t="s">
        <v>1440</v>
      </c>
    </row>
    <row r="490" spans="1:24" x14ac:dyDescent="0.25">
      <c r="A490" s="61" t="str">
        <f t="shared" si="7"/>
        <v>100.4.3</v>
      </c>
      <c r="B490" s="61" t="s">
        <v>1632</v>
      </c>
      <c r="C490" s="61">
        <v>0</v>
      </c>
      <c r="D490" s="61" t="s">
        <v>544</v>
      </c>
      <c r="E490" s="61" t="s">
        <v>1668</v>
      </c>
      <c r="F490" s="61" t="s">
        <v>21</v>
      </c>
      <c r="G490" s="61" t="e">
        <v>#N/A</v>
      </c>
      <c r="H490" s="61" t="e">
        <v>#N/A</v>
      </c>
      <c r="I490" s="61" t="e">
        <v>#N/A</v>
      </c>
      <c r="J490" s="61" t="s">
        <v>21</v>
      </c>
      <c r="K490" s="61" t="s">
        <v>21</v>
      </c>
      <c r="L490" s="61" t="s">
        <v>21</v>
      </c>
      <c r="M490" s="61" t="s">
        <v>21</v>
      </c>
      <c r="P490" s="61" t="s">
        <v>21</v>
      </c>
      <c r="Q490" s="61" t="s">
        <v>178</v>
      </c>
      <c r="R490" s="61">
        <v>20</v>
      </c>
      <c r="S490" s="61">
        <v>100</v>
      </c>
      <c r="T490" s="61" t="s">
        <v>579</v>
      </c>
      <c r="U490" s="61" t="s">
        <v>1634</v>
      </c>
      <c r="V490" s="61" t="s">
        <v>609</v>
      </c>
      <c r="W490" s="61" t="s">
        <v>590</v>
      </c>
      <c r="X490" s="61" t="s">
        <v>1632</v>
      </c>
    </row>
    <row r="491" spans="1:24" x14ac:dyDescent="0.25">
      <c r="A491" s="61" t="str">
        <f t="shared" si="7"/>
        <v>100.4.4</v>
      </c>
      <c r="B491" s="61" t="s">
        <v>1632</v>
      </c>
      <c r="C491" s="61">
        <v>0</v>
      </c>
      <c r="D491" s="61" t="s">
        <v>544</v>
      </c>
      <c r="E491" s="61" t="s">
        <v>1669</v>
      </c>
      <c r="F491" s="61" t="s">
        <v>21</v>
      </c>
      <c r="G491" s="61" t="e">
        <v>#N/A</v>
      </c>
      <c r="H491" s="61" t="e">
        <v>#N/A</v>
      </c>
      <c r="I491" s="61" t="e">
        <v>#N/A</v>
      </c>
      <c r="J491" s="61" t="s">
        <v>21</v>
      </c>
      <c r="K491" s="61" t="s">
        <v>21</v>
      </c>
      <c r="L491" s="61" t="s">
        <v>21</v>
      </c>
      <c r="M491" s="61" t="s">
        <v>21</v>
      </c>
      <c r="P491" s="61" t="s">
        <v>21</v>
      </c>
      <c r="Q491" s="61" t="s">
        <v>179</v>
      </c>
      <c r="R491" s="61">
        <v>30</v>
      </c>
      <c r="S491" s="61">
        <v>1</v>
      </c>
      <c r="T491" s="61" t="s">
        <v>540</v>
      </c>
      <c r="U491" s="61" t="s">
        <v>1643</v>
      </c>
      <c r="V491" s="61" t="s">
        <v>1061</v>
      </c>
      <c r="W491" s="61" t="s">
        <v>864</v>
      </c>
      <c r="X491" s="61" t="s">
        <v>1632</v>
      </c>
    </row>
    <row r="492" spans="1:24" x14ac:dyDescent="0.25">
      <c r="A492" s="61" t="str">
        <f t="shared" si="7"/>
        <v>100.4.5</v>
      </c>
      <c r="B492" s="61" t="s">
        <v>1632</v>
      </c>
      <c r="C492" s="61">
        <v>0</v>
      </c>
      <c r="D492" s="61" t="s">
        <v>544</v>
      </c>
      <c r="E492" s="61" t="s">
        <v>1670</v>
      </c>
      <c r="F492" s="61" t="s">
        <v>21</v>
      </c>
      <c r="G492" s="61" t="e">
        <v>#N/A</v>
      </c>
      <c r="H492" s="61" t="e">
        <v>#N/A</v>
      </c>
      <c r="I492" s="61" t="e">
        <v>#N/A</v>
      </c>
      <c r="J492" s="61" t="s">
        <v>21</v>
      </c>
      <c r="K492" s="61" t="s">
        <v>21</v>
      </c>
      <c r="L492" s="61" t="s">
        <v>21</v>
      </c>
      <c r="M492" s="61" t="s">
        <v>21</v>
      </c>
      <c r="P492" s="61" t="s">
        <v>21</v>
      </c>
      <c r="Q492" s="61" t="s">
        <v>180</v>
      </c>
      <c r="R492" s="61">
        <v>20</v>
      </c>
      <c r="S492" s="61">
        <v>1</v>
      </c>
      <c r="T492" s="61" t="s">
        <v>540</v>
      </c>
      <c r="U492" s="61" t="s">
        <v>1671</v>
      </c>
      <c r="V492" s="61" t="s">
        <v>947</v>
      </c>
      <c r="W492" s="61" t="s">
        <v>562</v>
      </c>
      <c r="X492" s="61" t="s">
        <v>1632</v>
      </c>
    </row>
    <row r="493" spans="1:24" x14ac:dyDescent="0.25">
      <c r="A493" s="61" t="str">
        <f t="shared" si="7"/>
        <v>141.1</v>
      </c>
      <c r="B493" s="61" t="s">
        <v>1672</v>
      </c>
      <c r="C493" s="61">
        <v>0</v>
      </c>
      <c r="D493" s="61" t="s">
        <v>534</v>
      </c>
      <c r="E493" s="61" t="s">
        <v>1673</v>
      </c>
      <c r="F493" s="61" t="s">
        <v>21</v>
      </c>
      <c r="G493" s="61" t="s">
        <v>12</v>
      </c>
      <c r="H493" s="61" t="s">
        <v>1702</v>
      </c>
      <c r="I493" s="61" t="s">
        <v>1703</v>
      </c>
      <c r="J493" s="61" t="s">
        <v>558</v>
      </c>
      <c r="K493" s="61" t="s">
        <v>537</v>
      </c>
      <c r="L493" s="61" t="s">
        <v>22</v>
      </c>
      <c r="M493" s="61" t="s">
        <v>1198</v>
      </c>
      <c r="P493" s="61" t="s">
        <v>1674</v>
      </c>
      <c r="Q493" s="61" t="s">
        <v>1675</v>
      </c>
      <c r="R493" s="61">
        <v>30</v>
      </c>
      <c r="S493" s="61">
        <v>100</v>
      </c>
      <c r="T493" s="61" t="s">
        <v>579</v>
      </c>
      <c r="U493" s="61" t="s">
        <v>1008</v>
      </c>
      <c r="V493" s="61" t="s">
        <v>570</v>
      </c>
      <c r="W493" s="61" t="s">
        <v>562</v>
      </c>
      <c r="X493" s="61" t="s">
        <v>1672</v>
      </c>
    </row>
    <row r="494" spans="1:24" x14ac:dyDescent="0.25">
      <c r="A494" s="61" t="str">
        <f t="shared" si="7"/>
        <v>141.1.1</v>
      </c>
      <c r="B494" s="61" t="s">
        <v>1672</v>
      </c>
      <c r="C494" s="61">
        <v>0</v>
      </c>
      <c r="D494" s="61" t="s">
        <v>544</v>
      </c>
      <c r="E494" s="61" t="s">
        <v>1676</v>
      </c>
      <c r="F494" s="61" t="s">
        <v>21</v>
      </c>
      <c r="G494" s="61" t="e">
        <v>#N/A</v>
      </c>
      <c r="H494" s="61" t="e">
        <v>#N/A</v>
      </c>
      <c r="I494" s="61" t="e">
        <v>#N/A</v>
      </c>
      <c r="J494" s="61" t="s">
        <v>21</v>
      </c>
      <c r="K494" s="61" t="s">
        <v>21</v>
      </c>
      <c r="L494" s="61" t="s">
        <v>21</v>
      </c>
      <c r="M494" s="61" t="s">
        <v>21</v>
      </c>
      <c r="P494" s="61" t="s">
        <v>21</v>
      </c>
      <c r="Q494" s="61" t="s">
        <v>1677</v>
      </c>
      <c r="R494" s="61">
        <v>25</v>
      </c>
      <c r="S494" s="61">
        <v>1</v>
      </c>
      <c r="T494" s="61" t="s">
        <v>540</v>
      </c>
      <c r="U494" s="61" t="s">
        <v>1678</v>
      </c>
      <c r="V494" s="61" t="s">
        <v>570</v>
      </c>
      <c r="W494" s="61" t="s">
        <v>939</v>
      </c>
      <c r="X494" s="61" t="s">
        <v>1672</v>
      </c>
    </row>
    <row r="495" spans="1:24" x14ac:dyDescent="0.25">
      <c r="A495" s="61" t="str">
        <f t="shared" si="7"/>
        <v>141.1.2</v>
      </c>
      <c r="B495" s="61" t="s">
        <v>1672</v>
      </c>
      <c r="C495" s="61">
        <v>0</v>
      </c>
      <c r="D495" s="61" t="s">
        <v>544</v>
      </c>
      <c r="E495" s="61" t="s">
        <v>1679</v>
      </c>
      <c r="F495" s="61" t="s">
        <v>21</v>
      </c>
      <c r="G495" s="61" t="e">
        <v>#N/A</v>
      </c>
      <c r="H495" s="61" t="e">
        <v>#N/A</v>
      </c>
      <c r="I495" s="61" t="e">
        <v>#N/A</v>
      </c>
      <c r="J495" s="61" t="s">
        <v>21</v>
      </c>
      <c r="K495" s="61" t="s">
        <v>21</v>
      </c>
      <c r="L495" s="61" t="s">
        <v>21</v>
      </c>
      <c r="M495" s="61" t="s">
        <v>21</v>
      </c>
      <c r="P495" s="61" t="s">
        <v>21</v>
      </c>
      <c r="Q495" s="61" t="s">
        <v>1680</v>
      </c>
      <c r="R495" s="61">
        <v>25</v>
      </c>
      <c r="S495" s="61">
        <v>1</v>
      </c>
      <c r="T495" s="61" t="s">
        <v>540</v>
      </c>
      <c r="U495" s="61" t="s">
        <v>1681</v>
      </c>
      <c r="V495" s="61" t="s">
        <v>942</v>
      </c>
      <c r="W495" s="61" t="s">
        <v>1682</v>
      </c>
      <c r="X495" s="61" t="s">
        <v>1672</v>
      </c>
    </row>
    <row r="496" spans="1:24" x14ac:dyDescent="0.25">
      <c r="A496" s="61" t="str">
        <f t="shared" si="7"/>
        <v>141.1.3</v>
      </c>
      <c r="B496" s="61" t="s">
        <v>1672</v>
      </c>
      <c r="C496" s="61">
        <v>0</v>
      </c>
      <c r="D496" s="61" t="s">
        <v>544</v>
      </c>
      <c r="E496" s="61" t="s">
        <v>1683</v>
      </c>
      <c r="F496" s="61" t="s">
        <v>21</v>
      </c>
      <c r="G496" s="61" t="e">
        <v>#N/A</v>
      </c>
      <c r="H496" s="61" t="e">
        <v>#N/A</v>
      </c>
      <c r="I496" s="61" t="e">
        <v>#N/A</v>
      </c>
      <c r="J496" s="61" t="s">
        <v>21</v>
      </c>
      <c r="K496" s="61" t="s">
        <v>21</v>
      </c>
      <c r="L496" s="61" t="s">
        <v>21</v>
      </c>
      <c r="M496" s="61" t="s">
        <v>21</v>
      </c>
      <c r="P496" s="61" t="s">
        <v>21</v>
      </c>
      <c r="Q496" s="61" t="s">
        <v>1684</v>
      </c>
      <c r="R496" s="61">
        <v>50</v>
      </c>
      <c r="S496" s="61">
        <v>100</v>
      </c>
      <c r="T496" s="61" t="s">
        <v>579</v>
      </c>
      <c r="U496" s="61" t="s">
        <v>1008</v>
      </c>
      <c r="V496" s="61" t="s">
        <v>1685</v>
      </c>
      <c r="W496" s="61" t="s">
        <v>562</v>
      </c>
      <c r="X496" s="61" t="s">
        <v>1672</v>
      </c>
    </row>
    <row r="497" spans="1:24" x14ac:dyDescent="0.25">
      <c r="A497" s="61" t="str">
        <f t="shared" si="7"/>
        <v>141.2</v>
      </c>
      <c r="B497" s="61" t="s">
        <v>1672</v>
      </c>
      <c r="C497" s="61">
        <v>0</v>
      </c>
      <c r="D497" s="61" t="s">
        <v>534</v>
      </c>
      <c r="E497" s="61" t="s">
        <v>1686</v>
      </c>
      <c r="F497" s="61" t="s">
        <v>21</v>
      </c>
      <c r="G497" s="61" t="s">
        <v>65</v>
      </c>
      <c r="H497" s="61" t="s">
        <v>1698</v>
      </c>
      <c r="I497" s="61" t="s">
        <v>1699</v>
      </c>
      <c r="J497" s="61" t="s">
        <v>558</v>
      </c>
      <c r="K497" s="61" t="s">
        <v>537</v>
      </c>
      <c r="L497" s="61" t="s">
        <v>22</v>
      </c>
      <c r="M497" s="61" t="s">
        <v>1198</v>
      </c>
      <c r="P497" s="61" t="s">
        <v>1674</v>
      </c>
      <c r="Q497" s="61" t="s">
        <v>129</v>
      </c>
      <c r="R497" s="61">
        <v>30</v>
      </c>
      <c r="S497" s="61">
        <v>100</v>
      </c>
      <c r="T497" s="61" t="s">
        <v>579</v>
      </c>
      <c r="U497" s="61" t="s">
        <v>1687</v>
      </c>
      <c r="V497" s="61" t="s">
        <v>771</v>
      </c>
      <c r="W497" s="61" t="s">
        <v>562</v>
      </c>
      <c r="X497" s="61" t="s">
        <v>1672</v>
      </c>
    </row>
    <row r="498" spans="1:24" x14ac:dyDescent="0.25">
      <c r="A498" s="61" t="str">
        <f t="shared" si="7"/>
        <v>141.2.1</v>
      </c>
      <c r="B498" s="61" t="s">
        <v>1672</v>
      </c>
      <c r="C498" s="61">
        <v>0</v>
      </c>
      <c r="D498" s="61" t="s">
        <v>544</v>
      </c>
      <c r="E498" s="61" t="s">
        <v>1688</v>
      </c>
      <c r="F498" s="61" t="s">
        <v>21</v>
      </c>
      <c r="G498" s="61" t="e">
        <v>#N/A</v>
      </c>
      <c r="H498" s="61" t="e">
        <v>#N/A</v>
      </c>
      <c r="I498" s="61" t="e">
        <v>#N/A</v>
      </c>
      <c r="J498" s="61" t="s">
        <v>21</v>
      </c>
      <c r="K498" s="61" t="s">
        <v>21</v>
      </c>
      <c r="L498" s="61" t="s">
        <v>21</v>
      </c>
      <c r="M498" s="61" t="s">
        <v>21</v>
      </c>
      <c r="P498" s="61" t="s">
        <v>21</v>
      </c>
      <c r="Q498" s="61" t="s">
        <v>130</v>
      </c>
      <c r="R498" s="61">
        <v>30</v>
      </c>
      <c r="S498" s="61">
        <v>1</v>
      </c>
      <c r="T498" s="61" t="s">
        <v>540</v>
      </c>
      <c r="U498" s="61" t="s">
        <v>1689</v>
      </c>
      <c r="V498" s="61" t="s">
        <v>771</v>
      </c>
      <c r="W498" s="61" t="s">
        <v>543</v>
      </c>
      <c r="X498" s="61" t="s">
        <v>1672</v>
      </c>
    </row>
    <row r="499" spans="1:24" x14ac:dyDescent="0.25">
      <c r="A499" s="61" t="str">
        <f t="shared" si="7"/>
        <v>141.2.2</v>
      </c>
      <c r="B499" s="61" t="s">
        <v>1672</v>
      </c>
      <c r="C499" s="61">
        <v>0</v>
      </c>
      <c r="D499" s="61" t="s">
        <v>544</v>
      </c>
      <c r="E499" s="61" t="s">
        <v>1690</v>
      </c>
      <c r="F499" s="61" t="s">
        <v>21</v>
      </c>
      <c r="G499" s="61" t="e">
        <v>#N/A</v>
      </c>
      <c r="H499" s="61" t="e">
        <v>#N/A</v>
      </c>
      <c r="I499" s="61" t="e">
        <v>#N/A</v>
      </c>
      <c r="J499" s="61" t="s">
        <v>21</v>
      </c>
      <c r="K499" s="61" t="s">
        <v>21</v>
      </c>
      <c r="L499" s="61" t="s">
        <v>21</v>
      </c>
      <c r="M499" s="61" t="s">
        <v>21</v>
      </c>
      <c r="P499" s="61" t="s">
        <v>21</v>
      </c>
      <c r="Q499" s="61" t="s">
        <v>131</v>
      </c>
      <c r="R499" s="61">
        <v>30</v>
      </c>
      <c r="S499" s="61">
        <v>1</v>
      </c>
      <c r="T499" s="61" t="s">
        <v>540</v>
      </c>
      <c r="U499" s="61" t="s">
        <v>1691</v>
      </c>
      <c r="V499" s="61" t="s">
        <v>771</v>
      </c>
      <c r="W499" s="61" t="s">
        <v>543</v>
      </c>
      <c r="X499" s="61" t="s">
        <v>1672</v>
      </c>
    </row>
    <row r="500" spans="1:24" x14ac:dyDescent="0.25">
      <c r="A500" s="61" t="str">
        <f t="shared" si="7"/>
        <v>141.2.3</v>
      </c>
      <c r="B500" s="61" t="s">
        <v>1672</v>
      </c>
      <c r="C500" s="61">
        <v>0</v>
      </c>
      <c r="D500" s="61" t="s">
        <v>544</v>
      </c>
      <c r="E500" s="61" t="s">
        <v>1692</v>
      </c>
      <c r="F500" s="61" t="s">
        <v>21</v>
      </c>
      <c r="G500" s="61" t="e">
        <v>#N/A</v>
      </c>
      <c r="H500" s="61" t="e">
        <v>#N/A</v>
      </c>
      <c r="I500" s="61" t="e">
        <v>#N/A</v>
      </c>
      <c r="J500" s="61" t="s">
        <v>21</v>
      </c>
      <c r="K500" s="61" t="s">
        <v>21</v>
      </c>
      <c r="L500" s="61" t="s">
        <v>21</v>
      </c>
      <c r="M500" s="61" t="s">
        <v>21</v>
      </c>
      <c r="P500" s="61" t="s">
        <v>21</v>
      </c>
      <c r="Q500" s="61" t="s">
        <v>132</v>
      </c>
      <c r="R500" s="61">
        <v>40</v>
      </c>
      <c r="S500" s="61">
        <v>100</v>
      </c>
      <c r="T500" s="61" t="s">
        <v>579</v>
      </c>
      <c r="U500" s="61" t="s">
        <v>1693</v>
      </c>
      <c r="V500" s="61" t="s">
        <v>570</v>
      </c>
      <c r="W500" s="61" t="s">
        <v>562</v>
      </c>
      <c r="X500" s="61" t="s">
        <v>1672</v>
      </c>
    </row>
    <row r="501" spans="1:24" x14ac:dyDescent="0.25">
      <c r="A501" s="61" t="str">
        <f t="shared" si="7"/>
        <v>141.3</v>
      </c>
      <c r="B501" s="61" t="s">
        <v>1672</v>
      </c>
      <c r="C501" s="61">
        <v>0</v>
      </c>
      <c r="D501" s="61" t="s">
        <v>534</v>
      </c>
      <c r="E501" s="61" t="s">
        <v>1694</v>
      </c>
      <c r="F501" s="61" t="s">
        <v>536</v>
      </c>
      <c r="G501" s="61" t="s">
        <v>10</v>
      </c>
      <c r="H501" s="61" t="s">
        <v>1706</v>
      </c>
      <c r="I501" s="61" t="s">
        <v>1707</v>
      </c>
      <c r="J501" s="61" t="s">
        <v>558</v>
      </c>
      <c r="K501" s="61" t="s">
        <v>537</v>
      </c>
      <c r="L501" s="61" t="s">
        <v>24</v>
      </c>
      <c r="M501" s="61" t="s">
        <v>1198</v>
      </c>
      <c r="P501" s="61" t="s">
        <v>1674</v>
      </c>
      <c r="Q501" s="61" t="s">
        <v>133</v>
      </c>
      <c r="R501" s="61">
        <v>40</v>
      </c>
      <c r="S501" s="61">
        <v>3357800</v>
      </c>
      <c r="T501" s="61" t="s">
        <v>540</v>
      </c>
      <c r="U501" s="61" t="s">
        <v>1695</v>
      </c>
      <c r="V501" s="61" t="s">
        <v>561</v>
      </c>
      <c r="W501" s="61" t="s">
        <v>581</v>
      </c>
      <c r="X501" s="61" t="s">
        <v>1672</v>
      </c>
    </row>
    <row r="502" spans="1:24" x14ac:dyDescent="0.25">
      <c r="A502" s="61" t="str">
        <f t="shared" si="7"/>
        <v>141.3.1</v>
      </c>
      <c r="B502" s="61" t="s">
        <v>1672</v>
      </c>
      <c r="C502" s="61">
        <v>0</v>
      </c>
      <c r="D502" s="61" t="s">
        <v>544</v>
      </c>
      <c r="E502" s="61" t="s">
        <v>1696</v>
      </c>
      <c r="F502" s="61" t="s">
        <v>21</v>
      </c>
      <c r="G502" s="61" t="e">
        <v>#N/A</v>
      </c>
      <c r="H502" s="61" t="e">
        <v>#N/A</v>
      </c>
      <c r="I502" s="61" t="e">
        <v>#N/A</v>
      </c>
      <c r="J502" s="61" t="s">
        <v>21</v>
      </c>
      <c r="K502" s="61" t="s">
        <v>21</v>
      </c>
      <c r="L502" s="61" t="s">
        <v>21</v>
      </c>
      <c r="M502" s="61" t="s">
        <v>21</v>
      </c>
      <c r="P502" s="61" t="s">
        <v>21</v>
      </c>
      <c r="Q502" s="61" t="s">
        <v>134</v>
      </c>
      <c r="R502" s="61">
        <v>100</v>
      </c>
      <c r="S502" s="61">
        <v>3357800</v>
      </c>
      <c r="T502" s="61" t="s">
        <v>540</v>
      </c>
      <c r="U502" s="61" t="s">
        <v>1695</v>
      </c>
      <c r="V502" s="61" t="s">
        <v>561</v>
      </c>
      <c r="W502" s="61" t="s">
        <v>581</v>
      </c>
      <c r="X502" s="61" t="s">
        <v>1672</v>
      </c>
    </row>
  </sheetData>
  <autoFilter ref="B2:X2" xr:uid="{C22F39D7-E336-4BB6-BB9E-BAB3EF69903F}"/>
  <mergeCells count="1">
    <mergeCell ref="B1:X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F3A1-0F57-454D-9148-9DA532812E24}">
  <dimension ref="A1:M503"/>
  <sheetViews>
    <sheetView workbookViewId="0">
      <selection activeCell="F1" sqref="F1"/>
    </sheetView>
  </sheetViews>
  <sheetFormatPr baseColWidth="10" defaultColWidth="9.140625" defaultRowHeight="15" x14ac:dyDescent="0.25"/>
  <cols>
    <col min="1" max="1" width="8.28515625" style="61" bestFit="1" customWidth="1"/>
    <col min="2" max="2" width="8.28515625" style="61" customWidth="1"/>
    <col min="3" max="3" width="77.5703125" style="61" customWidth="1"/>
    <col min="4" max="4" width="47.42578125" style="61" customWidth="1"/>
    <col min="5" max="5" width="29.140625" style="61" customWidth="1"/>
    <col min="6" max="6" width="42.7109375" style="61" customWidth="1"/>
    <col min="7" max="7" width="24.7109375" style="61" customWidth="1"/>
    <col min="8" max="8" width="31.7109375" style="61" customWidth="1"/>
    <col min="9" max="9" width="6.42578125" style="61" bestFit="1" customWidth="1"/>
    <col min="10" max="10" width="15.5703125" style="61" customWidth="1"/>
    <col min="11" max="11" width="13.42578125" style="61" bestFit="1" customWidth="1"/>
    <col min="12" max="12" width="10.7109375" style="61" bestFit="1" customWidth="1"/>
    <col min="13" max="13" width="61.85546875" style="61" bestFit="1" customWidth="1"/>
    <col min="14" max="16384" width="9.140625" style="61"/>
  </cols>
  <sheetData>
    <row r="1" spans="1:13" ht="15.75" thickBot="1" x14ac:dyDescent="0.3">
      <c r="A1" s="61">
        <v>1</v>
      </c>
      <c r="B1" s="61">
        <v>2</v>
      </c>
      <c r="C1" s="61">
        <v>3</v>
      </c>
      <c r="D1" s="61">
        <v>4</v>
      </c>
      <c r="E1" s="61">
        <v>5</v>
      </c>
      <c r="F1" s="61">
        <v>6</v>
      </c>
      <c r="G1" s="61">
        <v>7</v>
      </c>
      <c r="H1" s="61">
        <v>8</v>
      </c>
      <c r="I1" s="61">
        <v>9</v>
      </c>
      <c r="J1" s="61">
        <v>10</v>
      </c>
      <c r="K1" s="61">
        <v>11</v>
      </c>
      <c r="L1" s="61">
        <v>12</v>
      </c>
      <c r="M1" s="61">
        <v>13</v>
      </c>
    </row>
    <row r="2" spans="1:13" ht="32.25" thickBot="1" x14ac:dyDescent="0.3">
      <c r="A2" s="39" t="s">
        <v>517</v>
      </c>
      <c r="B2" s="63"/>
      <c r="C2" s="40"/>
      <c r="D2" s="40"/>
      <c r="E2" s="40"/>
      <c r="F2" s="40" t="s">
        <v>0</v>
      </c>
      <c r="G2" s="40" t="s">
        <v>1</v>
      </c>
      <c r="H2" s="40" t="s">
        <v>2</v>
      </c>
      <c r="I2" s="40" t="s">
        <v>3</v>
      </c>
      <c r="J2" s="40" t="s">
        <v>4</v>
      </c>
      <c r="K2" s="41" t="s">
        <v>5</v>
      </c>
      <c r="L2" s="41" t="s">
        <v>6</v>
      </c>
      <c r="M2" s="42" t="s">
        <v>7</v>
      </c>
    </row>
    <row r="3" spans="1:13" x14ac:dyDescent="0.25">
      <c r="A3" s="62" t="s">
        <v>522</v>
      </c>
      <c r="B3" s="62"/>
      <c r="C3" s="62" t="s">
        <v>528</v>
      </c>
      <c r="D3" s="62" t="s">
        <v>528</v>
      </c>
      <c r="E3" s="62"/>
      <c r="F3" s="62" t="s">
        <v>0</v>
      </c>
      <c r="G3" s="62" t="s">
        <v>1</v>
      </c>
      <c r="H3" s="62" t="s">
        <v>530</v>
      </c>
      <c r="I3" s="62" t="s">
        <v>3</v>
      </c>
      <c r="J3" s="62" t="s">
        <v>4</v>
      </c>
      <c r="K3" s="62" t="s">
        <v>5</v>
      </c>
      <c r="L3" s="62" t="s">
        <v>6</v>
      </c>
      <c r="M3" s="62" t="s">
        <v>7</v>
      </c>
    </row>
    <row r="4" spans="1:13" x14ac:dyDescent="0.25">
      <c r="A4" s="79" t="s">
        <v>535</v>
      </c>
      <c r="B4" s="79" t="str">
        <f>VLOOKUP(A4,'PAI 2025 GPS rempl2)'!$A$3:$D$502,4,0)</f>
        <v>Producto</v>
      </c>
      <c r="C4" s="61" t="str">
        <f>VLOOKUP(A4,Hoja1!$A$3:$G$119,7,0)</f>
        <v>Política de Gestión Estratégica del Talento Humano _DIMENSIÓN Talento humano</v>
      </c>
      <c r="D4" s="61" t="s">
        <v>1752</v>
      </c>
      <c r="E4" s="61" t="s">
        <v>1709</v>
      </c>
      <c r="F4" s="61" t="str">
        <f>+VLOOKUP(A4,Hoja1!$A$3:$G$119,3,0)</f>
        <v>60-Fortalecer el Sistema Integral de Gestión Institucional en el marco del Modelo Integrado de Planeación y gestión para mejorar la prestación del servicio.</v>
      </c>
      <c r="G4" s="61" t="str">
        <f>VLOOKUP(A4,'PAI 2025 GPS rempl2)'!$E$3:$L$502,8,0)</f>
        <v>N/A</v>
      </c>
      <c r="H4" s="61" t="str">
        <f>VLOOKUP(A4,'PAI 2025 GPS rempl2)'!$E$3:$Q$502,13,0)</f>
        <v>Plan anual de Previsión de Recursos Humanos, Elaborado y publicado en la página web de la SIC e Intrasic (Documento del Plan anual de Previsión de Recursos Humanos)</v>
      </c>
      <c r="I4" s="61">
        <f>VLOOKUP(A4,'PAI 2025 GPS rempl2)'!$E$3:$T$502,15,0)</f>
        <v>1</v>
      </c>
      <c r="J4" s="61" t="str">
        <f>VLOOKUP(A4,'PAI 2025 GPS rempl2)'!$E$3:$U$502,16,0)</f>
        <v>Númerica</v>
      </c>
      <c r="K4" s="61" t="str">
        <f>VLOOKUP(A4,'PAI 2025 GPS rempl2)'!$E$3:$X$502,18,0)</f>
        <v>2025-01-15</v>
      </c>
      <c r="L4" s="61" t="str">
        <f>VLOOKUP(A4,'PAI 2025 GPS rempl2)'!$E$3:$X$502,19,0)</f>
        <v>2025-01-31</v>
      </c>
      <c r="M4" s="61" t="str">
        <f>VLOOKUP(A4,'PAI 2025 GPS rempl2)'!$E$3:$X$502,20,0)</f>
        <v>111-GRUPO DE TRABAJO DE ADMINISTRACIÓN DE PERSONAL</v>
      </c>
    </row>
    <row r="5" spans="1:13" x14ac:dyDescent="0.25">
      <c r="A5" s="79" t="s">
        <v>545</v>
      </c>
      <c r="B5" s="79" t="str">
        <f>VLOOKUP(A5,'PAI 2025 GPS rempl2)'!$A$3:$D$502,4,0)</f>
        <v>Actividad propia</v>
      </c>
      <c r="C5" s="61" t="str">
        <f>IF(ISERROR(VLOOKUP(A5,Hoja1!$A$3:$G$119,7,0)),C4,VLOOKUP(A5,Hoja1!$A$3:$G$119,7,0))</f>
        <v>Política de Gestión Estratégica del Talento Humano _DIMENSIÓN Talento humano</v>
      </c>
      <c r="D5" s="61" t="s">
        <v>1752</v>
      </c>
      <c r="E5" s="61" t="s">
        <v>1709</v>
      </c>
      <c r="H5" s="61" t="str">
        <f>VLOOKUP(A5,'PAI 2025 GPS rempl2)'!$E$3:$Q$502,13,0)</f>
        <v>Elaborar el Plan anual de Previsión de Recursos Humanos (Único entregable) (Documento del Plan anual de Previsión de Recursos Humanos)</v>
      </c>
      <c r="I5" s="61">
        <f>VLOOKUP(A5,'PAI 2025 GPS rempl2)'!$E$3:$T$502,15,0)</f>
        <v>1</v>
      </c>
      <c r="J5" s="61" t="str">
        <f>VLOOKUP(A5,'PAI 2025 GPS rempl2)'!$E$3:$U$502,16,0)</f>
        <v>Númerica</v>
      </c>
      <c r="K5" s="61" t="str">
        <f>VLOOKUP(A5,'PAI 2025 GPS rempl2)'!$E$3:$X$502,18,0)</f>
        <v>2025-01-15</v>
      </c>
      <c r="L5" s="61" t="str">
        <f>VLOOKUP(A5,'PAI 2025 GPS rempl2)'!$E$3:$X$502,19,0)</f>
        <v>2025-01-31</v>
      </c>
      <c r="M5" s="61" t="str">
        <f>VLOOKUP(A5,'PAI 2025 GPS rempl2)'!$E$3:$X$502,20,0)</f>
        <v>111-GRUPO DE TRABAJO DE ADMINISTRACIÓN DE PERSONAL</v>
      </c>
    </row>
    <row r="6" spans="1:13" x14ac:dyDescent="0.25">
      <c r="A6" s="79" t="s">
        <v>547</v>
      </c>
      <c r="B6" s="79" t="str">
        <f>VLOOKUP(A6,'PAI 2025 GPS rempl2)'!$A$3:$D$502,4,0)</f>
        <v>Actividad propia</v>
      </c>
      <c r="C6" s="61" t="str">
        <f>IF(ISERROR(VLOOKUP(A6,Hoja1!$A$3:$G$119,7,0)),C5,VLOOKUP(A6,Hoja1!$A$3:$G$119,7,0))</f>
        <v>Política de Gestión Estratégica del Talento Humano _DIMENSIÓN Talento humano</v>
      </c>
      <c r="D6" s="61" t="s">
        <v>1752</v>
      </c>
      <c r="E6" s="61" t="s">
        <v>1709</v>
      </c>
      <c r="H6" s="61" t="str">
        <f>VLOOKUP(A6,'PAI 2025 GPS rempl2)'!$E$3:$Q$502,13,0)</f>
        <v>Publicar el Plan anual de Previsión de Recursos Humanos (Único entregable) (Captura de pantalla de la publicación en la página web de la SIC e Intrasic)</v>
      </c>
      <c r="I6" s="61">
        <f>VLOOKUP(A6,'PAI 2025 GPS rempl2)'!$E$3:$T$502,15,0)</f>
        <v>1</v>
      </c>
      <c r="J6" s="61" t="str">
        <f>VLOOKUP(A6,'PAI 2025 GPS rempl2)'!$E$3:$U$502,16,0)</f>
        <v>Númerica</v>
      </c>
      <c r="K6" s="61" t="str">
        <f>VLOOKUP(A6,'PAI 2025 GPS rempl2)'!$E$3:$X$502,18,0)</f>
        <v>2025-01-15</v>
      </c>
      <c r="L6" s="61" t="str">
        <f>VLOOKUP(A6,'PAI 2025 GPS rempl2)'!$E$3:$X$502,19,0)</f>
        <v>2025-01-31</v>
      </c>
      <c r="M6" s="61" t="str">
        <f>VLOOKUP(A6,'PAI 2025 GPS rempl2)'!$E$3:$X$502,20,0)</f>
        <v>111-GRUPO DE TRABAJO DE ADMINISTRACIÓN DE PERSONAL</v>
      </c>
    </row>
    <row r="7" spans="1:13" x14ac:dyDescent="0.25">
      <c r="A7" s="79" t="s">
        <v>549</v>
      </c>
      <c r="B7" s="79" t="str">
        <f>VLOOKUP(A7,'PAI 2025 GPS rempl2)'!$A$3:$D$502,4,0)</f>
        <v>Producto</v>
      </c>
      <c r="C7" s="61" t="str">
        <f>IF(ISERROR(VLOOKUP(A7,Hoja1!$A$3:$G$119,7,0)),C6,VLOOKUP(A7,Hoja1!$A$3:$G$119,7,0))</f>
        <v>Política de Gestión Estratégica del Talento Humano _DIMENSIÓN Talento humano</v>
      </c>
      <c r="D7" s="61" t="s">
        <v>1752</v>
      </c>
      <c r="E7" s="61" t="s">
        <v>1709</v>
      </c>
      <c r="F7" s="61" t="str">
        <f>+VLOOKUP(A7,Hoja1!$A$3:$G$119,3,0)</f>
        <v>60-Fortalecer el Sistema Integral de Gestión Institucional en el marco del Modelo Integrado de Planeación y gestión para mejorar la prestación del servicio.</v>
      </c>
      <c r="G7" s="61" t="str">
        <f>VLOOKUP(A7,'PAI 2025 GPS rempl2)'!$E$3:$L$502,8,0)</f>
        <v>N/A</v>
      </c>
      <c r="H7" s="61" t="str">
        <f>VLOOKUP(A7,'PAI 2025 GPS rempl2)'!$E$3:$Q$502,13,0)</f>
        <v>Plan anual de Vacantes, Elaborado y publicado en la página web de la SIC e Intrasic (Documento del Plan anual de Vacantes)</v>
      </c>
      <c r="I7" s="61">
        <f>VLOOKUP(A7,'PAI 2025 GPS rempl2)'!$E$3:$T$502,15,0)</f>
        <v>1</v>
      </c>
      <c r="J7" s="61" t="str">
        <f>VLOOKUP(A7,'PAI 2025 GPS rempl2)'!$E$3:$U$502,16,0)</f>
        <v>Númerica</v>
      </c>
      <c r="K7" s="61" t="str">
        <f>VLOOKUP(A7,'PAI 2025 GPS rempl2)'!$E$3:$X$502,18,0)</f>
        <v>2025-01-15</v>
      </c>
      <c r="L7" s="61" t="str">
        <f>VLOOKUP(A7,'PAI 2025 GPS rempl2)'!$E$3:$X$502,19,0)</f>
        <v>2025-01-31</v>
      </c>
      <c r="M7" s="61" t="str">
        <f>VLOOKUP(A7,'PAI 2025 GPS rempl2)'!$E$3:$X$502,20,0)</f>
        <v>111-GRUPO DE TRABAJO DE ADMINISTRACIÓN DE PERSONAL</v>
      </c>
    </row>
    <row r="8" spans="1:13" x14ac:dyDescent="0.25">
      <c r="A8" s="79" t="s">
        <v>552</v>
      </c>
      <c r="B8" s="79" t="str">
        <f>VLOOKUP(A8,'PAI 2025 GPS rempl2)'!$A$3:$D$502,4,0)</f>
        <v>Actividad propia</v>
      </c>
      <c r="C8" s="61" t="str">
        <f>IF(ISERROR(VLOOKUP(A8,Hoja1!$A$3:$G$119,7,0)),C7,VLOOKUP(A8,Hoja1!$A$3:$G$119,7,0))</f>
        <v>Política de Gestión Estratégica del Talento Humano _DIMENSIÓN Talento humano</v>
      </c>
      <c r="D8" s="61" t="s">
        <v>1752</v>
      </c>
      <c r="E8" s="61" t="s">
        <v>1709</v>
      </c>
      <c r="H8" s="61" t="str">
        <f>VLOOKUP(A8,'PAI 2025 GPS rempl2)'!$E$3:$Q$502,13,0)</f>
        <v>Elaborar el Plan anual de Vacantes (Único entregable) (Documento del Plan anual de Vacantes)</v>
      </c>
      <c r="I8" s="61">
        <f>VLOOKUP(A8,'PAI 2025 GPS rempl2)'!$E$3:$T$502,15,0)</f>
        <v>1</v>
      </c>
      <c r="J8" s="61" t="str">
        <f>VLOOKUP(A8,'PAI 2025 GPS rempl2)'!$E$3:$U$502,16,0)</f>
        <v>Númerica</v>
      </c>
      <c r="K8" s="61" t="str">
        <f>VLOOKUP(A8,'PAI 2025 GPS rempl2)'!$E$3:$X$502,18,0)</f>
        <v>2025-01-15</v>
      </c>
      <c r="L8" s="61" t="str">
        <f>VLOOKUP(A8,'PAI 2025 GPS rempl2)'!$E$3:$X$502,19,0)</f>
        <v>2025-01-31</v>
      </c>
      <c r="M8" s="61" t="str">
        <f>VLOOKUP(A8,'PAI 2025 GPS rempl2)'!$E$3:$X$502,20,0)</f>
        <v>111-GRUPO DE TRABAJO DE ADMINISTRACIÓN DE PERSONAL</v>
      </c>
    </row>
    <row r="9" spans="1:13" x14ac:dyDescent="0.25">
      <c r="A9" s="79" t="s">
        <v>554</v>
      </c>
      <c r="B9" s="79" t="str">
        <f>VLOOKUP(A9,'PAI 2025 GPS rempl2)'!$A$3:$D$502,4,0)</f>
        <v>Actividad propia</v>
      </c>
      <c r="C9" s="61" t="str">
        <f>IF(ISERROR(VLOOKUP(A9,Hoja1!$A$3:$G$119,7,0)),C8,VLOOKUP(A9,Hoja1!$A$3:$G$119,7,0))</f>
        <v>Política de Gestión Estratégica del Talento Humano _DIMENSIÓN Talento humano</v>
      </c>
      <c r="D9" s="61" t="s">
        <v>1752</v>
      </c>
      <c r="E9" s="61" t="s">
        <v>1709</v>
      </c>
      <c r="H9" s="61" t="str">
        <f>VLOOKUP(A9,'PAI 2025 GPS rempl2)'!$E$3:$Q$502,13,0)</f>
        <v>Publicar el Plan anual de Vacantes (Único entregable) (Captura de pantalla de la publicación en la página web de la SIC e Intrasic)</v>
      </c>
      <c r="I9" s="61">
        <f>VLOOKUP(A9,'PAI 2025 GPS rempl2)'!$E$3:$T$502,15,0)</f>
        <v>1</v>
      </c>
      <c r="J9" s="61" t="str">
        <f>VLOOKUP(A9,'PAI 2025 GPS rempl2)'!$E$3:$U$502,16,0)</f>
        <v>Númerica</v>
      </c>
      <c r="K9" s="61" t="str">
        <f>VLOOKUP(A9,'PAI 2025 GPS rempl2)'!$E$3:$X$502,18,0)</f>
        <v>2025-01-15</v>
      </c>
      <c r="L9" s="61" t="str">
        <f>VLOOKUP(A9,'PAI 2025 GPS rempl2)'!$E$3:$X$502,19,0)</f>
        <v>2025-01-31</v>
      </c>
      <c r="M9" s="61" t="str">
        <f>VLOOKUP(A9,'PAI 2025 GPS rempl2)'!$E$3:$X$502,20,0)</f>
        <v>111-GRUPO DE TRABAJO DE ADMINISTRACIÓN DE PERSONAL</v>
      </c>
    </row>
    <row r="10" spans="1:13" x14ac:dyDescent="0.25">
      <c r="A10" s="79" t="s">
        <v>556</v>
      </c>
      <c r="B10" s="79" t="str">
        <f>VLOOKUP(A10,'PAI 2025 GPS rempl2)'!$A$3:$D$502,4,0)</f>
        <v>Producto</v>
      </c>
      <c r="C10" s="61" t="str">
        <f>IF(ISERROR(VLOOKUP(A10,Hoja1!$A$3:$G$119,7,0)),C9,VLOOKUP(A10,Hoja1!$A$3:$G$119,7,0))</f>
        <v>Política de Gestión Estratégica del Talento Humano _DIMENSIÓN Talento humano</v>
      </c>
      <c r="D10" s="61" t="s">
        <v>1752</v>
      </c>
      <c r="E10" s="61" t="s">
        <v>1709</v>
      </c>
      <c r="F10" s="61" t="str">
        <f>+VLOOKUP(A10,Hoja1!$A$3:$G$119,3,0)</f>
        <v>56-Fortalecer la gestión de la información, el conocimiento y la innovación para optimizar la capacidad institucional</v>
      </c>
      <c r="G10" s="61" t="str">
        <f>VLOOKUP(A10,'PAI 2025 GPS rempl2)'!$E$3:$L$502,8,0)</f>
        <v>C-3599-0200-0005-53105b</v>
      </c>
      <c r="H10" s="61" t="str">
        <f>VLOOKUP(A10,'PAI 2025 GPS rempl2)'!$E$3:$Q$502,13,0)</f>
        <v>Estrategia que permita la continuidad en la prestación de servicio,  la garantía del bienestar integral y la adecuada gestión del conocimiento, implementada  (Herramienta tecnológica para retención del conocimiento)</v>
      </c>
      <c r="I10" s="61">
        <f>VLOOKUP(A10,'PAI 2025 GPS rempl2)'!$E$3:$T$502,15,0)</f>
        <v>1</v>
      </c>
      <c r="J10" s="61" t="str">
        <f>VLOOKUP(A10,'PAI 2025 GPS rempl2)'!$E$3:$U$502,16,0)</f>
        <v>Númerica</v>
      </c>
      <c r="K10" s="61" t="str">
        <f>VLOOKUP(A10,'PAI 2025 GPS rempl2)'!$E$3:$X$502,18,0)</f>
        <v>2025-01-02</v>
      </c>
      <c r="L10" s="61" t="str">
        <f>VLOOKUP(A10,'PAI 2025 GPS rempl2)'!$E$3:$X$502,19,0)</f>
        <v>2025-12-19</v>
      </c>
      <c r="M10" s="61" t="str">
        <f>VLOOKUP(A10,'PAI 2025 GPS rempl2)'!$E$3:$X$502,20,0)</f>
        <v>111-GRUPO DE TRABAJO DE ADMINISTRACIÓN DE PERSONAL;
20-OFICINA DE TECNOLOGÍA E INFORMÁTICA;
73-GRUPO DE TRABAJO DE COMUNICACION</v>
      </c>
    </row>
    <row r="11" spans="1:13" x14ac:dyDescent="0.25">
      <c r="A11" s="79" t="s">
        <v>564</v>
      </c>
      <c r="B11" s="79" t="str">
        <f>VLOOKUP(A11,'PAI 2025 GPS rempl2)'!$A$3:$D$502,4,0)</f>
        <v>Actividad propia</v>
      </c>
      <c r="C11" s="61" t="str">
        <f>IF(ISERROR(VLOOKUP(A11,Hoja1!$A$3:$G$119,7,0)),C10,VLOOKUP(A11,Hoja1!$A$3:$G$119,7,0))</f>
        <v>Política de Gestión Estratégica del Talento Humano _DIMENSIÓN Talento humano</v>
      </c>
      <c r="D11" s="61" t="s">
        <v>1752</v>
      </c>
      <c r="E11" s="61" t="s">
        <v>1709</v>
      </c>
      <c r="H11" s="61" t="str">
        <f>VLOOKUP(A11,'PAI 2025 GPS rempl2)'!$E$3:$Q$502,13,0)</f>
        <v>Implementar una herramienta tecnológica para retención del conocimiento de los servidores públicos  de la entidad por retiro.  (Manual de usuario y acta de entrega de la herramienta)</v>
      </c>
      <c r="I11" s="61">
        <f>VLOOKUP(A11,'PAI 2025 GPS rempl2)'!$E$3:$T$502,15,0)</f>
        <v>2</v>
      </c>
      <c r="J11" s="61" t="str">
        <f>VLOOKUP(A11,'PAI 2025 GPS rempl2)'!$E$3:$U$502,16,0)</f>
        <v>Númerica</v>
      </c>
      <c r="K11" s="61" t="str">
        <f>VLOOKUP(A11,'PAI 2025 GPS rempl2)'!$E$3:$X$502,18,0)</f>
        <v>2025-01-02</v>
      </c>
      <c r="L11" s="61" t="str">
        <f>VLOOKUP(A11,'PAI 2025 GPS rempl2)'!$E$3:$X$502,19,0)</f>
        <v>2025-02-28</v>
      </c>
      <c r="M11" s="61" t="str">
        <f>VLOOKUP(A11,'PAI 2025 GPS rempl2)'!$E$3:$X$502,20,0)</f>
        <v>111-GRUPO DE TRABAJO DE ADMINISTRACIÓN DE PERSONAL;
20-OFICINA DE TECNOLOGÍA E INFORMÁTICA</v>
      </c>
    </row>
    <row r="12" spans="1:13" x14ac:dyDescent="0.25">
      <c r="A12" s="79" t="s">
        <v>568</v>
      </c>
      <c r="B12" s="79" t="str">
        <f>VLOOKUP(A12,'PAI 2025 GPS rempl2)'!$A$3:$D$502,4,0)</f>
        <v>Actividad propia</v>
      </c>
      <c r="C12" s="61" t="str">
        <f>IF(ISERROR(VLOOKUP(A12,Hoja1!$A$3:$G$119,7,0)),C11,VLOOKUP(A12,Hoja1!$A$3:$G$119,7,0))</f>
        <v>Política de Gestión Estratégica del Talento Humano _DIMENSIÓN Talento humano</v>
      </c>
      <c r="D12" s="61" t="s">
        <v>1752</v>
      </c>
      <c r="E12" s="61" t="s">
        <v>1709</v>
      </c>
      <c r="H12" s="61" t="str">
        <f>VLOOKUP(A12,'PAI 2025 GPS rempl2)'!$E$3:$Q$502,13,0)</f>
        <v>Fomentar la apropiación de la herramienta a través de un recurso pedagógico y la encuesta de satisfacción   (
Video didáctico para el diligenciamiento de la herramienta y resultados  de la encuesta de satisfacción)</v>
      </c>
      <c r="I12" s="61">
        <f>VLOOKUP(A12,'PAI 2025 GPS rempl2)'!$E$3:$T$502,15,0)</f>
        <v>2</v>
      </c>
      <c r="J12" s="61" t="str">
        <f>VLOOKUP(A12,'PAI 2025 GPS rempl2)'!$E$3:$U$502,16,0)</f>
        <v>Númerica</v>
      </c>
      <c r="K12" s="61" t="str">
        <f>VLOOKUP(A12,'PAI 2025 GPS rempl2)'!$E$3:$X$502,18,0)</f>
        <v>2025-02-03</v>
      </c>
      <c r="L12" s="61" t="str">
        <f>VLOOKUP(A12,'PAI 2025 GPS rempl2)'!$E$3:$X$502,19,0)</f>
        <v>2025-05-30</v>
      </c>
      <c r="M12" s="61" t="str">
        <f>VLOOKUP(A12,'PAI 2025 GPS rempl2)'!$E$3:$X$502,20,0)</f>
        <v>111-GRUPO DE TRABAJO DE ADMINISTRACIÓN DE PERSONAL;
20-OFICINA DE TECNOLOGÍA E INFORMÁTICA;
73-GRUPO DE TRABAJO DE COMUNICACION</v>
      </c>
    </row>
    <row r="13" spans="1:13" x14ac:dyDescent="0.25">
      <c r="A13" s="79" t="s">
        <v>572</v>
      </c>
      <c r="B13" s="79" t="str">
        <f>VLOOKUP(A13,'PAI 2025 GPS rempl2)'!$A$3:$D$502,4,0)</f>
        <v>Actividad propia</v>
      </c>
      <c r="C13" s="61" t="str">
        <f>IF(ISERROR(VLOOKUP(A13,Hoja1!$A$3:$G$119,7,0)),C12,VLOOKUP(A13,Hoja1!$A$3:$G$119,7,0))</f>
        <v>Política de Gestión Estratégica del Talento Humano _DIMENSIÓN Talento humano</v>
      </c>
      <c r="D13" s="61" t="s">
        <v>1752</v>
      </c>
      <c r="E13" s="61" t="s">
        <v>1709</v>
      </c>
      <c r="H13" s="61" t="str">
        <f>VLOOKUP(A13,'PAI 2025 GPS rempl2)'!$E$3:$Q$502,13,0)</f>
        <v>Realizar seguimiento trimestral  al diligenciamiento de la herramienta por parte de los servidores que se retiran y  apropiación por parte de los funcionarios que ingresan  y presentarlo al CIGD     (Informes (trimestrales)</v>
      </c>
      <c r="I13" s="61">
        <f>VLOOKUP(A13,'PAI 2025 GPS rempl2)'!$E$3:$T$502,15,0)</f>
        <v>2</v>
      </c>
      <c r="J13" s="61" t="str">
        <f>VLOOKUP(A13,'PAI 2025 GPS rempl2)'!$E$3:$U$502,16,0)</f>
        <v>Númerica</v>
      </c>
      <c r="K13" s="61" t="str">
        <f>VLOOKUP(A13,'PAI 2025 GPS rempl2)'!$E$3:$X$502,18,0)</f>
        <v>2025-06-03</v>
      </c>
      <c r="L13" s="61" t="str">
        <f>VLOOKUP(A13,'PAI 2025 GPS rempl2)'!$E$3:$X$502,19,0)</f>
        <v>2025-12-19</v>
      </c>
      <c r="M13" s="61" t="str">
        <f>VLOOKUP(A13,'PAI 2025 GPS rempl2)'!$E$3:$X$502,20,0)</f>
        <v>111-GRUPO DE TRABAJO DE ADMINISTRACIÓN DE PERSONAL</v>
      </c>
    </row>
    <row r="14" spans="1:13" x14ac:dyDescent="0.25">
      <c r="A14" s="79" t="s">
        <v>576</v>
      </c>
      <c r="B14" s="79" t="str">
        <f>VLOOKUP(A14,'PAI 2025 GPS rempl2)'!$A$3:$D$502,4,0)</f>
        <v>Producto</v>
      </c>
      <c r="C14" s="61" t="str">
        <f>IF(ISERROR(VLOOKUP(A14,Hoja1!$A$3:$G$119,7,0)),C13,VLOOKUP(A14,Hoja1!$A$3:$G$119,7,0))</f>
        <v>Política Control Interno _DIMENSIÓN Control Interno</v>
      </c>
      <c r="D14" s="61" t="s">
        <v>1753</v>
      </c>
      <c r="E14" s="61" t="s">
        <v>1754</v>
      </c>
      <c r="F14" s="61" t="str">
        <f>+VLOOKUP(A14,Hoja1!$A$3:$G$119,3,0)</f>
        <v>60-Fortalecer el Sistema Integral de Gestión Institucional en el marco del Modelo Integrado de Planeación y gestión para mejorar la prestación del servicio.</v>
      </c>
      <c r="G14" s="61" t="str">
        <f>VLOOKUP(A14,'PAI 2025 GPS rempl2)'!$E$3:$L$502,8,0)</f>
        <v>N/A</v>
      </c>
      <c r="H14" s="61" t="str">
        <f>VLOOKUP(A14,'PAI 2025 GPS rempl2)'!$E$3:$Q$502,13,0)</f>
        <v>Plan Anual de Auditorías ejecutado y presentado al CICCI (actas del CICCI firmadas semestralmente por Superintendente y jefe OCI)</v>
      </c>
      <c r="I14" s="61">
        <f>VLOOKUP(A14,'PAI 2025 GPS rempl2)'!$E$3:$T$502,15,0)</f>
        <v>100</v>
      </c>
      <c r="J14" s="61" t="str">
        <f>VLOOKUP(A14,'PAI 2025 GPS rempl2)'!$E$3:$U$502,16,0)</f>
        <v>Porcentual</v>
      </c>
      <c r="K14" s="61" t="str">
        <f>VLOOKUP(A14,'PAI 2025 GPS rempl2)'!$E$3:$X$502,18,0)</f>
        <v>2025-01-02</v>
      </c>
      <c r="L14" s="61" t="str">
        <f>VLOOKUP(A14,'PAI 2025 GPS rempl2)'!$E$3:$X$502,19,0)</f>
        <v>2025-12-31</v>
      </c>
      <c r="M14" s="61" t="str">
        <f>VLOOKUP(A14,'PAI 2025 GPS rempl2)'!$E$3:$X$502,20,0)</f>
        <v>50-OFICINA DE CONTROL INTERNO</v>
      </c>
    </row>
    <row r="15" spans="1:13" x14ac:dyDescent="0.25">
      <c r="A15" s="79" t="s">
        <v>582</v>
      </c>
      <c r="B15" s="79" t="str">
        <f>VLOOKUP(A15,'PAI 2025 GPS rempl2)'!$A$3:$D$502,4,0)</f>
        <v>Actividad propia</v>
      </c>
      <c r="C15" s="61" t="str">
        <f>IF(ISERROR(VLOOKUP(A15,Hoja1!$A$3:$G$119,7,0)),C14,VLOOKUP(A15,Hoja1!$A$3:$G$119,7,0))</f>
        <v>Política Control Interno _DIMENSIÓN Control Interno</v>
      </c>
      <c r="D15" s="61" t="s">
        <v>1753</v>
      </c>
      <c r="E15" s="61" t="s">
        <v>1754</v>
      </c>
      <c r="H15" s="61" t="str">
        <f>VLOOKUP(A15,'PAI 2025 GPS rempl2)'!$E$3:$Q$502,13,0)</f>
        <v>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v>
      </c>
      <c r="I15" s="61">
        <f>VLOOKUP(A15,'PAI 2025 GPS rempl2)'!$E$3:$T$502,15,0)</f>
        <v>100</v>
      </c>
      <c r="J15" s="61" t="str">
        <f>VLOOKUP(A15,'PAI 2025 GPS rempl2)'!$E$3:$U$502,16,0)</f>
        <v>Porcentual</v>
      </c>
      <c r="K15" s="61" t="str">
        <f>VLOOKUP(A15,'PAI 2025 GPS rempl2)'!$E$3:$X$502,18,0)</f>
        <v>2025-01-02</v>
      </c>
      <c r="L15" s="61" t="str">
        <f>VLOOKUP(A15,'PAI 2025 GPS rempl2)'!$E$3:$X$502,19,0)</f>
        <v>2025-12-31</v>
      </c>
      <c r="M15" s="61" t="str">
        <f>VLOOKUP(A15,'PAI 2025 GPS rempl2)'!$E$3:$X$502,20,0)</f>
        <v>50-OFICINA DE CONTROL INTERNO</v>
      </c>
    </row>
    <row r="16" spans="1:13" x14ac:dyDescent="0.25">
      <c r="A16" s="79" t="s">
        <v>583</v>
      </c>
      <c r="B16" s="79" t="str">
        <f>VLOOKUP(A16,'PAI 2025 GPS rempl2)'!$A$3:$D$502,4,0)</f>
        <v>Actividad propia</v>
      </c>
      <c r="C16" s="61" t="str">
        <f>IF(ISERROR(VLOOKUP(A16,Hoja1!$A$3:$G$119,7,0)),C15,VLOOKUP(A16,Hoja1!$A$3:$G$119,7,0))</f>
        <v>Política Control Interno _DIMENSIÓN Control Interno</v>
      </c>
      <c r="D16" s="61" t="s">
        <v>1753</v>
      </c>
      <c r="E16" s="61" t="s">
        <v>1754</v>
      </c>
      <c r="H16" s="61" t="str">
        <f>VLOOKUP(A16,'PAI 2025 GPS rempl2)'!$E$3:$Q$502,13,0)</f>
        <v>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v>
      </c>
      <c r="I16" s="61">
        <f>VLOOKUP(A16,'PAI 2025 GPS rempl2)'!$E$3:$T$502,15,0)</f>
        <v>2</v>
      </c>
      <c r="J16" s="61" t="str">
        <f>VLOOKUP(A16,'PAI 2025 GPS rempl2)'!$E$3:$U$502,16,0)</f>
        <v>Númerica</v>
      </c>
      <c r="K16" s="61" t="str">
        <f>VLOOKUP(A16,'PAI 2025 GPS rempl2)'!$E$3:$X$502,18,0)</f>
        <v>2025-06-03</v>
      </c>
      <c r="L16" s="61" t="str">
        <f>VLOOKUP(A16,'PAI 2025 GPS rempl2)'!$E$3:$X$502,19,0)</f>
        <v>2025-12-31</v>
      </c>
      <c r="M16" s="61" t="str">
        <f>VLOOKUP(A16,'PAI 2025 GPS rempl2)'!$E$3:$X$502,20,0)</f>
        <v>50-OFICINA DE CONTROL INTERNO</v>
      </c>
    </row>
    <row r="17" spans="1:13" x14ac:dyDescent="0.25">
      <c r="A17" s="79" t="s">
        <v>585</v>
      </c>
      <c r="B17" s="79" t="str">
        <f>VLOOKUP(A17,'PAI 2025 GPS rempl2)'!$A$3:$D$502,4,0)</f>
        <v>Producto</v>
      </c>
      <c r="C17" s="61" t="str">
        <f>IF(ISERROR(VLOOKUP(A17,Hoja1!$A$3:$G$119,7,0)),C16,VLOOKUP(A17,Hoja1!$A$3:$G$119,7,0))</f>
        <v>Política Control Interno _DIMENSIÓN Control Interno</v>
      </c>
      <c r="D17" s="61" t="s">
        <v>1753</v>
      </c>
      <c r="E17" s="61" t="s">
        <v>1754</v>
      </c>
      <c r="F17" s="61" t="str">
        <f>+VLOOKUP(A17,Hoja1!$A$3:$G$119,3,0)</f>
        <v>60-Fortalecer el Sistema Integral de Gestión Institucional en el marco del Modelo Integrado de Planeación y gestión para mejorar la prestación del servicio.</v>
      </c>
      <c r="G17" s="61" t="str">
        <f>VLOOKUP(A17,'PAI 2025 GPS rempl2)'!$E$3:$L$502,8,0)</f>
        <v>N/A</v>
      </c>
      <c r="H17" s="61" t="str">
        <f>VLOOKUP(A17,'PAI 2025 GPS rempl2)'!$E$3:$Q$502,13,0)</f>
        <v>Seguimiento Planes de trabajo MIPG en el marco de la Política Control Interno, con seguimiento realizado y radicado ante la OAP  (Informe)
Entregable: (Informes de seguimiento  a la implementación y actas del comité)</v>
      </c>
      <c r="I17" s="61">
        <f>VLOOKUP(A17,'PAI 2025 GPS rempl2)'!$E$3:$T$502,15,0)</f>
        <v>3</v>
      </c>
      <c r="J17" s="61" t="str">
        <f>VLOOKUP(A17,'PAI 2025 GPS rempl2)'!$E$3:$U$502,16,0)</f>
        <v>Númerica</v>
      </c>
      <c r="K17" s="61" t="str">
        <f>VLOOKUP(A17,'PAI 2025 GPS rempl2)'!$E$3:$X$502,18,0)</f>
        <v>2025-04-01</v>
      </c>
      <c r="L17" s="61" t="str">
        <f>VLOOKUP(A17,'PAI 2025 GPS rempl2)'!$E$3:$X$502,19,0)</f>
        <v>2025-11-28</v>
      </c>
      <c r="M17" s="61" t="str">
        <f>VLOOKUP(A17,'PAI 2025 GPS rempl2)'!$E$3:$X$502,20,0)</f>
        <v>50-OFICINA DE CONTROL INTERNO</v>
      </c>
    </row>
    <row r="18" spans="1:13" x14ac:dyDescent="0.25">
      <c r="A18" s="79" t="s">
        <v>591</v>
      </c>
      <c r="B18" s="79" t="str">
        <f>VLOOKUP(A18,'PAI 2025 GPS rempl2)'!$A$3:$D$502,4,0)</f>
        <v>Actividad propia</v>
      </c>
      <c r="C18" s="61" t="str">
        <f>IF(ISERROR(VLOOKUP(A18,Hoja1!$A$3:$G$119,7,0)),C17,VLOOKUP(A18,Hoja1!$A$3:$G$119,7,0))</f>
        <v>Política Control Interno _DIMENSIÓN Control Interno</v>
      </c>
      <c r="D18" s="61" t="s">
        <v>1753</v>
      </c>
      <c r="E18" s="61" t="s">
        <v>1754</v>
      </c>
      <c r="H18" s="61" t="str">
        <f>VLOOKUP(A18,'PAI 2025 GPS rempl2)'!$E$3:$Q$502,13,0)</f>
        <v>Realizar seguimiento a  los Planes de trabajo MIPG que afectan a la Política Control Interno, conforme a las recomendaciones del FURAG (Correo de solicitud de información a las áreas frente a los seguimientos de las MIPG cuando aplique)</v>
      </c>
      <c r="I18" s="61">
        <f>VLOOKUP(A18,'PAI 2025 GPS rempl2)'!$E$3:$T$502,15,0)</f>
        <v>3</v>
      </c>
      <c r="J18" s="61" t="str">
        <f>VLOOKUP(A18,'PAI 2025 GPS rempl2)'!$E$3:$U$502,16,0)</f>
        <v>Númerica</v>
      </c>
      <c r="K18" s="61" t="str">
        <f>VLOOKUP(A18,'PAI 2025 GPS rempl2)'!$E$3:$X$502,18,0)</f>
        <v>2025-04-01</v>
      </c>
      <c r="L18" s="61" t="str">
        <f>VLOOKUP(A18,'PAI 2025 GPS rempl2)'!$E$3:$X$502,19,0)</f>
        <v>2025-11-28</v>
      </c>
      <c r="M18" s="61" t="str">
        <f>VLOOKUP(A18,'PAI 2025 GPS rempl2)'!$E$3:$X$502,20,0)</f>
        <v>50-OFICINA DE CONTROL INTERNO</v>
      </c>
    </row>
    <row r="19" spans="1:13" x14ac:dyDescent="0.25">
      <c r="A19" s="79" t="s">
        <v>593</v>
      </c>
      <c r="B19" s="79" t="str">
        <f>VLOOKUP(A19,'PAI 2025 GPS rempl2)'!$A$3:$D$502,4,0)</f>
        <v>Actividad propia</v>
      </c>
      <c r="C19" s="61" t="str">
        <f>IF(ISERROR(VLOOKUP(A19,Hoja1!$A$3:$G$119,7,0)),C18,VLOOKUP(A19,Hoja1!$A$3:$G$119,7,0))</f>
        <v>Política Control Interno _DIMENSIÓN Control Interno</v>
      </c>
      <c r="D19" s="61" t="s">
        <v>1753</v>
      </c>
      <c r="E19" s="61" t="s">
        <v>1754</v>
      </c>
      <c r="H19" s="61" t="str">
        <f>VLOOKUP(A19,'PAI 2025 GPS rempl2)'!$E$3:$Q$502,13,0)</f>
        <v>Elaborar y presentar al Comité Institucional de Gestión y Desempeño el informe de seguimiento a la implementación del MIPG (Actas de CIGD)</v>
      </c>
      <c r="I19" s="61">
        <f>VLOOKUP(A19,'PAI 2025 GPS rempl2)'!$E$3:$T$502,15,0)</f>
        <v>3</v>
      </c>
      <c r="J19" s="61" t="str">
        <f>VLOOKUP(A19,'PAI 2025 GPS rempl2)'!$E$3:$U$502,16,0)</f>
        <v>Númerica</v>
      </c>
      <c r="K19" s="61" t="str">
        <f>VLOOKUP(A19,'PAI 2025 GPS rempl2)'!$E$3:$X$502,18,0)</f>
        <v>2025-04-01</v>
      </c>
      <c r="L19" s="61" t="str">
        <f>VLOOKUP(A19,'PAI 2025 GPS rempl2)'!$E$3:$X$502,19,0)</f>
        <v>2025-11-28</v>
      </c>
      <c r="M19" s="61" t="str">
        <f>VLOOKUP(A19,'PAI 2025 GPS rempl2)'!$E$3:$X$502,20,0)</f>
        <v>50-OFICINA DE CONTROL INTERNO</v>
      </c>
    </row>
    <row r="20" spans="1:13" x14ac:dyDescent="0.25">
      <c r="A20" s="79" t="s">
        <v>595</v>
      </c>
      <c r="B20" s="79" t="str">
        <f>VLOOKUP(A20,'PAI 2025 GPS rempl2)'!$A$3:$D$502,4,0)</f>
        <v>Producto</v>
      </c>
      <c r="C20" s="61" t="str">
        <f>IF(ISERROR(VLOOKUP(A20,Hoja1!$A$3:$G$119,7,0)),C19,VLOOKUP(A20,Hoja1!$A$3:$G$119,7,0))</f>
        <v>Política Control Interno _DIMENSIÓN Control Interno</v>
      </c>
      <c r="D20" s="61" t="s">
        <v>1753</v>
      </c>
      <c r="E20" s="61" t="s">
        <v>1754</v>
      </c>
      <c r="F20" s="61" t="str">
        <f>+VLOOKUP(A20,Hoja1!$A$3:$G$119,3,0)</f>
        <v>60-Fortalecer el Sistema Integral de Gestión Institucional en el marco del Modelo Integrado de Planeación y gestión para mejorar la prestación del servicio.</v>
      </c>
      <c r="G20" s="61" t="str">
        <f>VLOOKUP(A20,'PAI 2025 GPS rempl2)'!$E$3:$L$502,8,0)</f>
        <v>N/A</v>
      </c>
      <c r="H20" s="61" t="str">
        <f>VLOOKUP(A20,'PAI 2025 GPS rempl2)'!$E$3:$Q$502,13,0)</f>
        <v>Objetivos estratégicos y orientaciones PND, evaluados frente a la planeación 2025 y el PES (Informe elaborado y enviado a Despacho y OAP/memorando o correo)</v>
      </c>
      <c r="I20" s="61">
        <f>VLOOKUP(A20,'PAI 2025 GPS rempl2)'!$E$3:$T$502,15,0)</f>
        <v>1</v>
      </c>
      <c r="J20" s="61" t="str">
        <f>VLOOKUP(A20,'PAI 2025 GPS rempl2)'!$E$3:$U$502,16,0)</f>
        <v>Númerica</v>
      </c>
      <c r="K20" s="61" t="str">
        <f>VLOOKUP(A20,'PAI 2025 GPS rempl2)'!$E$3:$X$502,18,0)</f>
        <v>2025-04-01</v>
      </c>
      <c r="L20" s="61" t="str">
        <f>VLOOKUP(A20,'PAI 2025 GPS rempl2)'!$E$3:$X$502,19,0)</f>
        <v>2025-12-19</v>
      </c>
      <c r="M20" s="61" t="str">
        <f>VLOOKUP(A20,'PAI 2025 GPS rempl2)'!$E$3:$X$502,20,0)</f>
        <v>50-OFICINA DE CONTROL INTERNO</v>
      </c>
    </row>
    <row r="21" spans="1:13" x14ac:dyDescent="0.25">
      <c r="A21" s="79" t="s">
        <v>597</v>
      </c>
      <c r="B21" s="79" t="str">
        <f>VLOOKUP(A21,'PAI 2025 GPS rempl2)'!$A$3:$D$502,4,0)</f>
        <v>Actividad propia</v>
      </c>
      <c r="C21" s="61" t="str">
        <f>IF(ISERROR(VLOOKUP(A21,Hoja1!$A$3:$G$119,7,0)),C20,VLOOKUP(A21,Hoja1!$A$3:$G$119,7,0))</f>
        <v>Política Control Interno _DIMENSIÓN Control Interno</v>
      </c>
      <c r="D21" s="61" t="s">
        <v>1753</v>
      </c>
      <c r="E21" s="61" t="s">
        <v>1754</v>
      </c>
      <c r="H21" s="61" t="str">
        <f>VLOOKUP(A21,'PAI 2025 GPS rempl2)'!$E$3:$Q$502,13,0)</f>
        <v>Evaluar el cumplimiento de compromisos que la Superintendencia  tiene en el Plan Estratégico Sectorial frente a los objetivos estratégicos del ministerio (informe con los resultados de la evaluación elaborado)</v>
      </c>
      <c r="I21" s="61">
        <f>VLOOKUP(A21,'PAI 2025 GPS rempl2)'!$E$3:$T$502,15,0)</f>
        <v>1</v>
      </c>
      <c r="J21" s="61" t="str">
        <f>VLOOKUP(A21,'PAI 2025 GPS rempl2)'!$E$3:$U$502,16,0)</f>
        <v>Númerica</v>
      </c>
      <c r="K21" s="61" t="str">
        <f>VLOOKUP(A21,'PAI 2025 GPS rempl2)'!$E$3:$X$502,18,0)</f>
        <v>2025-04-01</v>
      </c>
      <c r="L21" s="61" t="str">
        <f>VLOOKUP(A21,'PAI 2025 GPS rempl2)'!$E$3:$X$502,19,0)</f>
        <v>2025-12-19</v>
      </c>
      <c r="M21" s="61" t="str">
        <f>VLOOKUP(A21,'PAI 2025 GPS rempl2)'!$E$3:$X$502,20,0)</f>
        <v>50-OFICINA DE CONTROL INTERNO</v>
      </c>
    </row>
    <row r="22" spans="1:13" x14ac:dyDescent="0.25">
      <c r="A22" s="79" t="s">
        <v>599</v>
      </c>
      <c r="B22" s="79" t="str">
        <f>VLOOKUP(A22,'PAI 2025 GPS rempl2)'!$A$3:$D$502,4,0)</f>
        <v>Actividad propia</v>
      </c>
      <c r="C22" s="61" t="str">
        <f>IF(ISERROR(VLOOKUP(A22,Hoja1!$A$3:$G$119,7,0)),C21,VLOOKUP(A22,Hoja1!$A$3:$G$119,7,0))</f>
        <v>Política Control Interno _DIMENSIÓN Control Interno</v>
      </c>
      <c r="D22" s="61" t="s">
        <v>1753</v>
      </c>
      <c r="E22" s="61" t="s">
        <v>1754</v>
      </c>
      <c r="H22" s="61" t="str">
        <f>VLOOKUP(A22,'PAI 2025 GPS rempl2)'!$E$3:$Q$502,13,0)</f>
        <v>Evaluar cumplimiento de los Objetivos Estrategicos  y el Plan Nacional de Desarrollo frente a las responsabilidades determinadas por los mismos para la SIC. (informe con los resultados de la evaluación elaborado).</v>
      </c>
      <c r="I22" s="61">
        <f>VLOOKUP(A22,'PAI 2025 GPS rempl2)'!$E$3:$T$502,15,0)</f>
        <v>1</v>
      </c>
      <c r="J22" s="61" t="str">
        <f>VLOOKUP(A22,'PAI 2025 GPS rempl2)'!$E$3:$U$502,16,0)</f>
        <v>Númerica</v>
      </c>
      <c r="K22" s="61" t="str">
        <f>VLOOKUP(A22,'PAI 2025 GPS rempl2)'!$E$3:$X$502,18,0)</f>
        <v>2025-04-01</v>
      </c>
      <c r="L22" s="61" t="str">
        <f>VLOOKUP(A22,'PAI 2025 GPS rempl2)'!$E$3:$X$502,19,0)</f>
        <v>2025-12-19</v>
      </c>
      <c r="M22" s="61" t="str">
        <f>VLOOKUP(A22,'PAI 2025 GPS rempl2)'!$E$3:$X$502,20,0)</f>
        <v>50-OFICINA DE CONTROL INTERNO</v>
      </c>
    </row>
    <row r="23" spans="1:13" x14ac:dyDescent="0.25">
      <c r="A23" s="79" t="s">
        <v>600</v>
      </c>
      <c r="B23" s="79" t="str">
        <f>VLOOKUP(A23,'PAI 2025 GPS rempl2)'!$A$3:$D$502,4,0)</f>
        <v>Actividad propia</v>
      </c>
      <c r="C23" s="61" t="str">
        <f>IF(ISERROR(VLOOKUP(A23,Hoja1!$A$3:$G$119,7,0)),C22,VLOOKUP(A23,Hoja1!$A$3:$G$119,7,0))</f>
        <v>Política Control Interno _DIMENSIÓN Control Interno</v>
      </c>
      <c r="D23" s="61" t="s">
        <v>1753</v>
      </c>
      <c r="E23" s="61" t="s">
        <v>1754</v>
      </c>
      <c r="H23" s="61" t="str">
        <f>VLOOKUP(A23,'PAI 2025 GPS rempl2)'!$E$3:$Q$502,13,0)</f>
        <v>Elaborar y radicar ante los responsables, el informe. (informe con los resultados de la evaluación elaborado y radicado al Superintendente y OAP / Correo-Memorando)</v>
      </c>
      <c r="I23" s="61">
        <f>VLOOKUP(A23,'PAI 2025 GPS rempl2)'!$E$3:$T$502,15,0)</f>
        <v>1</v>
      </c>
      <c r="J23" s="61" t="str">
        <f>VLOOKUP(A23,'PAI 2025 GPS rempl2)'!$E$3:$U$502,16,0)</f>
        <v>Númerica</v>
      </c>
      <c r="K23" s="61" t="str">
        <f>VLOOKUP(A23,'PAI 2025 GPS rempl2)'!$E$3:$X$502,18,0)</f>
        <v>2025-04-01</v>
      </c>
      <c r="L23" s="61" t="str">
        <f>VLOOKUP(A23,'PAI 2025 GPS rempl2)'!$E$3:$X$502,19,0)</f>
        <v>2025-12-19</v>
      </c>
      <c r="M23" s="61" t="str">
        <f>VLOOKUP(A23,'PAI 2025 GPS rempl2)'!$E$3:$X$502,20,0)</f>
        <v>50-OFICINA DE CONTROL INTERNO</v>
      </c>
    </row>
    <row r="24" spans="1:13" x14ac:dyDescent="0.25">
      <c r="A24" s="79" t="s">
        <v>602</v>
      </c>
      <c r="B24" s="79" t="str">
        <f>VLOOKUP(A24,'PAI 2025 GPS rempl2)'!$A$3:$D$502,4,0)</f>
        <v>Producto</v>
      </c>
      <c r="C24" s="61" t="str">
        <f>IF(ISERROR(VLOOKUP(A24,Hoja1!$A$3:$G$119,7,0)),C23,VLOOKUP(A24,Hoja1!$A$3:$G$119,7,0))</f>
        <v>Política Gobierno Digital _DIMENSIÓN Gestión con Valores para Resultados</v>
      </c>
      <c r="D24" s="61" t="s">
        <v>1755</v>
      </c>
      <c r="E24" s="61" t="s">
        <v>1756</v>
      </c>
      <c r="F24" s="61" t="str">
        <f>+VLOOKUP(A24,Hoja1!$A$3:$G$119,3,0)</f>
        <v>56-Fortalecer la gestión de la información, el conocimiento y la innovación para optimizar la capacidad institucional</v>
      </c>
      <c r="G24" s="61" t="str">
        <f>VLOOKUP(A24,'PAI 2025 GPS rempl2)'!$E$3:$L$502,8,0)</f>
        <v>C-3599-0200-0006-53105d</v>
      </c>
      <c r="H24" s="61" t="str">
        <f>VLOOKUP(A24,'PAI 2025 GPS rempl2)'!$E$3:$Q$502,13,0)</f>
        <v>Plan de acción para el intercambio de información, implementado  (Informe semestral de  la implementación del plan de acción para el intercambio de información- soportes documentales de cumplimiento)</v>
      </c>
      <c r="I24" s="61">
        <f>VLOOKUP(A24,'PAI 2025 GPS rempl2)'!$E$3:$T$502,15,0)</f>
        <v>100</v>
      </c>
      <c r="J24" s="61" t="str">
        <f>VLOOKUP(A24,'PAI 2025 GPS rempl2)'!$E$3:$U$502,16,0)</f>
        <v>Porcentual</v>
      </c>
      <c r="K24" s="61" t="str">
        <f>VLOOKUP(A24,'PAI 2025 GPS rempl2)'!$E$3:$X$502,18,0)</f>
        <v>2025-02-03</v>
      </c>
      <c r="L24" s="61" t="str">
        <f>VLOOKUP(A24,'PAI 2025 GPS rempl2)'!$E$3:$X$502,19,0)</f>
        <v>2025-12-12</v>
      </c>
      <c r="M24" s="61" t="str">
        <f>VLOOKUP(A24,'PAI 2025 GPS rempl2)'!$E$3:$X$502,20,0)</f>
        <v>20-OFICINA DE TECNOLOGÍA E INFORMÁTICA</v>
      </c>
    </row>
    <row r="25" spans="1:13" x14ac:dyDescent="0.25">
      <c r="A25" s="79" t="s">
        <v>606</v>
      </c>
      <c r="B25" s="79" t="str">
        <f>VLOOKUP(A25,'PAI 2025 GPS rempl2)'!$A$3:$D$502,4,0)</f>
        <v>Actividad propia</v>
      </c>
      <c r="C25" s="61" t="str">
        <f>IF(ISERROR(VLOOKUP(A25,Hoja1!$A$3:$G$119,7,0)),C24,VLOOKUP(A25,Hoja1!$A$3:$G$119,7,0))</f>
        <v>Política Gobierno Digital _DIMENSIÓN Gestión con Valores para Resultados</v>
      </c>
      <c r="D25" s="61" t="s">
        <v>1755</v>
      </c>
      <c r="E25" s="61" t="s">
        <v>1756</v>
      </c>
      <c r="H25" s="61" t="str">
        <f>VLOOKUP(A25,'PAI 2025 GPS rempl2)'!$E$3:$Q$502,13,0)</f>
        <v>Definir plan de acción para el intercambio de información de acuerdo con el marco de Interoperabilidad  (Plan definido / único entregable)</v>
      </c>
      <c r="I25" s="61">
        <f>VLOOKUP(A25,'PAI 2025 GPS rempl2)'!$E$3:$T$502,15,0)</f>
        <v>1</v>
      </c>
      <c r="J25" s="61" t="str">
        <f>VLOOKUP(A25,'PAI 2025 GPS rempl2)'!$E$3:$U$502,16,0)</f>
        <v>Númerica</v>
      </c>
      <c r="K25" s="61" t="str">
        <f>VLOOKUP(A25,'PAI 2025 GPS rempl2)'!$E$3:$X$502,18,0)</f>
        <v>2025-02-03</v>
      </c>
      <c r="L25" s="61" t="str">
        <f>VLOOKUP(A25,'PAI 2025 GPS rempl2)'!$E$3:$X$502,19,0)</f>
        <v>2025-02-28</v>
      </c>
      <c r="M25" s="61" t="str">
        <f>VLOOKUP(A25,'PAI 2025 GPS rempl2)'!$E$3:$X$502,20,0)</f>
        <v>20-OFICINA DE TECNOLOGÍA E INFORMÁTICA</v>
      </c>
    </row>
    <row r="26" spans="1:13" x14ac:dyDescent="0.25">
      <c r="A26" s="79" t="s">
        <v>608</v>
      </c>
      <c r="B26" s="79" t="str">
        <f>VLOOKUP(A26,'PAI 2025 GPS rempl2)'!$A$3:$D$502,4,0)</f>
        <v>Actividad propia</v>
      </c>
      <c r="C26" s="61" t="str">
        <f>IF(ISERROR(VLOOKUP(A26,Hoja1!$A$3:$G$119,7,0)),C25,VLOOKUP(A26,Hoja1!$A$3:$G$119,7,0))</f>
        <v>Política Gobierno Digital _DIMENSIÓN Gestión con Valores para Resultados</v>
      </c>
      <c r="D26" s="61" t="s">
        <v>1755</v>
      </c>
      <c r="E26" s="61" t="s">
        <v>1756</v>
      </c>
      <c r="H26" s="61" t="str">
        <f>VLOOKUP(A26,'PAI 2025 GPS rempl2)'!$E$3:$Q$502,13,0)</f>
        <v>Implementar el plan de acción para el intercambio de información de acuerdo con el marco de Interoperabilidad  (Informe semestral de  la implementación del plan de acción para el intercambio de información- soportes documentales de cumplimiento)</v>
      </c>
      <c r="I26" s="61">
        <f>VLOOKUP(A26,'PAI 2025 GPS rempl2)'!$E$3:$T$502,15,0)</f>
        <v>100</v>
      </c>
      <c r="J26" s="61" t="str">
        <f>VLOOKUP(A26,'PAI 2025 GPS rempl2)'!$E$3:$U$502,16,0)</f>
        <v>Porcentual</v>
      </c>
      <c r="K26" s="61" t="str">
        <f>VLOOKUP(A26,'PAI 2025 GPS rempl2)'!$E$3:$X$502,18,0)</f>
        <v>2025-03-03</v>
      </c>
      <c r="L26" s="61" t="str">
        <f>VLOOKUP(A26,'PAI 2025 GPS rempl2)'!$E$3:$X$502,19,0)</f>
        <v>2025-12-12</v>
      </c>
      <c r="M26" s="61" t="str">
        <f>VLOOKUP(A26,'PAI 2025 GPS rempl2)'!$E$3:$X$502,20,0)</f>
        <v>20-OFICINA DE TECNOLOGÍA E INFORMÁTICA</v>
      </c>
    </row>
    <row r="27" spans="1:13" x14ac:dyDescent="0.25">
      <c r="A27" s="79" t="s">
        <v>610</v>
      </c>
      <c r="B27" s="79" t="str">
        <f>VLOOKUP(A27,'PAI 2025 GPS rempl2)'!$A$3:$D$502,4,0)</f>
        <v>Producto</v>
      </c>
      <c r="C27" s="61" t="str">
        <f>IF(ISERROR(VLOOKUP(A27,Hoja1!$A$3:$G$119,7,0)),C26,VLOOKUP(A27,Hoja1!$A$3:$G$119,7,0))</f>
        <v>Política Gobierno Digital _DIMENSIÓN Gestión con Valores para Resultados</v>
      </c>
      <c r="D27" s="61" t="s">
        <v>1755</v>
      </c>
      <c r="E27" s="61" t="s">
        <v>1756</v>
      </c>
      <c r="F27" s="61" t="str">
        <f>+VLOOKUP(A27,Hoja1!$A$3:$G$119,3,0)</f>
        <v>56-Fortalecer la gestión de la información, el conocimiento y la innovación para optimizar la capacidad institucional</v>
      </c>
      <c r="G27" s="61" t="str">
        <f>VLOOKUP(A27,'PAI 2025 GPS rempl2)'!$E$3:$L$502,8,0)</f>
        <v>C-3599-0200-0006-53105d</v>
      </c>
      <c r="H27" s="61" t="str">
        <f>VLOOKUP(A27,'PAI 2025 GPS rempl2)'!$E$3:$Q$502,13,0)</f>
        <v>Modelo de gobierno y gestión de datos en el marco del Plan Nacional de Infraestructura de Datos,  implementado  (Informes de seguimiento y avance trimestrales con soportes documentales del cumplimiento)</v>
      </c>
      <c r="I27" s="61">
        <f>VLOOKUP(A27,'PAI 2025 GPS rempl2)'!$E$3:$T$502,15,0)</f>
        <v>100</v>
      </c>
      <c r="J27" s="61" t="str">
        <f>VLOOKUP(A27,'PAI 2025 GPS rempl2)'!$E$3:$U$502,16,0)</f>
        <v>Porcentual</v>
      </c>
      <c r="K27" s="61" t="str">
        <f>VLOOKUP(A27,'PAI 2025 GPS rempl2)'!$E$3:$X$502,18,0)</f>
        <v>2025-02-03</v>
      </c>
      <c r="L27" s="61" t="str">
        <f>VLOOKUP(A27,'PAI 2025 GPS rempl2)'!$E$3:$X$502,19,0)</f>
        <v>2025-12-12</v>
      </c>
      <c r="M27" s="61" t="str">
        <f>VLOOKUP(A27,'PAI 2025 GPS rempl2)'!$E$3:$X$502,20,0)</f>
        <v>20-OFICINA DE TECNOLOGÍA E INFORMÁTICA</v>
      </c>
    </row>
    <row r="28" spans="1:13" x14ac:dyDescent="0.25">
      <c r="A28" s="79" t="s">
        <v>612</v>
      </c>
      <c r="B28" s="79" t="str">
        <f>VLOOKUP(A28,'PAI 2025 GPS rempl2)'!$A$3:$D$502,4,0)</f>
        <v>Actividad propia</v>
      </c>
      <c r="C28" s="61" t="str">
        <f>IF(ISERROR(VLOOKUP(A28,Hoja1!$A$3:$G$119,7,0)),C27,VLOOKUP(A28,Hoja1!$A$3:$G$119,7,0))</f>
        <v>Política Gobierno Digital _DIMENSIÓN Gestión con Valores para Resultados</v>
      </c>
      <c r="D28" s="61" t="s">
        <v>1755</v>
      </c>
      <c r="E28" s="61" t="s">
        <v>1756</v>
      </c>
      <c r="H28" s="61" t="str">
        <f>VLOOKUP(A28,'PAI 2025 GPS rempl2)'!$E$3:$Q$502,13,0)</f>
        <v>Definir el plan de trabajo para la estrategia de gobierno y calidad de datos para la SIC (Documento del Plan  de trabajo para la estrategia de gobierno y calidad de datos, elaborado / único entregable)</v>
      </c>
      <c r="I28" s="61">
        <f>VLOOKUP(A28,'PAI 2025 GPS rempl2)'!$E$3:$T$502,15,0)</f>
        <v>1</v>
      </c>
      <c r="J28" s="61" t="str">
        <f>VLOOKUP(A28,'PAI 2025 GPS rempl2)'!$E$3:$U$502,16,0)</f>
        <v>Númerica</v>
      </c>
      <c r="K28" s="61" t="str">
        <f>VLOOKUP(A28,'PAI 2025 GPS rempl2)'!$E$3:$X$502,18,0)</f>
        <v>2025-02-03</v>
      </c>
      <c r="L28" s="61" t="str">
        <f>VLOOKUP(A28,'PAI 2025 GPS rempl2)'!$E$3:$X$502,19,0)</f>
        <v>2025-03-29</v>
      </c>
      <c r="M28" s="61" t="str">
        <f>VLOOKUP(A28,'PAI 2025 GPS rempl2)'!$E$3:$X$502,20,0)</f>
        <v>20-OFICINA DE TECNOLOGÍA E INFORMÁTICA</v>
      </c>
    </row>
    <row r="29" spans="1:13" x14ac:dyDescent="0.25">
      <c r="A29" s="79" t="s">
        <v>614</v>
      </c>
      <c r="B29" s="79" t="str">
        <f>VLOOKUP(A29,'PAI 2025 GPS rempl2)'!$A$3:$D$502,4,0)</f>
        <v>Actividad propia</v>
      </c>
      <c r="C29" s="61" t="str">
        <f>IF(ISERROR(VLOOKUP(A29,Hoja1!$A$3:$G$119,7,0)),C28,VLOOKUP(A29,Hoja1!$A$3:$G$119,7,0))</f>
        <v>Política Gobierno Digital _DIMENSIÓN Gestión con Valores para Resultados</v>
      </c>
      <c r="D29" s="61" t="s">
        <v>1755</v>
      </c>
      <c r="E29" s="61" t="s">
        <v>1756</v>
      </c>
      <c r="H29" s="61" t="str">
        <f>VLOOKUP(A29,'PAI 2025 GPS rempl2)'!$E$3:$Q$502,13,0)</f>
        <v>Implementar el plan de trabajo para la estrategia de gobierno y calidad de datos   (Informes de seguimiento y avance trimestrales con soportes documentales del cumplimiento con corte  marzo, junio, septiembre, diciembre)</v>
      </c>
      <c r="I29" s="61">
        <f>VLOOKUP(A29,'PAI 2025 GPS rempl2)'!$E$3:$T$502,15,0)</f>
        <v>100</v>
      </c>
      <c r="J29" s="61" t="str">
        <f>VLOOKUP(A29,'PAI 2025 GPS rempl2)'!$E$3:$U$502,16,0)</f>
        <v>Porcentual</v>
      </c>
      <c r="K29" s="61" t="str">
        <f>VLOOKUP(A29,'PAI 2025 GPS rempl2)'!$E$3:$X$502,18,0)</f>
        <v>2025-03-03</v>
      </c>
      <c r="L29" s="61" t="str">
        <f>VLOOKUP(A29,'PAI 2025 GPS rempl2)'!$E$3:$X$502,19,0)</f>
        <v>2025-12-12</v>
      </c>
      <c r="M29" s="61" t="str">
        <f>VLOOKUP(A29,'PAI 2025 GPS rempl2)'!$E$3:$X$502,20,0)</f>
        <v>20-OFICINA DE TECNOLOGÍA E INFORMÁTICA</v>
      </c>
    </row>
    <row r="30" spans="1:13" x14ac:dyDescent="0.25">
      <c r="A30" s="79" t="s">
        <v>615</v>
      </c>
      <c r="B30" s="79" t="str">
        <f>VLOOKUP(A30,'PAI 2025 GPS rempl2)'!$A$3:$D$502,4,0)</f>
        <v>Producto</v>
      </c>
      <c r="C30" s="61" t="str">
        <f>IF(ISERROR(VLOOKUP(A30,Hoja1!$A$3:$G$119,7,0)),C29,VLOOKUP(A30,Hoja1!$A$3:$G$119,7,0))</f>
        <v>Política Seguridad Digital _DIMENSIÓN Gestión con Valores para Resultados</v>
      </c>
      <c r="D30" s="61" t="s">
        <v>1757</v>
      </c>
      <c r="E30" s="61" t="s">
        <v>1756</v>
      </c>
      <c r="F30" s="61" t="str">
        <f>+VLOOKUP(A30,Hoja1!$A$3:$G$119,3,0)</f>
        <v>60-Fortalecer el Sistema Integral de Gestión Institucional en el marco del Modelo Integrado de Planeación y gestión para mejorar la prestación del servicio.</v>
      </c>
      <c r="G30" s="61" t="str">
        <f>VLOOKUP(A30,'PAI 2025 GPS rempl2)'!$E$3:$L$502,8,0)</f>
        <v>C-3599-0200-0006-53105d</v>
      </c>
      <c r="H30" s="61" t="str">
        <f>VLOOKUP(A30,'PAI 2025 GPS rempl2)'!$E$3:$Q$502,13,0)</f>
        <v>Plan de implementación de Seguridad y privacidad de la información, ejecutado (Informes de seguimiento y avance trimestrales con soportes documentales del cumplimiento)</v>
      </c>
      <c r="I30" s="61">
        <f>VLOOKUP(A30,'PAI 2025 GPS rempl2)'!$E$3:$T$502,15,0)</f>
        <v>100</v>
      </c>
      <c r="J30" s="61" t="str">
        <f>VLOOKUP(A30,'PAI 2025 GPS rempl2)'!$E$3:$U$502,16,0)</f>
        <v>Porcentual</v>
      </c>
      <c r="K30" s="61" t="str">
        <f>VLOOKUP(A30,'PAI 2025 GPS rempl2)'!$E$3:$X$502,18,0)</f>
        <v>2025-01-13</v>
      </c>
      <c r="L30" s="61" t="str">
        <f>VLOOKUP(A30,'PAI 2025 GPS rempl2)'!$E$3:$X$502,19,0)</f>
        <v>2025-12-12</v>
      </c>
      <c r="M30" s="61" t="str">
        <f>VLOOKUP(A30,'PAI 2025 GPS rempl2)'!$E$3:$X$502,20,0)</f>
        <v>20-OFICINA DE TECNOLOGÍA E INFORMÁTICA</v>
      </c>
    </row>
    <row r="31" spans="1:13" x14ac:dyDescent="0.25">
      <c r="A31" s="79" t="s">
        <v>618</v>
      </c>
      <c r="B31" s="79" t="str">
        <f>VLOOKUP(A31,'PAI 2025 GPS rempl2)'!$A$3:$D$502,4,0)</f>
        <v>Actividad propia</v>
      </c>
      <c r="C31" s="61" t="str">
        <f>IF(ISERROR(VLOOKUP(A31,Hoja1!$A$3:$G$119,7,0)),C30,VLOOKUP(A31,Hoja1!$A$3:$G$119,7,0))</f>
        <v>Política Seguridad Digital _DIMENSIÓN Gestión con Valores para Resultados</v>
      </c>
      <c r="D31" s="61" t="s">
        <v>1757</v>
      </c>
      <c r="E31" s="61" t="s">
        <v>1756</v>
      </c>
      <c r="H31" s="61" t="str">
        <f>VLOOKUP(A31,'PAI 2025 GPS rempl2)'!$E$3:$Q$502,13,0)</f>
        <v>Formular el plan de Seguridad y Privacidad de la información teniendo en cuenta los resultados alcanzados en el periodo anterior y las necesidades de las partes interesada (Documento del Plan  de Seguridad y Privacidad de la información formulado / único entregable)</v>
      </c>
      <c r="I31" s="61">
        <f>VLOOKUP(A31,'PAI 2025 GPS rempl2)'!$E$3:$T$502,15,0)</f>
        <v>1</v>
      </c>
      <c r="J31" s="61" t="str">
        <f>VLOOKUP(A31,'PAI 2025 GPS rempl2)'!$E$3:$U$502,16,0)</f>
        <v>Númerica</v>
      </c>
      <c r="K31" s="61" t="str">
        <f>VLOOKUP(A31,'PAI 2025 GPS rempl2)'!$E$3:$X$502,18,0)</f>
        <v>2025-01-13</v>
      </c>
      <c r="L31" s="61" t="str">
        <f>VLOOKUP(A31,'PAI 2025 GPS rempl2)'!$E$3:$X$502,19,0)</f>
        <v>2025-01-31</v>
      </c>
      <c r="M31" s="61" t="str">
        <f>VLOOKUP(A31,'PAI 2025 GPS rempl2)'!$E$3:$X$502,20,0)</f>
        <v>20-OFICINA DE TECNOLOGÍA E INFORMÁTICA</v>
      </c>
    </row>
    <row r="32" spans="1:13" x14ac:dyDescent="0.25">
      <c r="A32" s="79" t="s">
        <v>619</v>
      </c>
      <c r="B32" s="79" t="str">
        <f>VLOOKUP(A32,'PAI 2025 GPS rempl2)'!$A$3:$D$502,4,0)</f>
        <v>Actividad propia</v>
      </c>
      <c r="C32" s="61" t="str">
        <f>IF(ISERROR(VLOOKUP(A32,Hoja1!$A$3:$G$119,7,0)),C31,VLOOKUP(A32,Hoja1!$A$3:$G$119,7,0))</f>
        <v>Política Seguridad Digital _DIMENSIÓN Gestión con Valores para Resultados</v>
      </c>
      <c r="D32" s="61" t="s">
        <v>1757</v>
      </c>
      <c r="E32" s="61" t="s">
        <v>1756</v>
      </c>
      <c r="H32" s="61" t="str">
        <f>VLOOKUP(A32,'PAI 2025 GPS rempl2)'!$E$3:$Q$502,13,0)</f>
        <v>Implementar el Plan de Seguridad  y Privacidad de la información aprobado (Informes de seguimiento y avance trimestrales con soportes documentales del cumplimiento con corte  marzo, junio, septiembre, diciembre)</v>
      </c>
      <c r="I32" s="61">
        <f>VLOOKUP(A32,'PAI 2025 GPS rempl2)'!$E$3:$T$502,15,0)</f>
        <v>100</v>
      </c>
      <c r="J32" s="61" t="str">
        <f>VLOOKUP(A32,'PAI 2025 GPS rempl2)'!$E$3:$U$502,16,0)</f>
        <v>Porcentual</v>
      </c>
      <c r="K32" s="61" t="str">
        <f>VLOOKUP(A32,'PAI 2025 GPS rempl2)'!$E$3:$X$502,18,0)</f>
        <v>2025-02-03</v>
      </c>
      <c r="L32" s="61" t="str">
        <f>VLOOKUP(A32,'PAI 2025 GPS rempl2)'!$E$3:$X$502,19,0)</f>
        <v>2025-12-12</v>
      </c>
      <c r="M32" s="61" t="str">
        <f>VLOOKUP(A32,'PAI 2025 GPS rempl2)'!$E$3:$X$502,20,0)</f>
        <v>20-OFICINA DE TECNOLOGÍA E INFORMÁTICA</v>
      </c>
    </row>
    <row r="33" spans="1:13" x14ac:dyDescent="0.25">
      <c r="A33" s="79" t="s">
        <v>620</v>
      </c>
      <c r="B33" s="79" t="str">
        <f>VLOOKUP(A33,'PAI 2025 GPS rempl2)'!$A$3:$D$502,4,0)</f>
        <v>Producto</v>
      </c>
      <c r="C33" s="61" t="str">
        <f>IF(ISERROR(VLOOKUP(A33,Hoja1!$A$3:$G$119,7,0)),C32,VLOOKUP(A33,Hoja1!$A$3:$G$119,7,0))</f>
        <v>Política Seguridad Digital _DIMENSIÓN Gestión con Valores para Resultados</v>
      </c>
      <c r="D33" s="61" t="s">
        <v>1757</v>
      </c>
      <c r="E33" s="61" t="s">
        <v>1756</v>
      </c>
      <c r="F33" s="61" t="str">
        <f>+VLOOKUP(A33,Hoja1!$A$3:$G$119,3,0)</f>
        <v>60-Fortalecer el Sistema Integral de Gestión Institucional en el marco del Modelo Integrado de Planeación y gestión para mejorar la prestación del servicio.</v>
      </c>
      <c r="G33" s="61" t="str">
        <f>VLOOKUP(A33,'PAI 2025 GPS rempl2)'!$E$3:$L$502,8,0)</f>
        <v>C-3599-0200-0006-53105d</v>
      </c>
      <c r="H33" s="61" t="str">
        <f>VLOOKUP(A33,'PAI 2025 GPS rempl2)'!$E$3:$Q$502,13,0)</f>
        <v>Plan de tratamiento de riesgos de Seguridad y Privacidad de la información, monitoreado (Informes de seguimiento y avance trimestrales con soportes documentales del cumplimiento)</v>
      </c>
      <c r="I33" s="61">
        <f>VLOOKUP(A33,'PAI 2025 GPS rempl2)'!$E$3:$T$502,15,0)</f>
        <v>100</v>
      </c>
      <c r="J33" s="61" t="str">
        <f>VLOOKUP(A33,'PAI 2025 GPS rempl2)'!$E$3:$U$502,16,0)</f>
        <v>Porcentual</v>
      </c>
      <c r="K33" s="61" t="str">
        <f>VLOOKUP(A33,'PAI 2025 GPS rempl2)'!$E$3:$X$502,18,0)</f>
        <v>2025-01-27</v>
      </c>
      <c r="L33" s="61" t="str">
        <f>VLOOKUP(A33,'PAI 2025 GPS rempl2)'!$E$3:$X$502,19,0)</f>
        <v>2025-12-12</v>
      </c>
      <c r="M33" s="61" t="str">
        <f>VLOOKUP(A33,'PAI 2025 GPS rempl2)'!$E$3:$X$502,20,0)</f>
        <v>20-OFICINA DE TECNOLOGÍA E INFORMÁTICA</v>
      </c>
    </row>
    <row r="34" spans="1:13" x14ac:dyDescent="0.25">
      <c r="A34" s="79" t="s">
        <v>624</v>
      </c>
      <c r="B34" s="79" t="str">
        <f>VLOOKUP(A34,'PAI 2025 GPS rempl2)'!$A$3:$D$502,4,0)</f>
        <v>Actividad propia</v>
      </c>
      <c r="C34" s="61" t="str">
        <f>IF(ISERROR(VLOOKUP(A34,Hoja1!$A$3:$G$119,7,0)),C33,VLOOKUP(A34,Hoja1!$A$3:$G$119,7,0))</f>
        <v>Política Seguridad Digital _DIMENSIÓN Gestión con Valores para Resultados</v>
      </c>
      <c r="D34" s="61" t="s">
        <v>1757</v>
      </c>
      <c r="E34" s="61" t="s">
        <v>1756</v>
      </c>
      <c r="H34" s="61" t="str">
        <f>VLOOKUP(A34,'PAI 2025 GPS rempl2)'!$E$3:$Q$502,13,0)</f>
        <v>Consolidar los riesgos de seguridad de la información con sus respectivos tratamientos, fechas y responsables  (Excel del plan de tratamiento de riesgos de seguridad y privacidad de la información/ único entregable)</v>
      </c>
      <c r="I34" s="61">
        <f>VLOOKUP(A34,'PAI 2025 GPS rempl2)'!$E$3:$T$502,15,0)</f>
        <v>1</v>
      </c>
      <c r="J34" s="61" t="str">
        <f>VLOOKUP(A34,'PAI 2025 GPS rempl2)'!$E$3:$U$502,16,0)</f>
        <v>Númerica</v>
      </c>
      <c r="K34" s="61" t="str">
        <f>VLOOKUP(A34,'PAI 2025 GPS rempl2)'!$E$3:$X$502,18,0)</f>
        <v>2025-01-27</v>
      </c>
      <c r="L34" s="61" t="str">
        <f>VLOOKUP(A34,'PAI 2025 GPS rempl2)'!$E$3:$X$502,19,0)</f>
        <v>2025-04-30</v>
      </c>
      <c r="M34" s="61" t="str">
        <f>VLOOKUP(A34,'PAI 2025 GPS rempl2)'!$E$3:$X$502,20,0)</f>
        <v>20-OFICINA DE TECNOLOGÍA E INFORMÁTICA</v>
      </c>
    </row>
    <row r="35" spans="1:13" x14ac:dyDescent="0.25">
      <c r="A35" s="79" t="s">
        <v>627</v>
      </c>
      <c r="B35" s="79" t="str">
        <f>VLOOKUP(A35,'PAI 2025 GPS rempl2)'!$A$3:$D$502,4,0)</f>
        <v>Actividad propia</v>
      </c>
      <c r="C35" s="61" t="str">
        <f>IF(ISERROR(VLOOKUP(A35,Hoja1!$A$3:$G$119,7,0)),C34,VLOOKUP(A35,Hoja1!$A$3:$G$119,7,0))</f>
        <v>Política Seguridad Digital _DIMENSIÓN Gestión con Valores para Resultados</v>
      </c>
      <c r="D35" s="61" t="s">
        <v>1757</v>
      </c>
      <c r="E35" s="61" t="s">
        <v>1756</v>
      </c>
      <c r="H35" s="61" t="str">
        <f>VLOOKUP(A35,'PAI 2025 GPS rempl2)'!$E$3:$Q$502,13,0)</f>
        <v>Realizar el monitoreo al plan de tratamiento de los riesgos de seguridad y privacidad de la información trimestralmente (Informes de seguimiento y avance trimestrales con soportes documentales del cumplimiento con corte  junio, septiembre, diciembre)</v>
      </c>
      <c r="I35" s="61">
        <f>VLOOKUP(A35,'PAI 2025 GPS rempl2)'!$E$3:$T$502,15,0)</f>
        <v>100</v>
      </c>
      <c r="J35" s="61" t="str">
        <f>VLOOKUP(A35,'PAI 2025 GPS rempl2)'!$E$3:$U$502,16,0)</f>
        <v>Porcentual</v>
      </c>
      <c r="K35" s="61" t="str">
        <f>VLOOKUP(A35,'PAI 2025 GPS rempl2)'!$E$3:$X$502,18,0)</f>
        <v>2025-04-01</v>
      </c>
      <c r="L35" s="61" t="str">
        <f>VLOOKUP(A35,'PAI 2025 GPS rempl2)'!$E$3:$X$502,19,0)</f>
        <v>2025-12-12</v>
      </c>
      <c r="M35" s="61" t="str">
        <f>VLOOKUP(A35,'PAI 2025 GPS rempl2)'!$E$3:$X$502,20,0)</f>
        <v>20-OFICINA DE TECNOLOGÍA E INFORMÁTICA</v>
      </c>
    </row>
    <row r="36" spans="1:13" x14ac:dyDescent="0.25">
      <c r="A36" s="79" t="s">
        <v>628</v>
      </c>
      <c r="B36" s="79" t="str">
        <f>VLOOKUP(A36,'PAI 2025 GPS rempl2)'!$A$3:$D$502,4,0)</f>
        <v>Producto</v>
      </c>
      <c r="C36" s="61" t="str">
        <f>IF(ISERROR(VLOOKUP(A36,Hoja1!$A$3:$G$119,7,0)),C35,VLOOKUP(A36,Hoja1!$A$3:$G$119,7,0))</f>
        <v>Política Gobierno Digital _DIMENSIÓN Gestión con Valores para Resultados</v>
      </c>
      <c r="D36" s="61" t="s">
        <v>1755</v>
      </c>
      <c r="E36" s="61" t="s">
        <v>1756</v>
      </c>
      <c r="F36" s="61" t="str">
        <f>+VLOOKUP(A36,Hoja1!$A$3:$G$119,3,0)</f>
        <v>62-Fortalecer la infraestructura, uso y aprovechamiento de las tecnologías de la información, para optimizar la capacidad institucional</v>
      </c>
      <c r="G36" s="61" t="str">
        <f>VLOOKUP(A36,'PAI 2025 GPS rempl2)'!$E$3:$L$502,8,0)</f>
        <v>C-3599-0200-0006-53105d</v>
      </c>
      <c r="H36" s="61" t="str">
        <f>VLOOKUP(A36,'PAI 2025 GPS rempl2)'!$E$3:$Q$502,13,0)</f>
        <v>Plan estratégico de tecnologías de información, ejecutado (Informes de seguimiento y avance trimestrales con soportes documentales del cumplimiento)</v>
      </c>
      <c r="I36" s="61">
        <f>VLOOKUP(A36,'PAI 2025 GPS rempl2)'!$E$3:$T$502,15,0)</f>
        <v>100</v>
      </c>
      <c r="J36" s="61" t="str">
        <f>VLOOKUP(A36,'PAI 2025 GPS rempl2)'!$E$3:$U$502,16,0)</f>
        <v>Porcentual</v>
      </c>
      <c r="K36" s="61" t="str">
        <f>VLOOKUP(A36,'PAI 2025 GPS rempl2)'!$E$3:$X$502,18,0)</f>
        <v>2025-01-13</v>
      </c>
      <c r="L36" s="61" t="str">
        <f>VLOOKUP(A36,'PAI 2025 GPS rempl2)'!$E$3:$X$502,19,0)</f>
        <v>2025-12-12</v>
      </c>
      <c r="M36" s="61" t="str">
        <f>VLOOKUP(A36,'PAI 2025 GPS rempl2)'!$E$3:$X$502,20,0)</f>
        <v>20-OFICINA DE TECNOLOGÍA E INFORMÁTICA</v>
      </c>
    </row>
    <row r="37" spans="1:13" x14ac:dyDescent="0.25">
      <c r="A37" s="79" t="s">
        <v>630</v>
      </c>
      <c r="B37" s="79" t="str">
        <f>VLOOKUP(A37,'PAI 2025 GPS rempl2)'!$A$3:$D$502,4,0)</f>
        <v>Actividad propia</v>
      </c>
      <c r="C37" s="61" t="str">
        <f>IF(ISERROR(VLOOKUP(A37,Hoja1!$A$3:$G$119,7,0)),C36,VLOOKUP(A37,Hoja1!$A$3:$G$119,7,0))</f>
        <v>Política Gobierno Digital _DIMENSIÓN Gestión con Valores para Resultados</v>
      </c>
      <c r="D37" s="61" t="s">
        <v>1755</v>
      </c>
      <c r="E37" s="61" t="s">
        <v>1756</v>
      </c>
      <c r="H37" s="61" t="str">
        <f>VLOOKUP(A37,'PAI 2025 GPS rempl2)'!$E$3:$Q$502,13,0)</f>
        <v>Formular plan estratégico de tecnologías de información PETI incluyendo hoja de ruta para la vigencia   (Hoja de ruta del PETI actualizada/ único entregable)</v>
      </c>
      <c r="I37" s="61">
        <f>VLOOKUP(A37,'PAI 2025 GPS rempl2)'!$E$3:$T$502,15,0)</f>
        <v>1</v>
      </c>
      <c r="J37" s="61" t="str">
        <f>VLOOKUP(A37,'PAI 2025 GPS rempl2)'!$E$3:$U$502,16,0)</f>
        <v>Númerica</v>
      </c>
      <c r="K37" s="61" t="str">
        <f>VLOOKUP(A37,'PAI 2025 GPS rempl2)'!$E$3:$X$502,18,0)</f>
        <v>2025-01-13</v>
      </c>
      <c r="L37" s="61" t="str">
        <f>VLOOKUP(A37,'PAI 2025 GPS rempl2)'!$E$3:$X$502,19,0)</f>
        <v>2025-01-31</v>
      </c>
      <c r="M37" s="61" t="str">
        <f>VLOOKUP(A37,'PAI 2025 GPS rempl2)'!$E$3:$X$502,20,0)</f>
        <v>20-OFICINA DE TECNOLOGÍA E INFORMÁTICA</v>
      </c>
    </row>
    <row r="38" spans="1:13" x14ac:dyDescent="0.25">
      <c r="A38" s="79" t="s">
        <v>631</v>
      </c>
      <c r="B38" s="79" t="str">
        <f>VLOOKUP(A38,'PAI 2025 GPS rempl2)'!$A$3:$D$502,4,0)</f>
        <v>Actividad propia</v>
      </c>
      <c r="C38" s="61" t="str">
        <f>IF(ISERROR(VLOOKUP(A38,Hoja1!$A$3:$G$119,7,0)),C37,VLOOKUP(A38,Hoja1!$A$3:$G$119,7,0))</f>
        <v>Política Gobierno Digital _DIMENSIÓN Gestión con Valores para Resultados</v>
      </c>
      <c r="D38" s="61" t="s">
        <v>1755</v>
      </c>
      <c r="E38" s="61" t="s">
        <v>1756</v>
      </c>
      <c r="H38" s="61" t="str">
        <f>VLOOKUP(A38,'PAI 2025 GPS rempl2)'!$E$3:$Q$502,13,0)</f>
        <v>Realizar seguimiento trimestral a la ejecución del PETI. (Informes de seguimiento y avance trimestrales con soportes documentales del cumplimiento con corte  marzo, junio, septiembre, diciembre)</v>
      </c>
      <c r="I38" s="61">
        <f>VLOOKUP(A38,'PAI 2025 GPS rempl2)'!$E$3:$T$502,15,0)</f>
        <v>100</v>
      </c>
      <c r="J38" s="61" t="str">
        <f>VLOOKUP(A38,'PAI 2025 GPS rempl2)'!$E$3:$U$502,16,0)</f>
        <v>Porcentual</v>
      </c>
      <c r="K38" s="61" t="str">
        <f>VLOOKUP(A38,'PAI 2025 GPS rempl2)'!$E$3:$X$502,18,0)</f>
        <v>2025-02-03</v>
      </c>
      <c r="L38" s="61" t="str">
        <f>VLOOKUP(A38,'PAI 2025 GPS rempl2)'!$E$3:$X$502,19,0)</f>
        <v>2025-12-12</v>
      </c>
      <c r="M38" s="61" t="str">
        <f>VLOOKUP(A38,'PAI 2025 GPS rempl2)'!$E$3:$X$502,20,0)</f>
        <v>20-OFICINA DE TECNOLOGÍA E INFORMÁTICA</v>
      </c>
    </row>
    <row r="39" spans="1:13" x14ac:dyDescent="0.25">
      <c r="A39" s="79" t="s">
        <v>633</v>
      </c>
      <c r="B39" s="79" t="str">
        <f>VLOOKUP(A39,'PAI 2025 GPS rempl2)'!$A$3:$D$502,4,0)</f>
        <v>Producto</v>
      </c>
      <c r="C39" s="61" t="str">
        <f>IF(ISERROR(VLOOKUP(A39,Hoja1!$A$3:$G$119,7,0)),C38,VLOOKUP(A39,Hoja1!$A$3:$G$119,7,0))</f>
        <v>Política de Gestión Estratégica del Talento Humano _DIMENSIÓN Talento humano</v>
      </c>
      <c r="D39" s="61" t="s">
        <v>1752</v>
      </c>
      <c r="E39" s="61" t="s">
        <v>1709</v>
      </c>
      <c r="F39" s="61" t="str">
        <f>+VLOOKUP(A39,Hoja1!$A$3:$G$119,3,0)</f>
        <v>56-Fortalecer la gestión de la información, el conocimiento y la innovación para optimizar la capacidad institucional</v>
      </c>
      <c r="G39" s="61" t="str">
        <f>VLOOKUP(A39,'PAI 2025 GPS rempl2)'!$E$3:$L$502,8,0)</f>
        <v>N/A</v>
      </c>
      <c r="H39" s="61" t="str">
        <f>VLOOKUP(A39,'PAI 2025 GPS rempl2)'!$E$3:$Q$502,13,0)</f>
        <v>Estrategia de ingreso efectivo de nuevos funcionarios que conduzca a la garantía del bienestar integral implementada. (Informe final de la implementación de la estrategia)</v>
      </c>
      <c r="I39" s="61">
        <f>VLOOKUP(A39,'PAI 2025 GPS rempl2)'!$E$3:$T$502,15,0)</f>
        <v>100</v>
      </c>
      <c r="J39" s="61" t="str">
        <f>VLOOKUP(A39,'PAI 2025 GPS rempl2)'!$E$3:$U$502,16,0)</f>
        <v>Porcentual</v>
      </c>
      <c r="K39" s="61" t="str">
        <f>VLOOKUP(A39,'PAI 2025 GPS rempl2)'!$E$3:$X$502,18,0)</f>
        <v>2025-02-03</v>
      </c>
      <c r="L39" s="61" t="str">
        <f>VLOOKUP(A39,'PAI 2025 GPS rempl2)'!$E$3:$X$502,19,0)</f>
        <v>2025-11-28</v>
      </c>
      <c r="M39" s="61" t="str">
        <f>VLOOKUP(A39,'PAI 2025 GPS rempl2)'!$E$3:$X$502,20,0)</f>
        <v>117-GRUPO DE TRABAJO DE DESARROLLO DE TALENTO HUMANO</v>
      </c>
    </row>
    <row r="40" spans="1:13" x14ac:dyDescent="0.25">
      <c r="A40" s="79" t="s">
        <v>635</v>
      </c>
      <c r="B40" s="79" t="str">
        <f>VLOOKUP(A40,'PAI 2025 GPS rempl2)'!$A$3:$D$502,4,0)</f>
        <v>Actividad propia</v>
      </c>
      <c r="C40" s="61" t="str">
        <f>IF(ISERROR(VLOOKUP(A40,Hoja1!$A$3:$G$119,7,0)),C39,VLOOKUP(A40,Hoja1!$A$3:$G$119,7,0))</f>
        <v>Política de Gestión Estratégica del Talento Humano _DIMENSIÓN Talento humano</v>
      </c>
      <c r="D40" s="61" t="s">
        <v>1752</v>
      </c>
      <c r="E40" s="61" t="s">
        <v>1709</v>
      </c>
      <c r="H40" s="61" t="str">
        <f>VLOOKUP(A40,'PAI 2025 GPS rempl2)'!$E$3:$Q$502,13,0)</f>
        <v>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v>
      </c>
      <c r="I40" s="61">
        <f>VLOOKUP(A40,'PAI 2025 GPS rempl2)'!$E$3:$T$502,15,0)</f>
        <v>100</v>
      </c>
      <c r="J40" s="61" t="str">
        <f>VLOOKUP(A40,'PAI 2025 GPS rempl2)'!$E$3:$U$502,16,0)</f>
        <v>Porcentual</v>
      </c>
      <c r="K40" s="61" t="str">
        <f>VLOOKUP(A40,'PAI 2025 GPS rempl2)'!$E$3:$X$502,18,0)</f>
        <v>2025-02-03</v>
      </c>
      <c r="L40" s="61" t="str">
        <f>VLOOKUP(A40,'PAI 2025 GPS rempl2)'!$E$3:$X$502,19,0)</f>
        <v>2025-11-28</v>
      </c>
      <c r="M40" s="61" t="str">
        <f>VLOOKUP(A40,'PAI 2025 GPS rempl2)'!$E$3:$X$502,20,0)</f>
        <v>117-GRUPO DE TRABAJO DE DESARROLLO DE TALENTO HUMANO</v>
      </c>
    </row>
    <row r="41" spans="1:13" x14ac:dyDescent="0.25">
      <c r="A41" s="79" t="s">
        <v>637</v>
      </c>
      <c r="B41" s="79" t="str">
        <f>VLOOKUP(A41,'PAI 2025 GPS rempl2)'!$A$3:$D$502,4,0)</f>
        <v>Actividad propia</v>
      </c>
      <c r="C41" s="61" t="str">
        <f>IF(ISERROR(VLOOKUP(A41,Hoja1!$A$3:$G$119,7,0)),C40,VLOOKUP(A41,Hoja1!$A$3:$G$119,7,0))</f>
        <v>Política de Gestión Estratégica del Talento Humano _DIMENSIÓN Talento humano</v>
      </c>
      <c r="D41" s="61" t="s">
        <v>1752</v>
      </c>
      <c r="E41" s="61" t="s">
        <v>1709</v>
      </c>
      <c r="H41" s="61" t="str">
        <f>VLOOKUP(A41,'PAI 2025 GPS rempl2)'!$E$3:$Q$502,13,0)</f>
        <v>Realizar un Taller de adaptación al cambio dirigido a los líderes de las área (Listado de asistencia del taller)</v>
      </c>
      <c r="I41" s="61">
        <f>VLOOKUP(A41,'PAI 2025 GPS rempl2)'!$E$3:$T$502,15,0)</f>
        <v>1</v>
      </c>
      <c r="J41" s="61" t="str">
        <f>VLOOKUP(A41,'PAI 2025 GPS rempl2)'!$E$3:$U$502,16,0)</f>
        <v>Númerica</v>
      </c>
      <c r="K41" s="61" t="str">
        <f>VLOOKUP(A41,'PAI 2025 GPS rempl2)'!$E$3:$X$502,18,0)</f>
        <v>2025-04-01</v>
      </c>
      <c r="L41" s="61" t="str">
        <f>VLOOKUP(A41,'PAI 2025 GPS rempl2)'!$E$3:$X$502,19,0)</f>
        <v>2025-04-30</v>
      </c>
      <c r="M41" s="61" t="str">
        <f>VLOOKUP(A41,'PAI 2025 GPS rempl2)'!$E$3:$X$502,20,0)</f>
        <v>117-GRUPO DE TRABAJO DE DESARROLLO DE TALENTO HUMANO</v>
      </c>
    </row>
    <row r="42" spans="1:13" x14ac:dyDescent="0.25">
      <c r="A42" s="79" t="s">
        <v>639</v>
      </c>
      <c r="B42" s="79" t="str">
        <f>VLOOKUP(A42,'PAI 2025 GPS rempl2)'!$A$3:$D$502,4,0)</f>
        <v>Actividad propia</v>
      </c>
      <c r="C42" s="61" t="str">
        <f>IF(ISERROR(VLOOKUP(A42,Hoja1!$A$3:$G$119,7,0)),C41,VLOOKUP(A42,Hoja1!$A$3:$G$119,7,0))</f>
        <v>Política de Gestión Estratégica del Talento Humano _DIMENSIÓN Talento humano</v>
      </c>
      <c r="D42" s="61" t="s">
        <v>1752</v>
      </c>
      <c r="E42" s="61" t="s">
        <v>1709</v>
      </c>
      <c r="H42" s="61" t="str">
        <f>VLOOKUP(A42,'PAI 2025 GPS rempl2)'!$E$3:$Q$502,13,0)</f>
        <v>Realizar encuesta sociodemográfica con el fin de caracterizar a los servidores e identificar acciones de mejora en pro de la felicidad de los servidores.  (Informe de los resultados de la encuesta / Documento que defina las acciones de mejora a implementar.)</v>
      </c>
      <c r="I42" s="61">
        <f>VLOOKUP(A42,'PAI 2025 GPS rempl2)'!$E$3:$T$502,15,0)</f>
        <v>1</v>
      </c>
      <c r="J42" s="61" t="str">
        <f>VLOOKUP(A42,'PAI 2025 GPS rempl2)'!$E$3:$U$502,16,0)</f>
        <v>Númerica</v>
      </c>
      <c r="K42" s="61" t="str">
        <f>VLOOKUP(A42,'PAI 2025 GPS rempl2)'!$E$3:$X$502,18,0)</f>
        <v>2025-06-03</v>
      </c>
      <c r="L42" s="61" t="str">
        <f>VLOOKUP(A42,'PAI 2025 GPS rempl2)'!$E$3:$X$502,19,0)</f>
        <v>2025-07-01</v>
      </c>
      <c r="M42" s="61" t="str">
        <f>VLOOKUP(A42,'PAI 2025 GPS rempl2)'!$E$3:$X$502,20,0)</f>
        <v>117-GRUPO DE TRABAJO DE DESARROLLO DE TALENTO HUMANO</v>
      </c>
    </row>
    <row r="43" spans="1:13" x14ac:dyDescent="0.25">
      <c r="A43" s="79" t="s">
        <v>642</v>
      </c>
      <c r="B43" s="79" t="str">
        <f>VLOOKUP(A43,'PAI 2025 GPS rempl2)'!$A$3:$D$502,4,0)</f>
        <v>Actividad propia</v>
      </c>
      <c r="C43" s="61" t="str">
        <f>IF(ISERROR(VLOOKUP(A43,Hoja1!$A$3:$G$119,7,0)),C42,VLOOKUP(A43,Hoja1!$A$3:$G$119,7,0))</f>
        <v>Política de Gestión Estratégica del Talento Humano _DIMENSIÓN Talento humano</v>
      </c>
      <c r="D43" s="61" t="s">
        <v>1752</v>
      </c>
      <c r="E43" s="61" t="s">
        <v>1709</v>
      </c>
      <c r="H43" s="61" t="str">
        <f>VLOOKUP(A43,'PAI 2025 GPS rempl2)'!$E$3:$Q$502,13,0)</f>
        <v>Realizar campañas "escuchando tus emociones" (Informe con estadísticas de las personas que participaron de la campaña)</v>
      </c>
      <c r="I43" s="61">
        <f>VLOOKUP(A43,'PAI 2025 GPS rempl2)'!$E$3:$T$502,15,0)</f>
        <v>6</v>
      </c>
      <c r="J43" s="61" t="str">
        <f>VLOOKUP(A43,'PAI 2025 GPS rempl2)'!$E$3:$U$502,16,0)</f>
        <v>Númerica</v>
      </c>
      <c r="K43" s="61" t="str">
        <f>VLOOKUP(A43,'PAI 2025 GPS rempl2)'!$E$3:$X$502,18,0)</f>
        <v>2025-06-03</v>
      </c>
      <c r="L43" s="61" t="str">
        <f>VLOOKUP(A43,'PAI 2025 GPS rempl2)'!$E$3:$X$502,19,0)</f>
        <v>2025-11-28</v>
      </c>
      <c r="M43" s="61" t="str">
        <f>VLOOKUP(A43,'PAI 2025 GPS rempl2)'!$E$3:$X$502,20,0)</f>
        <v>117-GRUPO DE TRABAJO DE DESARROLLO DE TALENTO HUMANO</v>
      </c>
    </row>
    <row r="44" spans="1:13" x14ac:dyDescent="0.25">
      <c r="A44" s="79" t="s">
        <v>644</v>
      </c>
      <c r="B44" s="79" t="str">
        <f>VLOOKUP(A44,'PAI 2025 GPS rempl2)'!$A$3:$D$502,4,0)</f>
        <v>Producto</v>
      </c>
      <c r="C44" s="61" t="str">
        <f>IF(ISERROR(VLOOKUP(A44,Hoja1!$A$3:$G$119,7,0)),C43,VLOOKUP(A44,Hoja1!$A$3:$G$119,7,0))</f>
        <v>Política de Gestión Estratégica del Talento Humano _DIMENSIÓN Talento humano</v>
      </c>
      <c r="D44" s="61" t="s">
        <v>1752</v>
      </c>
      <c r="E44" s="61" t="s">
        <v>1709</v>
      </c>
      <c r="F44" s="61" t="str">
        <f>+VLOOKUP(A44,Hoja1!$A$3:$G$119,3,0)</f>
        <v>60-Fortalecer el Sistema Integral de Gestión Institucional en el marco del Modelo Integrado de Planeación y gestión para mejorar la prestación del servicio.</v>
      </c>
      <c r="G44" s="61" t="str">
        <f>VLOOKUP(A44,'PAI 2025 GPS rempl2)'!$E$3:$L$502,8,0)</f>
        <v>N/A</v>
      </c>
      <c r="H44" s="61" t="str">
        <f>VLOOKUP(A44,'PAI 2025 GPS rempl2)'!$E$3:$Q$502,13,0)</f>
        <v>Documento del Plan Estratégico de Talento Humano, elaborado y publicado  (Plan elaborado y captura de pantalla de la publicación en página web de la SIC e Intrasic)</v>
      </c>
      <c r="I44" s="61">
        <f>VLOOKUP(A44,'PAI 2025 GPS rempl2)'!$E$3:$T$502,15,0)</f>
        <v>1</v>
      </c>
      <c r="J44" s="61" t="str">
        <f>VLOOKUP(A44,'PAI 2025 GPS rempl2)'!$E$3:$U$502,16,0)</f>
        <v>Númerica</v>
      </c>
      <c r="K44" s="61" t="str">
        <f>VLOOKUP(A44,'PAI 2025 GPS rempl2)'!$E$3:$X$502,18,0)</f>
        <v>2025-01-20</v>
      </c>
      <c r="L44" s="61" t="str">
        <f>VLOOKUP(A44,'PAI 2025 GPS rempl2)'!$E$3:$X$502,19,0)</f>
        <v>2025-02-28</v>
      </c>
      <c r="M44" s="61" t="str">
        <f>VLOOKUP(A44,'PAI 2025 GPS rempl2)'!$E$3:$X$502,20,0)</f>
        <v>117-GRUPO DE TRABAJO DE DESARROLLO DE TALENTO HUMANO</v>
      </c>
    </row>
    <row r="45" spans="1:13" x14ac:dyDescent="0.25">
      <c r="A45" s="79" t="s">
        <v>648</v>
      </c>
      <c r="B45" s="79" t="str">
        <f>VLOOKUP(A45,'PAI 2025 GPS rempl2)'!$A$3:$D$502,4,0)</f>
        <v>Actividad propia</v>
      </c>
      <c r="C45" s="61" t="str">
        <f>IF(ISERROR(VLOOKUP(A45,Hoja1!$A$3:$G$119,7,0)),C44,VLOOKUP(A45,Hoja1!$A$3:$G$119,7,0))</f>
        <v>Política de Gestión Estratégica del Talento Humano _DIMENSIÓN Talento humano</v>
      </c>
      <c r="D45" s="61" t="s">
        <v>1752</v>
      </c>
      <c r="E45" s="61" t="s">
        <v>1709</v>
      </c>
      <c r="H45" s="61" t="str">
        <f>VLOOKUP(A45,'PAI 2025 GPS rempl2)'!$E$3:$Q$502,13,0)</f>
        <v>Elaborar el documento del Plan Estratégico de Talento Humano (Documento del plan/único entregable)</v>
      </c>
      <c r="I45" s="61">
        <f>VLOOKUP(A45,'PAI 2025 GPS rempl2)'!$E$3:$T$502,15,0)</f>
        <v>1</v>
      </c>
      <c r="J45" s="61" t="str">
        <f>VLOOKUP(A45,'PAI 2025 GPS rempl2)'!$E$3:$U$502,16,0)</f>
        <v>Númerica</v>
      </c>
      <c r="K45" s="61" t="str">
        <f>VLOOKUP(A45,'PAI 2025 GPS rempl2)'!$E$3:$X$502,18,0)</f>
        <v>2025-01-20</v>
      </c>
      <c r="L45" s="61" t="str">
        <f>VLOOKUP(A45,'PAI 2025 GPS rempl2)'!$E$3:$X$502,19,0)</f>
        <v>2025-01-31</v>
      </c>
      <c r="M45" s="61" t="str">
        <f>VLOOKUP(A45,'PAI 2025 GPS rempl2)'!$E$3:$X$502,20,0)</f>
        <v>117-GRUPO DE TRABAJO DE DESARROLLO DE TALENTO HUMANO</v>
      </c>
    </row>
    <row r="46" spans="1:13" x14ac:dyDescent="0.25">
      <c r="A46" s="79" t="s">
        <v>650</v>
      </c>
      <c r="B46" s="79" t="str">
        <f>VLOOKUP(A46,'PAI 2025 GPS rempl2)'!$A$3:$D$502,4,0)</f>
        <v>Actividad propia</v>
      </c>
      <c r="C46" s="61" t="str">
        <f>IF(ISERROR(VLOOKUP(A46,Hoja1!$A$3:$G$119,7,0)),C45,VLOOKUP(A46,Hoja1!$A$3:$G$119,7,0))</f>
        <v>Política de Gestión Estratégica del Talento Humano _DIMENSIÓN Talento humano</v>
      </c>
      <c r="D46" s="61" t="s">
        <v>1752</v>
      </c>
      <c r="E46" s="61" t="s">
        <v>1709</v>
      </c>
      <c r="H46" s="61" t="str">
        <f>VLOOKUP(A46,'PAI 2025 GPS rempl2)'!$E$3:$Q$502,13,0)</f>
        <v>Publicar el Plan Estratégico de Talento Humano  (Captura de pantalla de la publicación en página web de la SIC e Intrasic)</v>
      </c>
      <c r="I46" s="61">
        <f>VLOOKUP(A46,'PAI 2025 GPS rempl2)'!$E$3:$T$502,15,0)</f>
        <v>1</v>
      </c>
      <c r="J46" s="61" t="str">
        <f>VLOOKUP(A46,'PAI 2025 GPS rempl2)'!$E$3:$U$502,16,0)</f>
        <v>Númerica</v>
      </c>
      <c r="K46" s="61" t="str">
        <f>VLOOKUP(A46,'PAI 2025 GPS rempl2)'!$E$3:$X$502,18,0)</f>
        <v>2025-02-03</v>
      </c>
      <c r="L46" s="61" t="str">
        <f>VLOOKUP(A46,'PAI 2025 GPS rempl2)'!$E$3:$X$502,19,0)</f>
        <v>2025-02-28</v>
      </c>
      <c r="M46" s="61" t="str">
        <f>VLOOKUP(A46,'PAI 2025 GPS rempl2)'!$E$3:$X$502,20,0)</f>
        <v>117-GRUPO DE TRABAJO DE DESARROLLO DE TALENTO HUMANO</v>
      </c>
    </row>
    <row r="47" spans="1:13" x14ac:dyDescent="0.25">
      <c r="A47" s="79" t="s">
        <v>652</v>
      </c>
      <c r="B47" s="79" t="str">
        <f>VLOOKUP(A47,'PAI 2025 GPS rempl2)'!$A$3:$D$502,4,0)</f>
        <v>Producto</v>
      </c>
      <c r="C47" s="61" t="str">
        <f>IF(ISERROR(VLOOKUP(A47,Hoja1!$A$3:$G$119,7,0)),C46,VLOOKUP(A47,Hoja1!$A$3:$G$119,7,0))</f>
        <v>Política de Gestión Estratégica del Talento Humano _DIMENSIÓN Talento humano</v>
      </c>
      <c r="D47" s="61" t="s">
        <v>1752</v>
      </c>
      <c r="E47" s="61" t="s">
        <v>1709</v>
      </c>
      <c r="F47" s="61" t="str">
        <f>+VLOOKUP(A47,Hoja1!$A$3:$G$119,3,0)</f>
        <v>60-Fortalecer el Sistema Integral de Gestión Institucional en el marco del Modelo Integrado de Planeación y gestión para mejorar la prestación del servicio.</v>
      </c>
      <c r="G47" s="61" t="str">
        <f>VLOOKUP(A47,'PAI 2025 GPS rempl2)'!$E$3:$L$502,8,0)</f>
        <v>N/A</v>
      </c>
      <c r="H47" s="61" t="str">
        <f>VLOOKUP(A47,'PAI 2025 GPS rempl2)'!$E$3:$Q$502,13,0)</f>
        <v>Objetivo de mejora Empresas Familiarmente responsables efr, cumplidos (Informe consolidado de cumplimiento de objetivos de mejora, único entregable)</v>
      </c>
      <c r="I47" s="61">
        <f>VLOOKUP(A47,'PAI 2025 GPS rempl2)'!$E$3:$T$502,15,0)</f>
        <v>1</v>
      </c>
      <c r="J47" s="61" t="str">
        <f>VLOOKUP(A47,'PAI 2025 GPS rempl2)'!$E$3:$U$502,16,0)</f>
        <v>Númerica</v>
      </c>
      <c r="K47" s="61" t="str">
        <f>VLOOKUP(A47,'PAI 2025 GPS rempl2)'!$E$3:$X$502,18,0)</f>
        <v>2025-01-20</v>
      </c>
      <c r="L47" s="61" t="str">
        <f>VLOOKUP(A47,'PAI 2025 GPS rempl2)'!$E$3:$X$502,19,0)</f>
        <v>2025-12-22</v>
      </c>
      <c r="M47" s="61" t="str">
        <f>VLOOKUP(A47,'PAI 2025 GPS rempl2)'!$E$3:$X$502,20,0)</f>
        <v>117-GRUPO DE TRABAJO DE DESARROLLO DE TALENTO HUMANO</v>
      </c>
    </row>
    <row r="48" spans="1:13" x14ac:dyDescent="0.25">
      <c r="A48" s="79" t="s">
        <v>655</v>
      </c>
      <c r="B48" s="79" t="str">
        <f>VLOOKUP(A48,'PAI 2025 GPS rempl2)'!$A$3:$D$502,4,0)</f>
        <v>Actividad propia</v>
      </c>
      <c r="C48" s="61" t="str">
        <f>IF(ISERROR(VLOOKUP(A48,Hoja1!$A$3:$G$119,7,0)),C47,VLOOKUP(A48,Hoja1!$A$3:$G$119,7,0))</f>
        <v>Política de Gestión Estratégica del Talento Humano _DIMENSIÓN Talento humano</v>
      </c>
      <c r="D48" s="61" t="s">
        <v>1752</v>
      </c>
      <c r="E48" s="61" t="s">
        <v>1709</v>
      </c>
      <c r="H48" s="61" t="str">
        <f>VLOOKUP(A48,'PAI 2025 GPS rempl2)'!$E$3:$Q$502,13,0)</f>
        <v>Establecer plan de trabajo con acciones, fechas y responsables, para el cumplimiento de los objetivos de mejora efr   (Plan de trabajo / único entregable)</v>
      </c>
      <c r="I48" s="61">
        <f>VLOOKUP(A48,'PAI 2025 GPS rempl2)'!$E$3:$T$502,15,0)</f>
        <v>1</v>
      </c>
      <c r="J48" s="61" t="str">
        <f>VLOOKUP(A48,'PAI 2025 GPS rempl2)'!$E$3:$U$502,16,0)</f>
        <v>Númerica</v>
      </c>
      <c r="K48" s="61" t="str">
        <f>VLOOKUP(A48,'PAI 2025 GPS rempl2)'!$E$3:$X$502,18,0)</f>
        <v>2025-01-20</v>
      </c>
      <c r="L48" s="61" t="str">
        <f>VLOOKUP(A48,'PAI 2025 GPS rempl2)'!$E$3:$X$502,19,0)</f>
        <v>2025-01-31</v>
      </c>
      <c r="M48" s="61" t="str">
        <f>VLOOKUP(A48,'PAI 2025 GPS rempl2)'!$E$3:$X$502,20,0)</f>
        <v>117-GRUPO DE TRABAJO DE DESARROLLO DE TALENTO HUMANO</v>
      </c>
    </row>
    <row r="49" spans="1:13" x14ac:dyDescent="0.25">
      <c r="A49" s="79" t="s">
        <v>656</v>
      </c>
      <c r="B49" s="79" t="str">
        <f>VLOOKUP(A49,'PAI 2025 GPS rempl2)'!$A$3:$D$502,4,0)</f>
        <v>Actividad propia</v>
      </c>
      <c r="C49" s="61" t="str">
        <f>IF(ISERROR(VLOOKUP(A49,Hoja1!$A$3:$G$119,7,0)),C48,VLOOKUP(A49,Hoja1!$A$3:$G$119,7,0))</f>
        <v>Política de Gestión Estratégica del Talento Humano _DIMENSIÓN Talento humano</v>
      </c>
      <c r="D49" s="61" t="s">
        <v>1752</v>
      </c>
      <c r="E49" s="61" t="s">
        <v>1709</v>
      </c>
      <c r="H49" s="61" t="str">
        <f>VLOOKUP(A49,'PAI 2025 GPS rempl2)'!$E$3:$Q$502,13,0)</f>
        <v>Ejecutar el plan de trabajo para el cumplimiento de los objetivos de mejora efr  (Informes trimestrales (4) de seguimiento y soportes documentales de cumplimiento)</v>
      </c>
      <c r="I49" s="61">
        <f>VLOOKUP(A49,'PAI 2025 GPS rempl2)'!$E$3:$T$502,15,0)</f>
        <v>100</v>
      </c>
      <c r="J49" s="61" t="str">
        <f>VLOOKUP(A49,'PAI 2025 GPS rempl2)'!$E$3:$U$502,16,0)</f>
        <v>Porcentual</v>
      </c>
      <c r="K49" s="61" t="str">
        <f>VLOOKUP(A49,'PAI 2025 GPS rempl2)'!$E$3:$X$502,18,0)</f>
        <v>2025-02-03</v>
      </c>
      <c r="L49" s="61" t="str">
        <f>VLOOKUP(A49,'PAI 2025 GPS rempl2)'!$E$3:$X$502,19,0)</f>
        <v>2025-12-22</v>
      </c>
      <c r="M49" s="61" t="str">
        <f>VLOOKUP(A49,'PAI 2025 GPS rempl2)'!$E$3:$X$502,20,0)</f>
        <v>117-GRUPO DE TRABAJO DE DESARROLLO DE TALENTO HUMANO</v>
      </c>
    </row>
    <row r="50" spans="1:13" x14ac:dyDescent="0.25">
      <c r="A50" s="79" t="s">
        <v>658</v>
      </c>
      <c r="B50" s="79" t="str">
        <f>VLOOKUP(A50,'PAI 2025 GPS rempl2)'!$A$3:$D$502,4,0)</f>
        <v>Producto</v>
      </c>
      <c r="C50" s="61" t="str">
        <f>IF(ISERROR(VLOOKUP(A50,Hoja1!$A$3:$G$119,7,0)),C49,VLOOKUP(A50,Hoja1!$A$3:$G$119,7,0))</f>
        <v>Política de Gestión Estratégica del Talento Humano _DIMENSIÓN Talento humano</v>
      </c>
      <c r="D50" s="61" t="s">
        <v>1752</v>
      </c>
      <c r="E50" s="61" t="s">
        <v>1709</v>
      </c>
      <c r="F50" s="61" t="str">
        <f>+VLOOKUP(A50,Hoja1!$A$3:$G$119,3,0)</f>
        <v>60-Fortalecer el Sistema Integral de Gestión Institucional en el marco del Modelo Integrado de Planeación y gestión para mejorar la prestación del servicio.</v>
      </c>
      <c r="G50" s="61" t="str">
        <f>VLOOKUP(A50,'PAI 2025 GPS rempl2)'!$E$3:$L$502,8,0)</f>
        <v>FUNCIONAMIENTO</v>
      </c>
      <c r="H50" s="61" t="str">
        <f>VLOOKUP(A50,'PAI 2025 GPS rempl2)'!$E$3:$Q$502,13,0)</f>
        <v>Plan de Bienestar Social y Estímulos, elaborado y ejecutado (Informe semestral de la ejecución del plan / único entregable)</v>
      </c>
      <c r="I50" s="61">
        <f>VLOOKUP(A50,'PAI 2025 GPS rempl2)'!$E$3:$T$502,15,0)</f>
        <v>100</v>
      </c>
      <c r="J50" s="61" t="str">
        <f>VLOOKUP(A50,'PAI 2025 GPS rempl2)'!$E$3:$U$502,16,0)</f>
        <v>Porcentual</v>
      </c>
      <c r="K50" s="61" t="str">
        <f>VLOOKUP(A50,'PAI 2025 GPS rempl2)'!$E$3:$X$502,18,0)</f>
        <v>2025-01-13</v>
      </c>
      <c r="L50" s="61" t="str">
        <f>VLOOKUP(A50,'PAI 2025 GPS rempl2)'!$E$3:$X$502,19,0)</f>
        <v>2025-12-22</v>
      </c>
      <c r="M50" s="61" t="str">
        <f>VLOOKUP(A50,'PAI 2025 GPS rempl2)'!$E$3:$X$502,20,0)</f>
        <v>117-GRUPO DE TRABAJO DE DESARROLLO DE TALENTO HUMANO</v>
      </c>
    </row>
    <row r="51" spans="1:13" x14ac:dyDescent="0.25">
      <c r="A51" s="79" t="s">
        <v>661</v>
      </c>
      <c r="B51" s="79" t="str">
        <f>VLOOKUP(A51,'PAI 2025 GPS rempl2)'!$A$3:$D$502,4,0)</f>
        <v>Actividad propia</v>
      </c>
      <c r="C51" s="61" t="str">
        <f>IF(ISERROR(VLOOKUP(A51,Hoja1!$A$3:$G$119,7,0)),C50,VLOOKUP(A51,Hoja1!$A$3:$G$119,7,0))</f>
        <v>Política de Gestión Estratégica del Talento Humano _DIMENSIÓN Talento humano</v>
      </c>
      <c r="D51" s="61" t="s">
        <v>1752</v>
      </c>
      <c r="E51" s="61" t="s">
        <v>1709</v>
      </c>
      <c r="H51" s="61" t="str">
        <f>VLOOKUP(A51,'PAI 2025 GPS rempl2)'!$E$3:$Q$502,13,0)</f>
        <v>Elaborar y presentar para aprobación del Comité Institucional de Gestión y desempeño la propuesta de plan de bienestar social y estímulos (Acta de Comité Institucional de Gestión y Desempeño aprobando el Plan de Bienestar Social y Estímulos-único entregable)</v>
      </c>
      <c r="I51" s="61">
        <f>VLOOKUP(A51,'PAI 2025 GPS rempl2)'!$E$3:$T$502,15,0)</f>
        <v>1</v>
      </c>
      <c r="J51" s="61" t="str">
        <f>VLOOKUP(A51,'PAI 2025 GPS rempl2)'!$E$3:$U$502,16,0)</f>
        <v>Númerica</v>
      </c>
      <c r="K51" s="61" t="str">
        <f>VLOOKUP(A51,'PAI 2025 GPS rempl2)'!$E$3:$X$502,18,0)</f>
        <v>2025-01-13</v>
      </c>
      <c r="L51" s="61" t="str">
        <f>VLOOKUP(A51,'PAI 2025 GPS rempl2)'!$E$3:$X$502,19,0)</f>
        <v>2025-01-31</v>
      </c>
      <c r="M51" s="61" t="str">
        <f>VLOOKUP(A51,'PAI 2025 GPS rempl2)'!$E$3:$X$502,20,0)</f>
        <v>117-GRUPO DE TRABAJO DE DESARROLLO DE TALENTO HUMANO</v>
      </c>
    </row>
    <row r="52" spans="1:13" x14ac:dyDescent="0.25">
      <c r="A52" s="79" t="s">
        <v>663</v>
      </c>
      <c r="B52" s="79" t="str">
        <f>VLOOKUP(A52,'PAI 2025 GPS rempl2)'!$A$3:$D$502,4,0)</f>
        <v>Actividad propia</v>
      </c>
      <c r="C52" s="61" t="str">
        <f>IF(ISERROR(VLOOKUP(A52,Hoja1!$A$3:$G$119,7,0)),C51,VLOOKUP(A52,Hoja1!$A$3:$G$119,7,0))</f>
        <v>Política de Gestión Estratégica del Talento Humano _DIMENSIÓN Talento humano</v>
      </c>
      <c r="D52" s="61" t="s">
        <v>1752</v>
      </c>
      <c r="E52" s="61" t="s">
        <v>1709</v>
      </c>
      <c r="H52" s="61" t="str">
        <f>VLOOKUP(A52,'PAI 2025 GPS rempl2)'!$E$3:$Q$502,13,0)</f>
        <v>Realizar la Resolución de adopción del plan de bienestar social y Estímulos  y publicar el plan aprobado en la página web e intrasic (Resolución adoptando el Plan de Bienestar Social y Estímulos y  Soporte de publicación del plan)</v>
      </c>
      <c r="I52" s="61">
        <f>VLOOKUP(A52,'PAI 2025 GPS rempl2)'!$E$3:$T$502,15,0)</f>
        <v>1</v>
      </c>
      <c r="J52" s="61" t="str">
        <f>VLOOKUP(A52,'PAI 2025 GPS rempl2)'!$E$3:$U$502,16,0)</f>
        <v>Númerica</v>
      </c>
      <c r="K52" s="61" t="str">
        <f>VLOOKUP(A52,'PAI 2025 GPS rempl2)'!$E$3:$X$502,18,0)</f>
        <v>2025-01-13</v>
      </c>
      <c r="L52" s="61" t="str">
        <f>VLOOKUP(A52,'PAI 2025 GPS rempl2)'!$E$3:$X$502,19,0)</f>
        <v>2025-01-31</v>
      </c>
      <c r="M52" s="61" t="str">
        <f>VLOOKUP(A52,'PAI 2025 GPS rempl2)'!$E$3:$X$502,20,0)</f>
        <v>117-GRUPO DE TRABAJO DE DESARROLLO DE TALENTO HUMANO</v>
      </c>
    </row>
    <row r="53" spans="1:13" x14ac:dyDescent="0.25">
      <c r="A53" s="79" t="s">
        <v>665</v>
      </c>
      <c r="B53" s="79" t="str">
        <f>VLOOKUP(A53,'PAI 2025 GPS rempl2)'!$A$3:$D$502,4,0)</f>
        <v>Actividad propia</v>
      </c>
      <c r="C53" s="61" t="str">
        <f>IF(ISERROR(VLOOKUP(A53,Hoja1!$A$3:$G$119,7,0)),C52,VLOOKUP(A53,Hoja1!$A$3:$G$119,7,0))</f>
        <v>Política de Gestión Estratégica del Talento Humano _DIMENSIÓN Talento humano</v>
      </c>
      <c r="D53" s="61" t="s">
        <v>1752</v>
      </c>
      <c r="E53" s="61" t="s">
        <v>1709</v>
      </c>
      <c r="H53" s="61" t="str">
        <f>VLOOKUP(A53,'PAI 2025 GPS rempl2)'!$E$3:$Q$502,13,0)</f>
        <v>Ejecutar el  plan de Bienestar Social y Estímulos (Captura de pantalla de publicación de actividades de bienestar y Estímulos cuando aplique/ Listas de asistencia a actividades de Bienestar social y Estímulos, cuando aplique e informe semestral de las actividades realizadas)</v>
      </c>
      <c r="I53" s="61">
        <f>VLOOKUP(A53,'PAI 2025 GPS rempl2)'!$E$3:$T$502,15,0)</f>
        <v>100</v>
      </c>
      <c r="J53" s="61" t="str">
        <f>VLOOKUP(A53,'PAI 2025 GPS rempl2)'!$E$3:$U$502,16,0)</f>
        <v>Porcentual</v>
      </c>
      <c r="K53" s="61" t="str">
        <f>VLOOKUP(A53,'PAI 2025 GPS rempl2)'!$E$3:$X$502,18,0)</f>
        <v>2025-02-03</v>
      </c>
      <c r="L53" s="61" t="str">
        <f>VLOOKUP(A53,'PAI 2025 GPS rempl2)'!$E$3:$X$502,19,0)</f>
        <v>2025-12-22</v>
      </c>
      <c r="M53" s="61" t="str">
        <f>VLOOKUP(A53,'PAI 2025 GPS rempl2)'!$E$3:$X$502,20,0)</f>
        <v>117-GRUPO DE TRABAJO DE DESARROLLO DE TALENTO HUMANO</v>
      </c>
    </row>
    <row r="54" spans="1:13" x14ac:dyDescent="0.25">
      <c r="A54" s="79" t="s">
        <v>666</v>
      </c>
      <c r="B54" s="79" t="str">
        <f>VLOOKUP(A54,'PAI 2025 GPS rempl2)'!$A$3:$D$502,4,0)</f>
        <v>Producto</v>
      </c>
      <c r="C54" s="61" t="str">
        <f>IF(ISERROR(VLOOKUP(A54,Hoja1!$A$3:$G$119,7,0)),C53,VLOOKUP(A54,Hoja1!$A$3:$G$119,7,0))</f>
        <v>Política de Gestión Estratégica del Talento Humano _DIMENSIÓN Talento humano</v>
      </c>
      <c r="D54" s="61" t="s">
        <v>1752</v>
      </c>
      <c r="E54" s="61" t="s">
        <v>1709</v>
      </c>
      <c r="F54" s="61" t="str">
        <f>+VLOOKUP(A54,Hoja1!$A$3:$G$119,3,0)</f>
        <v>60-Fortalecer el Sistema Integral de Gestión Institucional en el marco del Modelo Integrado de Planeación y gestión para mejorar la prestación del servicio.</v>
      </c>
      <c r="G54" s="61" t="str">
        <f>VLOOKUP(A54,'PAI 2025 GPS rempl2)'!$E$3:$L$502,8,0)</f>
        <v>FUNCIONAMIENTO</v>
      </c>
      <c r="H54" s="61" t="str">
        <f>VLOOKUP(A54,'PAI 2025 GPS rempl2)'!$E$3:$Q$502,13,0)</f>
        <v>Plan de Capacitación, elaborado y ejecutado  (Informe semestral de la ejecución del plan)</v>
      </c>
      <c r="I54" s="61">
        <f>VLOOKUP(A54,'PAI 2025 GPS rempl2)'!$E$3:$T$502,15,0)</f>
        <v>100</v>
      </c>
      <c r="J54" s="61" t="str">
        <f>VLOOKUP(A54,'PAI 2025 GPS rempl2)'!$E$3:$U$502,16,0)</f>
        <v>Porcentual</v>
      </c>
      <c r="K54" s="61" t="str">
        <f>VLOOKUP(A54,'PAI 2025 GPS rempl2)'!$E$3:$X$502,18,0)</f>
        <v>2025-01-13</v>
      </c>
      <c r="L54" s="61" t="str">
        <f>VLOOKUP(A54,'PAI 2025 GPS rempl2)'!$E$3:$X$502,19,0)</f>
        <v>2025-12-22</v>
      </c>
      <c r="M54" s="61" t="str">
        <f>VLOOKUP(A54,'PAI 2025 GPS rempl2)'!$E$3:$X$502,20,0)</f>
        <v>117-GRUPO DE TRABAJO DE DESARROLLO DE TALENTO HUMANO</v>
      </c>
    </row>
    <row r="55" spans="1:13" x14ac:dyDescent="0.25">
      <c r="A55" s="79" t="s">
        <v>669</v>
      </c>
      <c r="B55" s="79" t="str">
        <f>VLOOKUP(A55,'PAI 2025 GPS rempl2)'!$A$3:$D$502,4,0)</f>
        <v>Actividad propia</v>
      </c>
      <c r="C55" s="61" t="str">
        <f>IF(ISERROR(VLOOKUP(A55,Hoja1!$A$3:$G$119,7,0)),C54,VLOOKUP(A55,Hoja1!$A$3:$G$119,7,0))</f>
        <v>Política de Gestión Estratégica del Talento Humano _DIMENSIÓN Talento humano</v>
      </c>
      <c r="D55" s="61" t="s">
        <v>1752</v>
      </c>
      <c r="E55" s="61" t="s">
        <v>1709</v>
      </c>
      <c r="H55" s="61" t="str">
        <f>VLOOKUP(A55,'PAI 2025 GPS rempl2)'!$E$3:$Q$502,13,0)</f>
        <v>Elaborar y presentar para aprobación del Comité Institucional de Gestión y desempeño la propuesta de plan de capacitación (Acta de Comité Institucional de Gestión y Desempeño aprobando el Plan de Capacitación único entregable)</v>
      </c>
      <c r="I55" s="61">
        <f>VLOOKUP(A55,'PAI 2025 GPS rempl2)'!$E$3:$T$502,15,0)</f>
        <v>1</v>
      </c>
      <c r="J55" s="61" t="str">
        <f>VLOOKUP(A55,'PAI 2025 GPS rempl2)'!$E$3:$U$502,16,0)</f>
        <v>Númerica</v>
      </c>
      <c r="K55" s="61" t="str">
        <f>VLOOKUP(A55,'PAI 2025 GPS rempl2)'!$E$3:$X$502,18,0)</f>
        <v>2025-01-13</v>
      </c>
      <c r="L55" s="61" t="str">
        <f>VLOOKUP(A55,'PAI 2025 GPS rempl2)'!$E$3:$X$502,19,0)</f>
        <v>2025-01-31</v>
      </c>
      <c r="M55" s="61" t="str">
        <f>VLOOKUP(A55,'PAI 2025 GPS rempl2)'!$E$3:$X$502,20,0)</f>
        <v>117-GRUPO DE TRABAJO DE DESARROLLO DE TALENTO HUMANO</v>
      </c>
    </row>
    <row r="56" spans="1:13" x14ac:dyDescent="0.25">
      <c r="A56" s="79" t="s">
        <v>671</v>
      </c>
      <c r="B56" s="79" t="str">
        <f>VLOOKUP(A56,'PAI 2025 GPS rempl2)'!$A$3:$D$502,4,0)</f>
        <v>Actividad propia</v>
      </c>
      <c r="C56" s="61" t="str">
        <f>IF(ISERROR(VLOOKUP(A56,Hoja1!$A$3:$G$119,7,0)),C55,VLOOKUP(A56,Hoja1!$A$3:$G$119,7,0))</f>
        <v>Política de Gestión Estratégica del Talento Humano _DIMENSIÓN Talento humano</v>
      </c>
      <c r="D56" s="61" t="s">
        <v>1752</v>
      </c>
      <c r="E56" s="61" t="s">
        <v>1709</v>
      </c>
      <c r="H56" s="61" t="str">
        <f>VLOOKUP(A56,'PAI 2025 GPS rempl2)'!$E$3:$Q$502,13,0)</f>
        <v>Realizar la Resolución de adopción del plan de capacitación y publicar el plan aprobado en la página web e intrasic (Resolución adoptando el Plan de Capacitación-único entregable)</v>
      </c>
      <c r="I56" s="61">
        <f>VLOOKUP(A56,'PAI 2025 GPS rempl2)'!$E$3:$T$502,15,0)</f>
        <v>1</v>
      </c>
      <c r="J56" s="61" t="str">
        <f>VLOOKUP(A56,'PAI 2025 GPS rempl2)'!$E$3:$U$502,16,0)</f>
        <v>Númerica</v>
      </c>
      <c r="K56" s="61" t="str">
        <f>VLOOKUP(A56,'PAI 2025 GPS rempl2)'!$E$3:$X$502,18,0)</f>
        <v>2025-01-13</v>
      </c>
      <c r="L56" s="61" t="str">
        <f>VLOOKUP(A56,'PAI 2025 GPS rempl2)'!$E$3:$X$502,19,0)</f>
        <v>2025-01-31</v>
      </c>
      <c r="M56" s="61" t="str">
        <f>VLOOKUP(A56,'PAI 2025 GPS rempl2)'!$E$3:$X$502,20,0)</f>
        <v>117-GRUPO DE TRABAJO DE DESARROLLO DE TALENTO HUMANO</v>
      </c>
    </row>
    <row r="57" spans="1:13" x14ac:dyDescent="0.25">
      <c r="A57" s="79" t="s">
        <v>673</v>
      </c>
      <c r="B57" s="79" t="str">
        <f>VLOOKUP(A57,'PAI 2025 GPS rempl2)'!$A$3:$D$502,4,0)</f>
        <v>Actividad propia</v>
      </c>
      <c r="C57" s="61" t="str">
        <f>IF(ISERROR(VLOOKUP(A57,Hoja1!$A$3:$G$119,7,0)),C56,VLOOKUP(A57,Hoja1!$A$3:$G$119,7,0))</f>
        <v>Política de Gestión Estratégica del Talento Humano _DIMENSIÓN Talento humano</v>
      </c>
      <c r="D57" s="61" t="s">
        <v>1752</v>
      </c>
      <c r="E57" s="61" t="s">
        <v>1709</v>
      </c>
      <c r="H57" s="61" t="str">
        <f>VLOOKUP(A57,'PAI 2025 GPS rempl2)'!$E$3:$Q$502,13,0)</f>
        <v>Ejecutar el  plan de Capacitación (Listas de asistencia cuando aplique, captura de pantalla de la reunión de capacitaciones cuando aplique e informe semestral de las actividades realizadas)</v>
      </c>
      <c r="I57" s="61">
        <f>VLOOKUP(A57,'PAI 2025 GPS rempl2)'!$E$3:$T$502,15,0)</f>
        <v>100</v>
      </c>
      <c r="J57" s="61" t="str">
        <f>VLOOKUP(A57,'PAI 2025 GPS rempl2)'!$E$3:$U$502,16,0)</f>
        <v>Porcentual</v>
      </c>
      <c r="K57" s="61" t="str">
        <f>VLOOKUP(A57,'PAI 2025 GPS rempl2)'!$E$3:$X$502,18,0)</f>
        <v>2025-02-03</v>
      </c>
      <c r="L57" s="61" t="str">
        <f>VLOOKUP(A57,'PAI 2025 GPS rempl2)'!$E$3:$X$502,19,0)</f>
        <v>2025-12-22</v>
      </c>
      <c r="M57" s="61" t="str">
        <f>VLOOKUP(A57,'PAI 2025 GPS rempl2)'!$E$3:$X$502,20,0)</f>
        <v>117-GRUPO DE TRABAJO DE DESARROLLO DE TALENTO HUMANO</v>
      </c>
    </row>
    <row r="58" spans="1:13" x14ac:dyDescent="0.25">
      <c r="A58" s="79" t="s">
        <v>674</v>
      </c>
      <c r="B58" s="79" t="str">
        <f>VLOOKUP(A58,'PAI 2025 GPS rempl2)'!$A$3:$D$502,4,0)</f>
        <v>Producto</v>
      </c>
      <c r="C58" s="61" t="str">
        <f>IF(ISERROR(VLOOKUP(A58,Hoja1!$A$3:$G$119,7,0)),C57,VLOOKUP(A58,Hoja1!$A$3:$G$119,7,0))</f>
        <v>Política de Gestión Estratégica del Talento Humano _DIMENSIÓN Talento humano</v>
      </c>
      <c r="D58" s="61" t="s">
        <v>1752</v>
      </c>
      <c r="E58" s="61" t="s">
        <v>1709</v>
      </c>
      <c r="F58" s="61" t="str">
        <f>+VLOOKUP(A58,Hoja1!$A$3:$G$119,3,0)</f>
        <v>60-Fortalecer el Sistema Integral de Gestión Institucional en el marco del Modelo Integrado de Planeación y gestión para mejorar la prestación del servicio.</v>
      </c>
      <c r="G58" s="61" t="str">
        <f>VLOOKUP(A58,'PAI 2025 GPS rempl2)'!$E$3:$L$502,8,0)</f>
        <v>FUNCIONAMIENTO</v>
      </c>
      <c r="H58" s="61" t="str">
        <f>VLOOKUP(A58,'PAI 2025 GPS rempl2)'!$E$3:$Q$502,13,0)</f>
        <v>Plan de Seguridad y salud en el Trabajo SST, elaborado y ejecutado  (Informe semestral de la ejecución del plan)</v>
      </c>
      <c r="I58" s="61">
        <f>VLOOKUP(A58,'PAI 2025 GPS rempl2)'!$E$3:$T$502,15,0)</f>
        <v>100</v>
      </c>
      <c r="J58" s="61" t="str">
        <f>VLOOKUP(A58,'PAI 2025 GPS rempl2)'!$E$3:$U$502,16,0)</f>
        <v>Porcentual</v>
      </c>
      <c r="K58" s="61" t="str">
        <f>VLOOKUP(A58,'PAI 2025 GPS rempl2)'!$E$3:$X$502,18,0)</f>
        <v>2025-01-13</v>
      </c>
      <c r="L58" s="61" t="str">
        <f>VLOOKUP(A58,'PAI 2025 GPS rempl2)'!$E$3:$X$502,19,0)</f>
        <v>2025-12-22</v>
      </c>
      <c r="M58" s="61" t="str">
        <f>VLOOKUP(A58,'PAI 2025 GPS rempl2)'!$E$3:$X$502,20,0)</f>
        <v>117-GRUPO DE TRABAJO DE DESARROLLO DE TALENTO HUMANO</v>
      </c>
    </row>
    <row r="59" spans="1:13" x14ac:dyDescent="0.25">
      <c r="A59" s="79" t="s">
        <v>677</v>
      </c>
      <c r="B59" s="79" t="str">
        <f>VLOOKUP(A59,'PAI 2025 GPS rempl2)'!$A$3:$D$502,4,0)</f>
        <v>Actividad propia</v>
      </c>
      <c r="C59" s="61" t="str">
        <f>IF(ISERROR(VLOOKUP(A59,Hoja1!$A$3:$G$119,7,0)),C58,VLOOKUP(A59,Hoja1!$A$3:$G$119,7,0))</f>
        <v>Política de Gestión Estratégica del Talento Humano _DIMENSIÓN Talento humano</v>
      </c>
      <c r="D59" s="61" t="s">
        <v>1752</v>
      </c>
      <c r="E59" s="61" t="s">
        <v>1709</v>
      </c>
      <c r="H59" s="61" t="str">
        <f>VLOOKUP(A59,'PAI 2025 GPS rempl2)'!$E$3:$Q$502,13,0)</f>
        <v>Realizar la resolución de adopción del Plan de SST  (Resolución adoptando el Plan de SST-único entregable)</v>
      </c>
      <c r="I59" s="61">
        <f>VLOOKUP(A59,'PAI 2025 GPS rempl2)'!$E$3:$T$502,15,0)</f>
        <v>1</v>
      </c>
      <c r="J59" s="61" t="str">
        <f>VLOOKUP(A59,'PAI 2025 GPS rempl2)'!$E$3:$U$502,16,0)</f>
        <v>Porcentual</v>
      </c>
      <c r="K59" s="61" t="str">
        <f>VLOOKUP(A59,'PAI 2025 GPS rempl2)'!$E$3:$X$502,18,0)</f>
        <v>2025-01-13</v>
      </c>
      <c r="L59" s="61" t="str">
        <f>VLOOKUP(A59,'PAI 2025 GPS rempl2)'!$E$3:$X$502,19,0)</f>
        <v>2025-01-31</v>
      </c>
      <c r="M59" s="61" t="str">
        <f>VLOOKUP(A59,'PAI 2025 GPS rempl2)'!$E$3:$X$502,20,0)</f>
        <v>117-GRUPO DE TRABAJO DE DESARROLLO DE TALENTO HUMANO</v>
      </c>
    </row>
    <row r="60" spans="1:13" x14ac:dyDescent="0.25">
      <c r="A60" s="79" t="s">
        <v>679</v>
      </c>
      <c r="B60" s="79" t="str">
        <f>VLOOKUP(A60,'PAI 2025 GPS rempl2)'!$A$3:$D$502,4,0)</f>
        <v>Actividad propia</v>
      </c>
      <c r="C60" s="61" t="str">
        <f>IF(ISERROR(VLOOKUP(A60,Hoja1!$A$3:$G$119,7,0)),C59,VLOOKUP(A60,Hoja1!$A$3:$G$119,7,0))</f>
        <v>Política de Gestión Estratégica del Talento Humano _DIMENSIÓN Talento humano</v>
      </c>
      <c r="D60" s="61" t="s">
        <v>1752</v>
      </c>
      <c r="E60" s="61" t="s">
        <v>1709</v>
      </c>
      <c r="H60" s="61" t="str">
        <f>VLOOKUP(A60,'PAI 2025 GPS rempl2)'!$E$3:$Q$502,13,0)</f>
        <v>Cumplir con la ejecución del plan de SST   (Captura  de publicación de actividades de Seguridad y Salud en el Trabajo, cuando aplique/ Listas de asistencia a actividades de Seguridad y Salud en el Trabajo, cuando aplique y informe semestral de las actividades realizadas)</v>
      </c>
      <c r="I60" s="61">
        <f>VLOOKUP(A60,'PAI 2025 GPS rempl2)'!$E$3:$T$502,15,0)</f>
        <v>100</v>
      </c>
      <c r="J60" s="61" t="str">
        <f>VLOOKUP(A60,'PAI 2025 GPS rempl2)'!$E$3:$U$502,16,0)</f>
        <v>Porcentual</v>
      </c>
      <c r="K60" s="61" t="str">
        <f>VLOOKUP(A60,'PAI 2025 GPS rempl2)'!$E$3:$X$502,18,0)</f>
        <v>2025-02-03</v>
      </c>
      <c r="L60" s="61" t="str">
        <f>VLOOKUP(A60,'PAI 2025 GPS rempl2)'!$E$3:$X$502,19,0)</f>
        <v>2025-12-22</v>
      </c>
      <c r="M60" s="61" t="str">
        <f>VLOOKUP(A60,'PAI 2025 GPS rempl2)'!$E$3:$X$502,20,0)</f>
        <v>117-GRUPO DE TRABAJO DE DESARROLLO DE TALENTO HUMANO</v>
      </c>
    </row>
    <row r="61" spans="1:13" x14ac:dyDescent="0.25">
      <c r="A61" s="79" t="s">
        <v>682</v>
      </c>
      <c r="B61" s="79" t="str">
        <f>VLOOKUP(A61,'PAI 2025 GPS rempl2)'!$A$3:$D$502,4,0)</f>
        <v>Producto</v>
      </c>
      <c r="C61" s="61" t="str">
        <f>IF(ISERROR(VLOOKUP(A61,Hoja1!$A$3:$G$119,7,0)),C60,VLOOKUP(A61,Hoja1!$A$3:$G$119,7,0))</f>
        <v>Política Fortalecimiento Organizacional y Simplificación de Procesos _DIMENSIÓN Gestión con Valores para Resultados</v>
      </c>
      <c r="D61" s="61" t="s">
        <v>1758</v>
      </c>
      <c r="E61" s="61" t="s">
        <v>1756</v>
      </c>
      <c r="F61" s="61" t="str">
        <f>+VLOOKUP(A61,Hoja1!$A$3:$G$119,3,0)</f>
        <v>60-Fortalecer el Sistema Integral de Gestión Institucional en el marco del Modelo Integrado de Planeación y gestión para mejorar la prestación del servicio.</v>
      </c>
      <c r="G61" s="61" t="str">
        <f>VLOOKUP(A61,'PAI 2025 GPS rempl2)'!$E$3:$L$502,8,0)</f>
        <v>FUNCIONAMIENTO</v>
      </c>
      <c r="H61" s="61" t="str">
        <f>VLOOKUP(A61,'PAI 2025 GPS rempl2)'!$E$3:$Q$502,13,0)</f>
        <v>Estrategia para la reducción de emisiones, adaptación al cambio climático y la transición energética y la protección del medio ambiente, ejecutada (Informe final)</v>
      </c>
      <c r="I61" s="61">
        <f>VLOOKUP(A61,'PAI 2025 GPS rempl2)'!$E$3:$T$502,15,0)</f>
        <v>100</v>
      </c>
      <c r="J61" s="61" t="str">
        <f>VLOOKUP(A61,'PAI 2025 GPS rempl2)'!$E$3:$U$502,16,0)</f>
        <v>Porcentual</v>
      </c>
      <c r="K61" s="61" t="str">
        <f>VLOOKUP(A61,'PAI 2025 GPS rempl2)'!$E$3:$X$502,18,0)</f>
        <v>2025-01-02</v>
      </c>
      <c r="L61" s="61" t="str">
        <f>VLOOKUP(A61,'PAI 2025 GPS rempl2)'!$E$3:$X$502,19,0)</f>
        <v>2025-12-22</v>
      </c>
      <c r="M61" s="61" t="str">
        <f>VLOOKUP(A61,'PAI 2025 GPS rempl2)'!$E$3:$X$502,20,0)</f>
        <v>142-GRUPO DE TRABAJO DE SERVICIOS ADMINISTRATIVOS Y RECURSOS FÍSICOS</v>
      </c>
    </row>
    <row r="62" spans="1:13" x14ac:dyDescent="0.25">
      <c r="A62" s="79" t="s">
        <v>687</v>
      </c>
      <c r="B62" s="79" t="str">
        <f>VLOOKUP(A62,'PAI 2025 GPS rempl2)'!$A$3:$D$502,4,0)</f>
        <v>Actividad propia</v>
      </c>
      <c r="C62" s="61" t="str">
        <f>IF(ISERROR(VLOOKUP(A62,Hoja1!$A$3:$G$119,7,0)),C61,VLOOKUP(A62,Hoja1!$A$3:$G$119,7,0))</f>
        <v>Política Fortalecimiento Organizacional y Simplificación de Procesos _DIMENSIÓN Gestión con Valores para Resultados</v>
      </c>
      <c r="D62" s="61" t="s">
        <v>1758</v>
      </c>
      <c r="E62" s="61" t="s">
        <v>1756</v>
      </c>
      <c r="H62" s="61" t="str">
        <f>VLOOKUP(A62,'PAI 2025 GPS rempl2)'!$E$3:$Q$502,13,0)</f>
        <v>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v>
      </c>
      <c r="I62" s="61">
        <f>VLOOKUP(A62,'PAI 2025 GPS rempl2)'!$E$3:$T$502,15,0)</f>
        <v>100</v>
      </c>
      <c r="J62" s="61" t="str">
        <f>VLOOKUP(A62,'PAI 2025 GPS rempl2)'!$E$3:$U$502,16,0)</f>
        <v>Porcentual</v>
      </c>
      <c r="K62" s="61" t="str">
        <f>VLOOKUP(A62,'PAI 2025 GPS rempl2)'!$E$3:$X$502,18,0)</f>
        <v>2025-01-02</v>
      </c>
      <c r="L62" s="61" t="str">
        <f>VLOOKUP(A62,'PAI 2025 GPS rempl2)'!$E$3:$X$502,19,0)</f>
        <v>2025-12-22</v>
      </c>
      <c r="M62" s="61" t="str">
        <f>VLOOKUP(A62,'PAI 2025 GPS rempl2)'!$E$3:$X$502,20,0)</f>
        <v>142-GRUPO DE TRABAJO DE SERVICIOS ADMINISTRATIVOS Y RECURSOS FÍSICOS</v>
      </c>
    </row>
    <row r="63" spans="1:13" x14ac:dyDescent="0.25">
      <c r="A63" s="79" t="s">
        <v>689</v>
      </c>
      <c r="B63" s="79" t="str">
        <f>VLOOKUP(A63,'PAI 2025 GPS rempl2)'!$A$3:$D$502,4,0)</f>
        <v>Actividad propia</v>
      </c>
      <c r="C63" s="61" t="str">
        <f>IF(ISERROR(VLOOKUP(A63,Hoja1!$A$3:$G$119,7,0)),C62,VLOOKUP(A63,Hoja1!$A$3:$G$119,7,0))</f>
        <v>Política Fortalecimiento Organizacional y Simplificación de Procesos _DIMENSIÓN Gestión con Valores para Resultados</v>
      </c>
      <c r="D63" s="61" t="s">
        <v>1758</v>
      </c>
      <c r="E63" s="61" t="s">
        <v>1756</v>
      </c>
      <c r="H63" s="61" t="str">
        <f>VLOOKUP(A63,'PAI 2025 GPS rempl2)'!$E$3:$Q$502,13,0)</f>
        <v>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v>
      </c>
      <c r="I63" s="61">
        <f>VLOOKUP(A63,'PAI 2025 GPS rempl2)'!$E$3:$T$502,15,0)</f>
        <v>100</v>
      </c>
      <c r="J63" s="61" t="str">
        <f>VLOOKUP(A63,'PAI 2025 GPS rempl2)'!$E$3:$U$502,16,0)</f>
        <v>Porcentual</v>
      </c>
      <c r="K63" s="61" t="str">
        <f>VLOOKUP(A63,'PAI 2025 GPS rempl2)'!$E$3:$X$502,18,0)</f>
        <v>2025-01-02</v>
      </c>
      <c r="L63" s="61" t="str">
        <f>VLOOKUP(A63,'PAI 2025 GPS rempl2)'!$E$3:$X$502,19,0)</f>
        <v>2025-12-22</v>
      </c>
      <c r="M63" s="61" t="str">
        <f>VLOOKUP(A63,'PAI 2025 GPS rempl2)'!$E$3:$X$502,20,0)</f>
        <v>142-GRUPO DE TRABAJO DE SERVICIOS ADMINISTRATIVOS Y RECURSOS FÍSICOS</v>
      </c>
    </row>
    <row r="64" spans="1:13" x14ac:dyDescent="0.25">
      <c r="A64" s="79" t="s">
        <v>691</v>
      </c>
      <c r="B64" s="79" t="str">
        <f>VLOOKUP(A64,'PAI 2025 GPS rempl2)'!$A$3:$D$502,4,0)</f>
        <v>Actividad propia</v>
      </c>
      <c r="C64" s="61" t="str">
        <f>IF(ISERROR(VLOOKUP(A64,Hoja1!$A$3:$G$119,7,0)),C63,VLOOKUP(A64,Hoja1!$A$3:$G$119,7,0))</f>
        <v>Política Fortalecimiento Organizacional y Simplificación de Procesos _DIMENSIÓN Gestión con Valores para Resultados</v>
      </c>
      <c r="D64" s="61" t="s">
        <v>1758</v>
      </c>
      <c r="E64" s="61" t="s">
        <v>1756</v>
      </c>
      <c r="H64" s="61" t="str">
        <f>VLOOKUP(A64,'PAI 2025 GPS rempl2)'!$E$3:$Q$502,13,0)</f>
        <v>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v>
      </c>
      <c r="I64" s="61">
        <f>VLOOKUP(A64,'PAI 2025 GPS rempl2)'!$E$3:$T$502,15,0)</f>
        <v>1</v>
      </c>
      <c r="J64" s="61" t="str">
        <f>VLOOKUP(A64,'PAI 2025 GPS rempl2)'!$E$3:$U$502,16,0)</f>
        <v>Númerica</v>
      </c>
      <c r="K64" s="61" t="str">
        <f>VLOOKUP(A64,'PAI 2025 GPS rempl2)'!$E$3:$X$502,18,0)</f>
        <v>2025-03-01</v>
      </c>
      <c r="L64" s="61" t="str">
        <f>VLOOKUP(A64,'PAI 2025 GPS rempl2)'!$E$3:$X$502,19,0)</f>
        <v>2025-07-01</v>
      </c>
      <c r="M64" s="61" t="str">
        <f>VLOOKUP(A64,'PAI 2025 GPS rempl2)'!$E$3:$X$502,20,0)</f>
        <v>142-GRUPO DE TRABAJO DE SERVICIOS ADMINISTRATIVOS Y RECURSOS FÍSICOS</v>
      </c>
    </row>
    <row r="65" spans="1:13" x14ac:dyDescent="0.25">
      <c r="A65" s="79" t="s">
        <v>694</v>
      </c>
      <c r="B65" s="79" t="str">
        <f>VLOOKUP(A65,'PAI 2025 GPS rempl2)'!$A$3:$D$502,4,0)</f>
        <v>Actividad propia</v>
      </c>
      <c r="C65" s="61" t="str">
        <f>IF(ISERROR(VLOOKUP(A65,Hoja1!$A$3:$G$119,7,0)),C64,VLOOKUP(A65,Hoja1!$A$3:$G$119,7,0))</f>
        <v>Política Fortalecimiento Organizacional y Simplificación de Procesos _DIMENSIÓN Gestión con Valores para Resultados</v>
      </c>
      <c r="D65" s="61" t="s">
        <v>1758</v>
      </c>
      <c r="E65" s="61" t="s">
        <v>1756</v>
      </c>
      <c r="H65" s="61" t="str">
        <f>VLOOKUP(A65,'PAI 2025 GPS rempl2)'!$E$3:$Q$502,13,0)</f>
        <v>Elaborar matriz que permita identificar los aspectos más significativos y ejecutar las alternativas que conlleven a reducir los impactos ambientales de la SIC. (Matriz de aspectos ambientales)</v>
      </c>
      <c r="I65" s="61">
        <f>VLOOKUP(A65,'PAI 2025 GPS rempl2)'!$E$3:$T$502,15,0)</f>
        <v>1</v>
      </c>
      <c r="J65" s="61" t="str">
        <f>VLOOKUP(A65,'PAI 2025 GPS rempl2)'!$E$3:$U$502,16,0)</f>
        <v>Númerica</v>
      </c>
      <c r="K65" s="61" t="str">
        <f>VLOOKUP(A65,'PAI 2025 GPS rempl2)'!$E$3:$X$502,18,0)</f>
        <v>2025-05-02</v>
      </c>
      <c r="L65" s="61" t="str">
        <f>VLOOKUP(A65,'PAI 2025 GPS rempl2)'!$E$3:$X$502,19,0)</f>
        <v>2025-06-27</v>
      </c>
      <c r="M65" s="61" t="str">
        <f>VLOOKUP(A65,'PAI 2025 GPS rempl2)'!$E$3:$X$502,20,0)</f>
        <v>142-GRUPO DE TRABAJO DE SERVICIOS ADMINISTRATIVOS Y RECURSOS FÍSICOS</v>
      </c>
    </row>
    <row r="66" spans="1:13" x14ac:dyDescent="0.25">
      <c r="A66" s="79" t="s">
        <v>698</v>
      </c>
      <c r="B66" s="79" t="str">
        <f>VLOOKUP(A66,'PAI 2025 GPS rempl2)'!$A$3:$D$502,4,0)</f>
        <v>Actividad propia</v>
      </c>
      <c r="C66" s="61" t="str">
        <f>IF(ISERROR(VLOOKUP(A66,Hoja1!$A$3:$G$119,7,0)),C65,VLOOKUP(A66,Hoja1!$A$3:$G$119,7,0))</f>
        <v>Política Fortalecimiento Organizacional y Simplificación de Procesos _DIMENSIÓN Gestión con Valores para Resultados</v>
      </c>
      <c r="D66" s="61" t="s">
        <v>1758</v>
      </c>
      <c r="E66" s="61" t="s">
        <v>1756</v>
      </c>
      <c r="H66" s="61" t="str">
        <f>VLOOKUP(A66,'PAI 2025 GPS rempl2)'!$E$3:$Q$502,13,0)</f>
        <v>Certificar el cumplimiento de la ISO 14001  (Certificación de 1ra recertificación ISO 14001:2015) Reporte y/o informe final de auditoría de 1ra recertificación ISO 14001:2015)</v>
      </c>
      <c r="I66" s="61">
        <f>VLOOKUP(A66,'PAI 2025 GPS rempl2)'!$E$3:$T$502,15,0)</f>
        <v>1</v>
      </c>
      <c r="J66" s="61" t="str">
        <f>VLOOKUP(A66,'PAI 2025 GPS rempl2)'!$E$3:$U$502,16,0)</f>
        <v>Númerica</v>
      </c>
      <c r="K66" s="61" t="str">
        <f>VLOOKUP(A66,'PAI 2025 GPS rempl2)'!$E$3:$X$502,18,0)</f>
        <v>2025-10-01</v>
      </c>
      <c r="L66" s="61" t="str">
        <f>VLOOKUP(A66,'PAI 2025 GPS rempl2)'!$E$3:$X$502,19,0)</f>
        <v>2025-12-22</v>
      </c>
      <c r="M66" s="61" t="str">
        <f>VLOOKUP(A66,'PAI 2025 GPS rempl2)'!$E$3:$X$502,20,0)</f>
        <v>142-GRUPO DE TRABAJO DE SERVICIOS ADMINISTRATIVOS Y RECURSOS FÍSICOS</v>
      </c>
    </row>
    <row r="67" spans="1:13" x14ac:dyDescent="0.25">
      <c r="A67" s="79" t="s">
        <v>702</v>
      </c>
      <c r="B67" s="79" t="str">
        <f>VLOOKUP(A67,'PAI 2025 GPS rempl2)'!$A$3:$D$502,4,0)</f>
        <v>Producto</v>
      </c>
      <c r="C67" s="61" t="str">
        <f>IF(ISERROR(VLOOKUP(A67,Hoja1!$A$3:$G$119,7,0)),C66,VLOOKUP(A67,Hoja1!$A$3:$G$119,7,0))</f>
        <v>Política Transparencia, acceso a la información pública y lucha contra la corrupción _DIMENSIÓN Gestión con Valores para Resultados</v>
      </c>
      <c r="D67" s="61" t="s">
        <v>1759</v>
      </c>
      <c r="E67" s="61" t="s">
        <v>1756</v>
      </c>
      <c r="F67" s="61" t="str">
        <f>+VLOOKUP(A67,Hoja1!$A$3:$G$119,3,0)</f>
        <v>56-Fortalecer la gestión de la información, el conocimiento y la innovación para optimizar la capacidad institucional</v>
      </c>
      <c r="G67" s="61" t="str">
        <f>VLOOKUP(A67,'PAI 2025 GPS rempl2)'!$E$3:$L$502,8,0)</f>
        <v>C-3599-0200-0005-53105b</v>
      </c>
      <c r="H67" s="61" t="str">
        <f>VLOOKUP(A67,'PAI 2025 GPS rempl2)'!$E$3:$Q$502,13,0)</f>
        <v>SIC alineada a la directriz de manejo de imágen y plan de medios de la Presidencia de la República, realizada. (Informe de contenidos producidos)</v>
      </c>
      <c r="I67" s="61">
        <f>VLOOKUP(A67,'PAI 2025 GPS rempl2)'!$E$3:$T$502,15,0)</f>
        <v>100</v>
      </c>
      <c r="J67" s="61" t="str">
        <f>VLOOKUP(A67,'PAI 2025 GPS rempl2)'!$E$3:$U$502,16,0)</f>
        <v>Porcentual</v>
      </c>
      <c r="K67" s="61" t="str">
        <f>VLOOKUP(A67,'PAI 2025 GPS rempl2)'!$E$3:$X$502,18,0)</f>
        <v>2025-02-03</v>
      </c>
      <c r="L67" s="61" t="str">
        <f>VLOOKUP(A67,'PAI 2025 GPS rempl2)'!$E$3:$X$502,19,0)</f>
        <v>2025-12-31</v>
      </c>
      <c r="M67" s="61" t="str">
        <f>VLOOKUP(A67,'PAI 2025 GPS rempl2)'!$E$3:$X$502,20,0)</f>
        <v>73-GRUPO DE TRABAJO DE COMUNICACION</v>
      </c>
    </row>
    <row r="68" spans="1:13" x14ac:dyDescent="0.25">
      <c r="A68" s="79" t="s">
        <v>705</v>
      </c>
      <c r="B68" s="79" t="str">
        <f>VLOOKUP(A68,'PAI 2025 GPS rempl2)'!$A$3:$D$502,4,0)</f>
        <v>Actividad propia</v>
      </c>
      <c r="C68" s="61" t="str">
        <f>IF(ISERROR(VLOOKUP(A68,Hoja1!$A$3:$G$119,7,0)),C67,VLOOKUP(A68,Hoja1!$A$3:$G$119,7,0))</f>
        <v>Política Transparencia, acceso a la información pública y lucha contra la corrupción _DIMENSIÓN Gestión con Valores para Resultados</v>
      </c>
      <c r="D68" s="61" t="s">
        <v>1759</v>
      </c>
      <c r="E68" s="61" t="s">
        <v>1756</v>
      </c>
      <c r="H68" s="61" t="str">
        <f>VLOOKUP(A68,'PAI 2025 GPS rempl2)'!$E$3:$Q$502,13,0)</f>
        <v>Producir los boletines, foto noticias, videos y/o ruedas de prensa de conformidad con la directriz de Presidencia sobre el manejo de imágen (Documento con evidencias)</v>
      </c>
      <c r="I68" s="61">
        <f>VLOOKUP(A68,'PAI 2025 GPS rempl2)'!$E$3:$T$502,15,0)</f>
        <v>100</v>
      </c>
      <c r="J68" s="61" t="str">
        <f>VLOOKUP(A68,'PAI 2025 GPS rempl2)'!$E$3:$U$502,16,0)</f>
        <v>Porcentual</v>
      </c>
      <c r="K68" s="61" t="str">
        <f>VLOOKUP(A68,'PAI 2025 GPS rempl2)'!$E$3:$X$502,18,0)</f>
        <v>2025-02-03</v>
      </c>
      <c r="L68" s="61" t="str">
        <f>VLOOKUP(A68,'PAI 2025 GPS rempl2)'!$E$3:$X$502,19,0)</f>
        <v>2025-12-31</v>
      </c>
      <c r="M68" s="61" t="str">
        <f>VLOOKUP(A68,'PAI 2025 GPS rempl2)'!$E$3:$X$502,20,0)</f>
        <v>73-GRUPO DE TRABAJO DE COMUNICACION</v>
      </c>
    </row>
    <row r="69" spans="1:13" x14ac:dyDescent="0.25">
      <c r="A69" s="79" t="s">
        <v>707</v>
      </c>
      <c r="B69" s="79" t="str">
        <f>VLOOKUP(A69,'PAI 2025 GPS rempl2)'!$A$3:$D$502,4,0)</f>
        <v>Actividad propia</v>
      </c>
      <c r="C69" s="61" t="str">
        <f>IF(ISERROR(VLOOKUP(A69,Hoja1!$A$3:$G$119,7,0)),C68,VLOOKUP(A69,Hoja1!$A$3:$G$119,7,0))</f>
        <v>Política Transparencia, acceso a la información pública y lucha contra la corrupción _DIMENSIÓN Gestión con Valores para Resultados</v>
      </c>
      <c r="D69" s="61" t="s">
        <v>1759</v>
      </c>
      <c r="E69" s="61" t="s">
        <v>1756</v>
      </c>
      <c r="H69" s="61" t="str">
        <f>VLOOKUP(A69,'PAI 2025 GPS rempl2)'!$E$3:$Q$502,13,0)</f>
        <v>Consolidar el informe final de los contenidos producidos por la SIC respecto a la directriz de manejo de imagen del gobierno nacional. (Informe consoldiado de los contenidos producidos)</v>
      </c>
      <c r="I69" s="61">
        <f>VLOOKUP(A69,'PAI 2025 GPS rempl2)'!$E$3:$T$502,15,0)</f>
        <v>100</v>
      </c>
      <c r="J69" s="61" t="str">
        <f>VLOOKUP(A69,'PAI 2025 GPS rempl2)'!$E$3:$U$502,16,0)</f>
        <v>Porcentual</v>
      </c>
      <c r="K69" s="61" t="str">
        <f>VLOOKUP(A69,'PAI 2025 GPS rempl2)'!$E$3:$X$502,18,0)</f>
        <v>2025-12-02</v>
      </c>
      <c r="L69" s="61" t="str">
        <f>VLOOKUP(A69,'PAI 2025 GPS rempl2)'!$E$3:$X$502,19,0)</f>
        <v>2025-12-31</v>
      </c>
      <c r="M69" s="61" t="str">
        <f>VLOOKUP(A69,'PAI 2025 GPS rempl2)'!$E$3:$X$502,20,0)</f>
        <v>73-GRUPO DE TRABAJO DE COMUNICACION</v>
      </c>
    </row>
    <row r="70" spans="1:13" x14ac:dyDescent="0.25">
      <c r="A70" s="79" t="s">
        <v>710</v>
      </c>
      <c r="B70" s="79" t="str">
        <f>VLOOKUP(A70,'PAI 2025 GPS rempl2)'!$A$3:$D$502,4,0)</f>
        <v>Producto</v>
      </c>
      <c r="C70" s="61" t="str">
        <f>IF(ISERROR(VLOOKUP(A70,Hoja1!$A$3:$G$119,7,0)),C69,VLOOKUP(A70,Hoja1!$A$3:$G$119,7,0))</f>
        <v>Política Transparencia, acceso a la información pública y lucha contra la corrupción _DIMENSIÓN Gestión con Valores para Resultados</v>
      </c>
      <c r="D70" s="61" t="s">
        <v>1759</v>
      </c>
      <c r="E70" s="61" t="s">
        <v>1756</v>
      </c>
      <c r="F70" s="61" t="str">
        <f>+VLOOKUP(A70,Hoja1!$A$3:$G$119,3,0)</f>
        <v>56-Fortalecer la gestión de la información, el conocimiento y la innovación para optimizar la capacidad institucional</v>
      </c>
      <c r="G70" s="61" t="str">
        <f>VLOOKUP(A70,'PAI 2025 GPS rempl2)'!$E$3:$L$502,8,0)</f>
        <v>C-3599-0200-0005-53105b</v>
      </c>
      <c r="H70" s="61" t="str">
        <f>VLOOKUP(A70,'PAI 2025 GPS rempl2)'!$E$3:$Q$502,13,0)</f>
        <v>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v>
      </c>
      <c r="I70" s="61">
        <f>VLOOKUP(A70,'PAI 2025 GPS rempl2)'!$E$3:$T$502,15,0)</f>
        <v>100</v>
      </c>
      <c r="J70" s="61" t="str">
        <f>VLOOKUP(A70,'PAI 2025 GPS rempl2)'!$E$3:$U$502,16,0)</f>
        <v>Porcentual</v>
      </c>
      <c r="K70" s="61" t="str">
        <f>VLOOKUP(A70,'PAI 2025 GPS rempl2)'!$E$3:$X$502,18,0)</f>
        <v>2025-02-03</v>
      </c>
      <c r="L70" s="61" t="str">
        <f>VLOOKUP(A70,'PAI 2025 GPS rempl2)'!$E$3:$X$502,19,0)</f>
        <v>2025-12-12</v>
      </c>
      <c r="M70" s="61" t="str">
        <f>VLOOKUP(A70,'PAI 2025 GPS rempl2)'!$E$3:$X$502,20,0)</f>
        <v>73-GRUPO DE TRABAJO DE COMUNICACION</v>
      </c>
    </row>
    <row r="71" spans="1:13" x14ac:dyDescent="0.25">
      <c r="A71" s="79" t="s">
        <v>712</v>
      </c>
      <c r="B71" s="79" t="str">
        <f>VLOOKUP(A71,'PAI 2025 GPS rempl2)'!$A$3:$D$502,4,0)</f>
        <v>Actividad propia</v>
      </c>
      <c r="C71" s="61" t="str">
        <f>IF(ISERROR(VLOOKUP(A71,Hoja1!$A$3:$G$119,7,0)),C70,VLOOKUP(A71,Hoja1!$A$3:$G$119,7,0))</f>
        <v>Política Transparencia, acceso a la información pública y lucha contra la corrupción _DIMENSIÓN Gestión con Valores para Resultados</v>
      </c>
      <c r="D71" s="61" t="s">
        <v>1759</v>
      </c>
      <c r="E71" s="61" t="s">
        <v>1756</v>
      </c>
      <c r="H71" s="61" t="str">
        <f>VLOOKUP(A71,'PAI 2025 GPS rempl2)'!$E$3:$Q$502,13,0)</f>
        <v>Realizar un diagnóstico de las necesidades para la comunicaciones internas (Documento de diagnóstico)</v>
      </c>
      <c r="I71" s="61">
        <f>VLOOKUP(A71,'PAI 2025 GPS rempl2)'!$E$3:$T$502,15,0)</f>
        <v>1</v>
      </c>
      <c r="J71" s="61" t="str">
        <f>VLOOKUP(A71,'PAI 2025 GPS rempl2)'!$E$3:$U$502,16,0)</f>
        <v>Númerica</v>
      </c>
      <c r="K71" s="61" t="str">
        <f>VLOOKUP(A71,'PAI 2025 GPS rempl2)'!$E$3:$X$502,18,0)</f>
        <v>2025-02-03</v>
      </c>
      <c r="L71" s="61" t="str">
        <f>VLOOKUP(A71,'PAI 2025 GPS rempl2)'!$E$3:$X$502,19,0)</f>
        <v>2025-03-28</v>
      </c>
      <c r="M71" s="61" t="str">
        <f>VLOOKUP(A71,'PAI 2025 GPS rempl2)'!$E$3:$X$502,20,0)</f>
        <v>73-GRUPO DE TRABAJO DE COMUNICACION</v>
      </c>
    </row>
    <row r="72" spans="1:13" x14ac:dyDescent="0.25">
      <c r="A72" s="79" t="s">
        <v>715</v>
      </c>
      <c r="B72" s="79" t="str">
        <f>VLOOKUP(A72,'PAI 2025 GPS rempl2)'!$A$3:$D$502,4,0)</f>
        <v>Actividad propia</v>
      </c>
      <c r="C72" s="61" t="str">
        <f>IF(ISERROR(VLOOKUP(A72,Hoja1!$A$3:$G$119,7,0)),C71,VLOOKUP(A72,Hoja1!$A$3:$G$119,7,0))</f>
        <v>Política Transparencia, acceso a la información pública y lucha contra la corrupción _DIMENSIÓN Gestión con Valores para Resultados</v>
      </c>
      <c r="D72" s="61" t="s">
        <v>1759</v>
      </c>
      <c r="E72" s="61" t="s">
        <v>1756</v>
      </c>
      <c r="H72" s="61" t="str">
        <f>VLOOKUP(A72,'PAI 2025 GPS rempl2)'!$E$3:$Q$502,13,0)</f>
        <v>Elaborar la estrategia de comunicaciones internas que incluya el plan de trabajo para su realización (Documento de estrategia que incluya plan de trabajo)</v>
      </c>
      <c r="I72" s="61">
        <f>VLOOKUP(A72,'PAI 2025 GPS rempl2)'!$E$3:$T$502,15,0)</f>
        <v>100</v>
      </c>
      <c r="J72" s="61" t="str">
        <f>VLOOKUP(A72,'PAI 2025 GPS rempl2)'!$E$3:$U$502,16,0)</f>
        <v>Porcentual</v>
      </c>
      <c r="K72" s="61" t="str">
        <f>VLOOKUP(A72,'PAI 2025 GPS rempl2)'!$E$3:$X$502,18,0)</f>
        <v>2025-04-01</v>
      </c>
      <c r="L72" s="61" t="str">
        <f>VLOOKUP(A72,'PAI 2025 GPS rempl2)'!$E$3:$X$502,19,0)</f>
        <v>2025-04-30</v>
      </c>
      <c r="M72" s="61" t="str">
        <f>VLOOKUP(A72,'PAI 2025 GPS rempl2)'!$E$3:$X$502,20,0)</f>
        <v>73-GRUPO DE TRABAJO DE COMUNICACION</v>
      </c>
    </row>
    <row r="73" spans="1:13" x14ac:dyDescent="0.25">
      <c r="A73" s="79" t="s">
        <v>717</v>
      </c>
      <c r="B73" s="79" t="str">
        <f>VLOOKUP(A73,'PAI 2025 GPS rempl2)'!$A$3:$D$502,4,0)</f>
        <v>Actividad propia</v>
      </c>
      <c r="C73" s="61" t="str">
        <f>IF(ISERROR(VLOOKUP(A73,Hoja1!$A$3:$G$119,7,0)),C72,VLOOKUP(A73,Hoja1!$A$3:$G$119,7,0))</f>
        <v>Política Transparencia, acceso a la información pública y lucha contra la corrupción _DIMENSIÓN Gestión con Valores para Resultados</v>
      </c>
      <c r="D73" s="61" t="s">
        <v>1759</v>
      </c>
      <c r="E73" s="61" t="s">
        <v>1756</v>
      </c>
      <c r="H73" s="61" t="str">
        <f>VLOOKUP(A73,'PAI 2025 GPS rempl2)'!$E$3:$Q$502,13,0)</f>
        <v>Ejecutar el Plan de trabajo de la estrategia de comunicaciones internas (Documento de seguimiento trimestral)</v>
      </c>
      <c r="I73" s="61">
        <f>VLOOKUP(A73,'PAI 2025 GPS rempl2)'!$E$3:$T$502,15,0)</f>
        <v>3</v>
      </c>
      <c r="J73" s="61" t="str">
        <f>VLOOKUP(A73,'PAI 2025 GPS rempl2)'!$E$3:$U$502,16,0)</f>
        <v>Númerica</v>
      </c>
      <c r="K73" s="61" t="str">
        <f>VLOOKUP(A73,'PAI 2025 GPS rempl2)'!$E$3:$X$502,18,0)</f>
        <v>2025-04-01</v>
      </c>
      <c r="L73" s="61" t="str">
        <f>VLOOKUP(A73,'PAI 2025 GPS rempl2)'!$E$3:$X$502,19,0)</f>
        <v>2025-11-21</v>
      </c>
      <c r="M73" s="61" t="str">
        <f>VLOOKUP(A73,'PAI 2025 GPS rempl2)'!$E$3:$X$502,20,0)</f>
        <v>73-GRUPO DE TRABAJO DE COMUNICACION</v>
      </c>
    </row>
    <row r="74" spans="1:13" x14ac:dyDescent="0.25">
      <c r="A74" s="79" t="s">
        <v>720</v>
      </c>
      <c r="B74" s="79" t="str">
        <f>VLOOKUP(A74,'PAI 2025 GPS rempl2)'!$A$3:$D$502,4,0)</f>
        <v>Actividad propia</v>
      </c>
      <c r="C74" s="61" t="str">
        <f>IF(ISERROR(VLOOKUP(A74,Hoja1!$A$3:$G$119,7,0)),C73,VLOOKUP(A74,Hoja1!$A$3:$G$119,7,0))</f>
        <v>Política Transparencia, acceso a la información pública y lucha contra la corrupción _DIMENSIÓN Gestión con Valores para Resultados</v>
      </c>
      <c r="D74" s="61" t="s">
        <v>1759</v>
      </c>
      <c r="E74" s="61" t="s">
        <v>1756</v>
      </c>
      <c r="H74" s="61" t="str">
        <f>VLOOKUP(A74,'PAI 2025 GPS rempl2)'!$E$3:$Q$502,13,0)</f>
        <v>Elaborar informe final de los resultados de la implementación de la estrategia de comunicaciones internas (Informe de resultados de implementación)</v>
      </c>
      <c r="I74" s="61">
        <f>VLOOKUP(A74,'PAI 2025 GPS rempl2)'!$E$3:$T$502,15,0)</f>
        <v>1</v>
      </c>
      <c r="J74" s="61" t="str">
        <f>VLOOKUP(A74,'PAI 2025 GPS rempl2)'!$E$3:$U$502,16,0)</f>
        <v>Númerica</v>
      </c>
      <c r="K74" s="61" t="str">
        <f>VLOOKUP(A74,'PAI 2025 GPS rempl2)'!$E$3:$X$502,18,0)</f>
        <v>2025-11-24</v>
      </c>
      <c r="L74" s="61" t="str">
        <f>VLOOKUP(A74,'PAI 2025 GPS rempl2)'!$E$3:$X$502,19,0)</f>
        <v>2025-12-12</v>
      </c>
      <c r="M74" s="61" t="str">
        <f>VLOOKUP(A74,'PAI 2025 GPS rempl2)'!$E$3:$X$502,20,0)</f>
        <v>73-GRUPO DE TRABAJO DE COMUNICACION</v>
      </c>
    </row>
    <row r="75" spans="1:13" x14ac:dyDescent="0.25">
      <c r="A75" s="79" t="s">
        <v>723</v>
      </c>
      <c r="B75" s="79" t="str">
        <f>VLOOKUP(A75,'PAI 2025 GPS rempl2)'!$A$3:$D$502,4,0)</f>
        <v>Producto</v>
      </c>
      <c r="C75" s="61" t="str">
        <f>IF(ISERROR(VLOOKUP(A75,Hoja1!$A$3:$G$119,7,0)),C74,VLOOKUP(A75,Hoja1!$A$3:$G$119,7,0))</f>
        <v>Política Transparencia, acceso a la información pública y lucha contra la corrupción _DIMENSIÓN Gestión con Valores para Resultados</v>
      </c>
      <c r="D75" s="61" t="s">
        <v>1759</v>
      </c>
      <c r="E75" s="61" t="s">
        <v>1756</v>
      </c>
      <c r="F75" s="61" t="str">
        <f>+VLOOKUP(A75,Hoja1!$A$3:$G$119,3,0)</f>
        <v>58-Promover el enfoque preventivo, diferencial y territorial en el que hacer misional de la entidad</v>
      </c>
      <c r="G75" s="61" t="str">
        <f>VLOOKUP(A75,'PAI 2025 GPS rempl2)'!$E$3:$L$502,8,0)</f>
        <v>C-3599-0200-0005-53105b</v>
      </c>
      <c r="H75" s="61" t="str">
        <f>VLOOKUP(A75,'PAI 2025 GPS rempl2)'!$E$3:$Q$502,13,0)</f>
        <v>Estrategia de fortalecimiento de la difusión de la misionalidad de la Entidad a nivel nacional, elaborada e implementada (Informe de resultados de implementación)</v>
      </c>
      <c r="I75" s="61">
        <f>VLOOKUP(A75,'PAI 2025 GPS rempl2)'!$E$3:$T$502,15,0)</f>
        <v>100</v>
      </c>
      <c r="J75" s="61" t="str">
        <f>VLOOKUP(A75,'PAI 2025 GPS rempl2)'!$E$3:$U$502,16,0)</f>
        <v>Porcentual</v>
      </c>
      <c r="K75" s="61" t="str">
        <f>VLOOKUP(A75,'PAI 2025 GPS rempl2)'!$E$3:$X$502,18,0)</f>
        <v>2025-01-15</v>
      </c>
      <c r="L75" s="61" t="str">
        <f>VLOOKUP(A75,'PAI 2025 GPS rempl2)'!$E$3:$X$502,19,0)</f>
        <v>2025-12-31</v>
      </c>
      <c r="M75" s="61" t="str">
        <f>VLOOKUP(A75,'PAI 2025 GPS rempl2)'!$E$3:$X$502,20,0)</f>
        <v>73-GRUPO DE TRABAJO DE COMUNICACION</v>
      </c>
    </row>
    <row r="76" spans="1:13" x14ac:dyDescent="0.25">
      <c r="A76" s="79" t="s">
        <v>724</v>
      </c>
      <c r="B76" s="79" t="str">
        <f>VLOOKUP(A76,'PAI 2025 GPS rempl2)'!$A$3:$D$502,4,0)</f>
        <v>Actividad propia</v>
      </c>
      <c r="C76" s="61" t="str">
        <f>IF(ISERROR(VLOOKUP(A76,Hoja1!$A$3:$G$119,7,0)),C75,VLOOKUP(A76,Hoja1!$A$3:$G$119,7,0))</f>
        <v>Política Transparencia, acceso a la información pública y lucha contra la corrupción _DIMENSIÓN Gestión con Valores para Resultados</v>
      </c>
      <c r="D76" s="61" t="s">
        <v>1759</v>
      </c>
      <c r="E76" s="61" t="s">
        <v>1756</v>
      </c>
      <c r="H76" s="61" t="str">
        <f>VLOOKUP(A76,'PAI 2025 GPS rempl2)'!$E$3:$Q$502,13,0)</f>
        <v>Diseñar la estrategia de fortalecimiento de la difusión de la misionalidad de la Entidad a nivel nacional que incluya el plan de trabajo de ejecución  (Documento de estrategia que incluya plan de trabajo)</v>
      </c>
      <c r="I76" s="61">
        <f>VLOOKUP(A76,'PAI 2025 GPS rempl2)'!$E$3:$T$502,15,0)</f>
        <v>1</v>
      </c>
      <c r="J76" s="61" t="str">
        <f>VLOOKUP(A76,'PAI 2025 GPS rempl2)'!$E$3:$U$502,16,0)</f>
        <v>Númerica</v>
      </c>
      <c r="K76" s="61" t="str">
        <f>VLOOKUP(A76,'PAI 2025 GPS rempl2)'!$E$3:$X$502,18,0)</f>
        <v>2025-01-15</v>
      </c>
      <c r="L76" s="61" t="str">
        <f>VLOOKUP(A76,'PAI 2025 GPS rempl2)'!$E$3:$X$502,19,0)</f>
        <v>2025-02-28</v>
      </c>
      <c r="M76" s="61" t="str">
        <f>VLOOKUP(A76,'PAI 2025 GPS rempl2)'!$E$3:$X$502,20,0)</f>
        <v>73-GRUPO DE TRABAJO DE COMUNICACION</v>
      </c>
    </row>
    <row r="77" spans="1:13" x14ac:dyDescent="0.25">
      <c r="A77" s="79" t="s">
        <v>726</v>
      </c>
      <c r="B77" s="79" t="str">
        <f>VLOOKUP(A77,'PAI 2025 GPS rempl2)'!$A$3:$D$502,4,0)</f>
        <v>Actividad propia</v>
      </c>
      <c r="C77" s="61" t="str">
        <f>IF(ISERROR(VLOOKUP(A77,Hoja1!$A$3:$G$119,7,0)),C76,VLOOKUP(A77,Hoja1!$A$3:$G$119,7,0))</f>
        <v>Política Transparencia, acceso a la información pública y lucha contra la corrupción _DIMENSIÓN Gestión con Valores para Resultados</v>
      </c>
      <c r="D77" s="61" t="s">
        <v>1759</v>
      </c>
      <c r="E77" s="61" t="s">
        <v>1756</v>
      </c>
      <c r="H77" s="61" t="str">
        <f>VLOOKUP(A77,'PAI 2025 GPS rempl2)'!$E$3:$Q$502,13,0)</f>
        <v>Ejecutar el plan de trabajo de la estrategia de comunicaciones externas (Informe de avance trimestral)</v>
      </c>
      <c r="I77" s="61">
        <f>VLOOKUP(A77,'PAI 2025 GPS rempl2)'!$E$3:$T$502,15,0)</f>
        <v>3</v>
      </c>
      <c r="J77" s="61" t="str">
        <f>VLOOKUP(A77,'PAI 2025 GPS rempl2)'!$E$3:$U$502,16,0)</f>
        <v>Númerica</v>
      </c>
      <c r="K77" s="61" t="str">
        <f>VLOOKUP(A77,'PAI 2025 GPS rempl2)'!$E$3:$X$502,18,0)</f>
        <v>2025-03-04</v>
      </c>
      <c r="L77" s="61" t="str">
        <f>VLOOKUP(A77,'PAI 2025 GPS rempl2)'!$E$3:$X$502,19,0)</f>
        <v>2025-11-28</v>
      </c>
      <c r="M77" s="61" t="str">
        <f>VLOOKUP(A77,'PAI 2025 GPS rempl2)'!$E$3:$X$502,20,0)</f>
        <v>73-GRUPO DE TRABAJO DE COMUNICACION</v>
      </c>
    </row>
    <row r="78" spans="1:13" x14ac:dyDescent="0.25">
      <c r="A78" s="79" t="s">
        <v>729</v>
      </c>
      <c r="B78" s="79" t="str">
        <f>VLOOKUP(A78,'PAI 2025 GPS rempl2)'!$A$3:$D$502,4,0)</f>
        <v>Actividad propia</v>
      </c>
      <c r="C78" s="61" t="str">
        <f>IF(ISERROR(VLOOKUP(A78,Hoja1!$A$3:$G$119,7,0)),C77,VLOOKUP(A78,Hoja1!$A$3:$G$119,7,0))</f>
        <v>Política Transparencia, acceso a la información pública y lucha contra la corrupción _DIMENSIÓN Gestión con Valores para Resultados</v>
      </c>
      <c r="D78" s="61" t="s">
        <v>1759</v>
      </c>
      <c r="E78" s="61" t="s">
        <v>1756</v>
      </c>
      <c r="H78" s="61" t="str">
        <f>VLOOKUP(A78,'PAI 2025 GPS rempl2)'!$E$3:$Q$502,13,0)</f>
        <v>Elaborar informe trimestral de los resultados de la implementación de la estrategia de fortalecimiento (Informe de avance trimestral)</v>
      </c>
      <c r="I78" s="61">
        <f>VLOOKUP(A78,'PAI 2025 GPS rempl2)'!$E$3:$T$502,15,0)</f>
        <v>4</v>
      </c>
      <c r="J78" s="61" t="str">
        <f>VLOOKUP(A78,'PAI 2025 GPS rempl2)'!$E$3:$U$502,16,0)</f>
        <v>Númerica</v>
      </c>
      <c r="K78" s="61" t="str">
        <f>VLOOKUP(A78,'PAI 2025 GPS rempl2)'!$E$3:$X$502,18,0)</f>
        <v>2025-03-14</v>
      </c>
      <c r="L78" s="61" t="str">
        <f>VLOOKUP(A78,'PAI 2025 GPS rempl2)'!$E$3:$X$502,19,0)</f>
        <v>2025-12-31</v>
      </c>
      <c r="M78" s="61" t="str">
        <f>VLOOKUP(A78,'PAI 2025 GPS rempl2)'!$E$3:$X$502,20,0)</f>
        <v>73-GRUPO DE TRABAJO DE COMUNICACION</v>
      </c>
    </row>
    <row r="79" spans="1:13" x14ac:dyDescent="0.25">
      <c r="A79" s="79" t="s">
        <v>732</v>
      </c>
      <c r="B79" s="79" t="str">
        <f>VLOOKUP(A79,'PAI 2025 GPS rempl2)'!$A$3:$D$502,4,0)</f>
        <v>Actividad propia</v>
      </c>
      <c r="C79" s="61" t="str">
        <f>IF(ISERROR(VLOOKUP(A79,Hoja1!$A$3:$G$119,7,0)),C78,VLOOKUP(A79,Hoja1!$A$3:$G$119,7,0))</f>
        <v>Política Transparencia, acceso a la información pública y lucha contra la corrupción _DIMENSIÓN Gestión con Valores para Resultados</v>
      </c>
      <c r="D79" s="61" t="s">
        <v>1759</v>
      </c>
      <c r="E79" s="61" t="s">
        <v>1756</v>
      </c>
      <c r="H79" s="61" t="str">
        <f>VLOOKUP(A79,'PAI 2025 GPS rempl2)'!$E$3:$Q$502,13,0)</f>
        <v>Realizar y consolidar informe de monitoreo de medios (Informe de avance trimestral)</v>
      </c>
      <c r="I79" s="61">
        <f>VLOOKUP(A79,'PAI 2025 GPS rempl2)'!$E$3:$T$502,15,0)</f>
        <v>2</v>
      </c>
      <c r="J79" s="61" t="str">
        <f>VLOOKUP(A79,'PAI 2025 GPS rempl2)'!$E$3:$U$502,16,0)</f>
        <v>Númerica</v>
      </c>
      <c r="K79" s="61" t="str">
        <f>VLOOKUP(A79,'PAI 2025 GPS rempl2)'!$E$3:$X$502,18,0)</f>
        <v>2025-07-01</v>
      </c>
      <c r="L79" s="61" t="str">
        <f>VLOOKUP(A79,'PAI 2025 GPS rempl2)'!$E$3:$X$502,19,0)</f>
        <v>2025-12-31</v>
      </c>
      <c r="M79" s="61" t="str">
        <f>VLOOKUP(A79,'PAI 2025 GPS rempl2)'!$E$3:$X$502,20,0)</f>
        <v>73-GRUPO DE TRABAJO DE COMUNICACION</v>
      </c>
    </row>
    <row r="80" spans="1:13" x14ac:dyDescent="0.25">
      <c r="A80" s="79" t="s">
        <v>734</v>
      </c>
      <c r="B80" s="79" t="str">
        <f>VLOOKUP(A80,'PAI 2025 GPS rempl2)'!$A$3:$D$502,4,0)</f>
        <v>Producto</v>
      </c>
      <c r="C80" s="61" t="str">
        <f>IF(ISERROR(VLOOKUP(A80,Hoja1!$A$3:$G$119,7,0)),C79,VLOOKUP(A80,Hoja1!$A$3:$G$119,7,0))</f>
        <v>Política Servicio al Ciudadano_DIMENSIÓN Gestión con Valores para Resultados</v>
      </c>
      <c r="D80" s="61" t="s">
        <v>1760</v>
      </c>
      <c r="E80" s="61" t="s">
        <v>1756</v>
      </c>
      <c r="F80" s="61" t="str">
        <f>+VLOOKUP(A80,Hoja1!$A$3:$G$119,3,0)</f>
        <v>56-Fortalecer la gestión de la información, el conocimiento y la innovación para optimizar la capacidad institucional</v>
      </c>
      <c r="G80" s="61" t="str">
        <f>VLOOKUP(A80,'PAI 2025 GPS rempl2)'!$E$3:$L$502,8,0)</f>
        <v>C-3599-0200-0005-53105b</v>
      </c>
      <c r="H80" s="61" t="str">
        <f>VLOOKUP(A80,'PAI 2025 GPS rempl2)'!$E$3:$Q$502,13,0)</f>
        <v>Planeación, gestión y seguimiento de los eventos institucionales y procesos digital interno y externo liderados por el Grupo de Comunicación, sistematizados. (Informe de implementación de la sistematización)</v>
      </c>
      <c r="I80" s="61">
        <f>VLOOKUP(A80,'PAI 2025 GPS rempl2)'!$E$3:$T$502,15,0)</f>
        <v>100</v>
      </c>
      <c r="J80" s="61" t="str">
        <f>VLOOKUP(A80,'PAI 2025 GPS rempl2)'!$E$3:$U$502,16,0)</f>
        <v>Porcentual</v>
      </c>
      <c r="K80" s="61" t="str">
        <f>VLOOKUP(A80,'PAI 2025 GPS rempl2)'!$E$3:$X$502,18,0)</f>
        <v>2025-02-07</v>
      </c>
      <c r="L80" s="61" t="str">
        <f>VLOOKUP(A80,'PAI 2025 GPS rempl2)'!$E$3:$X$502,19,0)</f>
        <v>2025-12-19</v>
      </c>
      <c r="M80" s="61" t="str">
        <f>VLOOKUP(A80,'PAI 2025 GPS rempl2)'!$E$3:$X$502,20,0)</f>
        <v>73-GRUPO DE TRABAJO DE COMUNICACION</v>
      </c>
    </row>
    <row r="81" spans="1:13" x14ac:dyDescent="0.25">
      <c r="A81" s="79" t="s">
        <v>738</v>
      </c>
      <c r="B81" s="79" t="str">
        <f>VLOOKUP(A81,'PAI 2025 GPS rempl2)'!$A$3:$D$502,4,0)</f>
        <v>Actividad propia</v>
      </c>
      <c r="C81" s="61" t="str">
        <f>IF(ISERROR(VLOOKUP(A81,Hoja1!$A$3:$G$119,7,0)),C80,VLOOKUP(A81,Hoja1!$A$3:$G$119,7,0))</f>
        <v>Política Servicio al Ciudadano_DIMENSIÓN Gestión con Valores para Resultados</v>
      </c>
      <c r="D81" s="61" t="s">
        <v>1760</v>
      </c>
      <c r="E81" s="61" t="s">
        <v>1756</v>
      </c>
      <c r="H81" s="61" t="str">
        <f>VLOOKUP(A81,'PAI 2025 GPS rempl2)'!$E$3:$Q$502,13,0)</f>
        <v>Identificar las necesidades de sistematización de los procesos de planeación, ejecución y seguimiento a los eventos y elaborar la propuesta de implementación  (Documento de propuesta)</v>
      </c>
      <c r="I81" s="61">
        <f>VLOOKUP(A81,'PAI 2025 GPS rempl2)'!$E$3:$T$502,15,0)</f>
        <v>1</v>
      </c>
      <c r="J81" s="61" t="str">
        <f>VLOOKUP(A81,'PAI 2025 GPS rempl2)'!$E$3:$U$502,16,0)</f>
        <v>Númerica</v>
      </c>
      <c r="K81" s="61" t="str">
        <f>VLOOKUP(A81,'PAI 2025 GPS rempl2)'!$E$3:$X$502,18,0)</f>
        <v>2025-02-07</v>
      </c>
      <c r="L81" s="61" t="str">
        <f>VLOOKUP(A81,'PAI 2025 GPS rempl2)'!$E$3:$X$502,19,0)</f>
        <v>2025-04-11</v>
      </c>
      <c r="M81" s="61" t="str">
        <f>VLOOKUP(A81,'PAI 2025 GPS rempl2)'!$E$3:$X$502,20,0)</f>
        <v>73-GRUPO DE TRABAJO DE COMUNICACION</v>
      </c>
    </row>
    <row r="82" spans="1:13" x14ac:dyDescent="0.25">
      <c r="A82" s="79" t="s">
        <v>741</v>
      </c>
      <c r="B82" s="79" t="str">
        <f>VLOOKUP(A82,'PAI 2025 GPS rempl2)'!$A$3:$D$502,4,0)</f>
        <v>Actividad propia</v>
      </c>
      <c r="C82" s="61" t="str">
        <f>IF(ISERROR(VLOOKUP(A82,Hoja1!$A$3:$G$119,7,0)),C81,VLOOKUP(A82,Hoja1!$A$3:$G$119,7,0))</f>
        <v>Política Servicio al Ciudadano_DIMENSIÓN Gestión con Valores para Resultados</v>
      </c>
      <c r="D82" s="61" t="s">
        <v>1760</v>
      </c>
      <c r="E82" s="61" t="s">
        <v>1756</v>
      </c>
      <c r="H82" s="61" t="str">
        <f>VLOOKUP(A82,'PAI 2025 GPS rempl2)'!$E$3:$Q$502,13,0)</f>
        <v>Identificar las necesidades de sistematización de los procesos de planeación, ejecución y seguimiento a los procesos digitales internos y externos y elaborar la propuesta de implementación  (Documento de propuesta)</v>
      </c>
      <c r="I82" s="61">
        <f>VLOOKUP(A82,'PAI 2025 GPS rempl2)'!$E$3:$T$502,15,0)</f>
        <v>1</v>
      </c>
      <c r="J82" s="61" t="str">
        <f>VLOOKUP(A82,'PAI 2025 GPS rempl2)'!$E$3:$U$502,16,0)</f>
        <v>Númerica</v>
      </c>
      <c r="K82" s="61" t="str">
        <f>VLOOKUP(A82,'PAI 2025 GPS rempl2)'!$E$3:$X$502,18,0)</f>
        <v>2025-02-07</v>
      </c>
      <c r="L82" s="61" t="str">
        <f>VLOOKUP(A82,'PAI 2025 GPS rempl2)'!$E$3:$X$502,19,0)</f>
        <v>2025-03-31</v>
      </c>
      <c r="M82" s="61" t="str">
        <f>VLOOKUP(A82,'PAI 2025 GPS rempl2)'!$E$3:$X$502,20,0)</f>
        <v>73-GRUPO DE TRABAJO DE COMUNICACION</v>
      </c>
    </row>
    <row r="83" spans="1:13" x14ac:dyDescent="0.25">
      <c r="A83" s="79" t="s">
        <v>744</v>
      </c>
      <c r="B83" s="79" t="str">
        <f>VLOOKUP(A83,'PAI 2025 GPS rempl2)'!$A$3:$D$502,4,0)</f>
        <v>Actividad propia</v>
      </c>
      <c r="C83" s="61" t="str">
        <f>IF(ISERROR(VLOOKUP(A83,Hoja1!$A$3:$G$119,7,0)),C82,VLOOKUP(A83,Hoja1!$A$3:$G$119,7,0))</f>
        <v>Política Servicio al Ciudadano_DIMENSIÓN Gestión con Valores para Resultados</v>
      </c>
      <c r="D83" s="61" t="s">
        <v>1760</v>
      </c>
      <c r="E83" s="61" t="s">
        <v>1756</v>
      </c>
      <c r="H83" s="61" t="str">
        <f>VLOOKUP(A83,'PAI 2025 GPS rempl2)'!$E$3:$Q$502,13,0)</f>
        <v>Realizar la sistematización de los procesos planeación, ejecución y seguimiento a procesos digitales internos y externos  (Documento de evidencias de sistematización)</v>
      </c>
      <c r="I83" s="61">
        <f>VLOOKUP(A83,'PAI 2025 GPS rempl2)'!$E$3:$T$502,15,0)</f>
        <v>100</v>
      </c>
      <c r="J83" s="61" t="str">
        <f>VLOOKUP(A83,'PAI 2025 GPS rempl2)'!$E$3:$U$502,16,0)</f>
        <v>Porcentual</v>
      </c>
      <c r="K83" s="61" t="str">
        <f>VLOOKUP(A83,'PAI 2025 GPS rempl2)'!$E$3:$X$502,18,0)</f>
        <v>2025-04-01</v>
      </c>
      <c r="L83" s="61" t="str">
        <f>VLOOKUP(A83,'PAI 2025 GPS rempl2)'!$E$3:$X$502,19,0)</f>
        <v>2025-10-31</v>
      </c>
      <c r="M83" s="61" t="str">
        <f>VLOOKUP(A83,'PAI 2025 GPS rempl2)'!$E$3:$X$502,20,0)</f>
        <v>73-GRUPO DE TRABAJO DE COMUNICACION</v>
      </c>
    </row>
    <row r="84" spans="1:13" x14ac:dyDescent="0.25">
      <c r="A84" s="79" t="s">
        <v>747</v>
      </c>
      <c r="B84" s="79" t="str">
        <f>VLOOKUP(A84,'PAI 2025 GPS rempl2)'!$A$3:$D$502,4,0)</f>
        <v>Actividad propia</v>
      </c>
      <c r="C84" s="61" t="str">
        <f>IF(ISERROR(VLOOKUP(A84,Hoja1!$A$3:$G$119,7,0)),C83,VLOOKUP(A84,Hoja1!$A$3:$G$119,7,0))</f>
        <v>Política Servicio al Ciudadano_DIMENSIÓN Gestión con Valores para Resultados</v>
      </c>
      <c r="D84" s="61" t="s">
        <v>1760</v>
      </c>
      <c r="E84" s="61" t="s">
        <v>1756</v>
      </c>
      <c r="H84" s="61" t="str">
        <f>VLOOKUP(A84,'PAI 2025 GPS rempl2)'!$E$3:$Q$502,13,0)</f>
        <v>Realizar la sistematización de los procesos planeación, ejecución y seguimiento a los eventos  (Documento de evidencias de sistematización)</v>
      </c>
      <c r="I84" s="61">
        <f>VLOOKUP(A84,'PAI 2025 GPS rempl2)'!$E$3:$T$502,15,0)</f>
        <v>100</v>
      </c>
      <c r="J84" s="61" t="str">
        <f>VLOOKUP(A84,'PAI 2025 GPS rempl2)'!$E$3:$U$502,16,0)</f>
        <v>Porcentual</v>
      </c>
      <c r="K84" s="61" t="str">
        <f>VLOOKUP(A84,'PAI 2025 GPS rempl2)'!$E$3:$X$502,18,0)</f>
        <v>2025-04-22</v>
      </c>
      <c r="L84" s="61" t="str">
        <f>VLOOKUP(A84,'PAI 2025 GPS rempl2)'!$E$3:$X$502,19,0)</f>
        <v>2025-11-21</v>
      </c>
      <c r="M84" s="61" t="str">
        <f>VLOOKUP(A84,'PAI 2025 GPS rempl2)'!$E$3:$X$502,20,0)</f>
        <v>73-GRUPO DE TRABAJO DE COMUNICACION</v>
      </c>
    </row>
    <row r="85" spans="1:13" x14ac:dyDescent="0.25">
      <c r="A85" s="79" t="s">
        <v>750</v>
      </c>
      <c r="B85" s="79" t="str">
        <f>VLOOKUP(A85,'PAI 2025 GPS rempl2)'!$A$3:$D$502,4,0)</f>
        <v>Actividad propia</v>
      </c>
      <c r="C85" s="61" t="str">
        <f>IF(ISERROR(VLOOKUP(A85,Hoja1!$A$3:$G$119,7,0)),C84,VLOOKUP(A85,Hoja1!$A$3:$G$119,7,0))</f>
        <v>Política Servicio al Ciudadano_DIMENSIÓN Gestión con Valores para Resultados</v>
      </c>
      <c r="D85" s="61" t="s">
        <v>1760</v>
      </c>
      <c r="E85" s="61" t="s">
        <v>1756</v>
      </c>
      <c r="H85" s="61" t="str">
        <f>VLOOKUP(A85,'PAI 2025 GPS rempl2)'!$E$3:$Q$502,13,0)</f>
        <v>Realizar el informe de seguimiento a la implementación de la sistematización en los procesos digitales internos y externos (Informe trimestral de seguimiento elaborado)</v>
      </c>
      <c r="I85" s="61">
        <f>VLOOKUP(A85,'PAI 2025 GPS rempl2)'!$E$3:$T$502,15,0)</f>
        <v>3</v>
      </c>
      <c r="J85" s="61" t="str">
        <f>VLOOKUP(A85,'PAI 2025 GPS rempl2)'!$E$3:$U$502,16,0)</f>
        <v>Númerica</v>
      </c>
      <c r="K85" s="61" t="str">
        <f>VLOOKUP(A85,'PAI 2025 GPS rempl2)'!$E$3:$X$502,18,0)</f>
        <v>2025-11-04</v>
      </c>
      <c r="L85" s="61" t="str">
        <f>VLOOKUP(A85,'PAI 2025 GPS rempl2)'!$E$3:$X$502,19,0)</f>
        <v>2025-11-18</v>
      </c>
      <c r="M85" s="61" t="str">
        <f>VLOOKUP(A85,'PAI 2025 GPS rempl2)'!$E$3:$X$502,20,0)</f>
        <v>73-GRUPO DE TRABAJO DE COMUNICACION</v>
      </c>
    </row>
    <row r="86" spans="1:13" x14ac:dyDescent="0.25">
      <c r="A86" s="79" t="s">
        <v>754</v>
      </c>
      <c r="B86" s="79" t="str">
        <f>VLOOKUP(A86,'PAI 2025 GPS rempl2)'!$A$3:$D$502,4,0)</f>
        <v>Actividad propia</v>
      </c>
      <c r="C86" s="61" t="str">
        <f>IF(ISERROR(VLOOKUP(A86,Hoja1!$A$3:$G$119,7,0)),C85,VLOOKUP(A86,Hoja1!$A$3:$G$119,7,0))</f>
        <v>Política Servicio al Ciudadano_DIMENSIÓN Gestión con Valores para Resultados</v>
      </c>
      <c r="D86" s="61" t="s">
        <v>1760</v>
      </c>
      <c r="E86" s="61" t="s">
        <v>1756</v>
      </c>
      <c r="H86" s="61" t="str">
        <f>VLOOKUP(A86,'PAI 2025 GPS rempl2)'!$E$3:$Q$502,13,0)</f>
        <v>Realizar el informe de seguimiento a la implementación de la sistematización de los eventos (Informe trimestral de seguimiento elaborado)</v>
      </c>
      <c r="I86" s="61">
        <f>VLOOKUP(A86,'PAI 2025 GPS rempl2)'!$E$3:$T$502,15,0)</f>
        <v>3</v>
      </c>
      <c r="J86" s="61" t="str">
        <f>VLOOKUP(A86,'PAI 2025 GPS rempl2)'!$E$3:$U$502,16,0)</f>
        <v>Númerica</v>
      </c>
      <c r="K86" s="61" t="str">
        <f>VLOOKUP(A86,'PAI 2025 GPS rempl2)'!$E$3:$X$502,18,0)</f>
        <v>2025-12-01</v>
      </c>
      <c r="L86" s="61" t="str">
        <f>VLOOKUP(A86,'PAI 2025 GPS rempl2)'!$E$3:$X$502,19,0)</f>
        <v>2025-12-19</v>
      </c>
      <c r="M86" s="61" t="str">
        <f>VLOOKUP(A86,'PAI 2025 GPS rempl2)'!$E$3:$X$502,20,0)</f>
        <v>73-GRUPO DE TRABAJO DE COMUNICACION</v>
      </c>
    </row>
    <row r="87" spans="1:13" x14ac:dyDescent="0.25">
      <c r="A87" s="79" t="s">
        <v>758</v>
      </c>
      <c r="B87" s="79" t="str">
        <f>VLOOKUP(A87,'PAI 2025 GPS rempl2)'!$A$3:$D$502,4,0)</f>
        <v>Producto</v>
      </c>
      <c r="C87" s="61" t="str">
        <f>IF(ISERROR(VLOOKUP(A87,Hoja1!$A$3:$G$119,7,0)),C86,VLOOKUP(A87,Hoja1!$A$3:$G$119,7,0))</f>
        <v>Política Servicio al Ciudadano_DIMENSIÓN Gestión con Valores para Resultados</v>
      </c>
      <c r="D87" s="61" t="s">
        <v>1760</v>
      </c>
      <c r="E87" s="61" t="s">
        <v>1756</v>
      </c>
      <c r="F87" s="61" t="str">
        <f>+VLOOKUP(A87,Hoja1!$A$3:$G$119,3,0)</f>
        <v>58-Promover el enfoque preventivo, diferencial y territorial en el que hacer misional de la entidad</v>
      </c>
      <c r="G87" s="61" t="str">
        <f>VLOOKUP(A87,'PAI 2025 GPS rempl2)'!$E$3:$L$502,8,0)</f>
        <v>FUNCIONAMIENTO</v>
      </c>
      <c r="H87" s="61" t="str">
        <f>VLOOKUP(A87,'PAI 2025 GPS rempl2)'!$E$3:$Q$502,13,0)</f>
        <v>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v>
      </c>
      <c r="I87" s="61">
        <f>VLOOKUP(A87,'PAI 2025 GPS rempl2)'!$E$3:$T$502,15,0)</f>
        <v>80</v>
      </c>
      <c r="J87" s="61" t="str">
        <f>VLOOKUP(A87,'PAI 2025 GPS rempl2)'!$E$3:$U$502,16,0)</f>
        <v>Númerica</v>
      </c>
      <c r="K87" s="61" t="str">
        <f>VLOOKUP(A87,'PAI 2025 GPS rempl2)'!$E$3:$X$502,18,0)</f>
        <v>2025-02-18</v>
      </c>
      <c r="L87" s="61" t="str">
        <f>VLOOKUP(A87,'PAI 2025 GPS rempl2)'!$E$3:$X$502,19,0)</f>
        <v>2025-11-28</v>
      </c>
      <c r="M87" s="61" t="str">
        <f>VLOOKUP(A87,'PAI 2025 GPS rempl2)'!$E$3:$X$502,20,0)</f>
        <v>3100-DIRECCION DE INVESTIGACIONES DE PROTECCION AL CONSUMIDOR</v>
      </c>
    </row>
    <row r="88" spans="1:13" x14ac:dyDescent="0.25">
      <c r="A88" s="79" t="s">
        <v>762</v>
      </c>
      <c r="B88" s="79" t="str">
        <f>VLOOKUP(A88,'PAI 2025 GPS rempl2)'!$A$3:$D$502,4,0)</f>
        <v>Actividad propia</v>
      </c>
      <c r="C88" s="61" t="str">
        <f>IF(ISERROR(VLOOKUP(A88,Hoja1!$A$3:$G$119,7,0)),C87,VLOOKUP(A88,Hoja1!$A$3:$G$119,7,0))</f>
        <v>Política Servicio al Ciudadano_DIMENSIÓN Gestión con Valores para Resultados</v>
      </c>
      <c r="D88" s="61" t="s">
        <v>1760</v>
      </c>
      <c r="E88" s="61" t="s">
        <v>1756</v>
      </c>
      <c r="H88" s="61" t="str">
        <f>VLOOKUP(A88,'PAI 2025 GPS rempl2)'!$E$3:$Q$502,13,0)</f>
        <v>Verificar las denuncias recibidas en 2024 para identificar a los denunciados en el comercio electrónico con el mayor número de quejas (Informe de la verificación realizada)</v>
      </c>
      <c r="I88" s="61">
        <f>VLOOKUP(A88,'PAI 2025 GPS rempl2)'!$E$3:$T$502,15,0)</f>
        <v>1</v>
      </c>
      <c r="J88" s="61" t="str">
        <f>VLOOKUP(A88,'PAI 2025 GPS rempl2)'!$E$3:$U$502,16,0)</f>
        <v>Númerica</v>
      </c>
      <c r="K88" s="61" t="str">
        <f>VLOOKUP(A88,'PAI 2025 GPS rempl2)'!$E$3:$X$502,18,0)</f>
        <v>2025-02-18</v>
      </c>
      <c r="L88" s="61" t="str">
        <f>VLOOKUP(A88,'PAI 2025 GPS rempl2)'!$E$3:$X$502,19,0)</f>
        <v>2025-03-31</v>
      </c>
      <c r="M88" s="61" t="str">
        <f>VLOOKUP(A88,'PAI 2025 GPS rempl2)'!$E$3:$X$502,20,0)</f>
        <v>3100-DIRECCION DE INVESTIGACIONES DE PROTECCION AL CONSUMIDOR</v>
      </c>
    </row>
    <row r="89" spans="1:13" x14ac:dyDescent="0.25">
      <c r="A89" s="79" t="s">
        <v>764</v>
      </c>
      <c r="B89" s="79" t="str">
        <f>VLOOKUP(A89,'PAI 2025 GPS rempl2)'!$A$3:$D$502,4,0)</f>
        <v>Actividad propia</v>
      </c>
      <c r="C89" s="61" t="str">
        <f>IF(ISERROR(VLOOKUP(A89,Hoja1!$A$3:$G$119,7,0)),C88,VLOOKUP(A89,Hoja1!$A$3:$G$119,7,0))</f>
        <v>Política Servicio al Ciudadano_DIMENSIÓN Gestión con Valores para Resultados</v>
      </c>
      <c r="D89" s="61" t="s">
        <v>1760</v>
      </c>
      <c r="E89" s="61" t="s">
        <v>1756</v>
      </c>
      <c r="H89" s="61" t="str">
        <f>VLOOKUP(A89,'PAI 2025 GPS rempl2)'!$E$3:$Q$502,13,0)</f>
        <v>Definir el cronograma de las actuaciones de  inspección a realizar (Documentos con la programación)</v>
      </c>
      <c r="I89" s="61">
        <f>VLOOKUP(A89,'PAI 2025 GPS rempl2)'!$E$3:$T$502,15,0)</f>
        <v>1</v>
      </c>
      <c r="J89" s="61" t="str">
        <f>VLOOKUP(A89,'PAI 2025 GPS rempl2)'!$E$3:$U$502,16,0)</f>
        <v>Númerica</v>
      </c>
      <c r="K89" s="61" t="str">
        <f>VLOOKUP(A89,'PAI 2025 GPS rempl2)'!$E$3:$X$502,18,0)</f>
        <v>2025-04-01</v>
      </c>
      <c r="L89" s="61" t="str">
        <f>VLOOKUP(A89,'PAI 2025 GPS rempl2)'!$E$3:$X$502,19,0)</f>
        <v>2025-04-30</v>
      </c>
      <c r="M89" s="61" t="str">
        <f>VLOOKUP(A89,'PAI 2025 GPS rempl2)'!$E$3:$X$502,20,0)</f>
        <v>3100-DIRECCION DE INVESTIGACIONES DE PROTECCION AL CONSUMIDOR</v>
      </c>
    </row>
    <row r="90" spans="1:13" x14ac:dyDescent="0.25">
      <c r="A90" s="79" t="s">
        <v>766</v>
      </c>
      <c r="B90" s="79" t="str">
        <f>VLOOKUP(A90,'PAI 2025 GPS rempl2)'!$A$3:$D$502,4,0)</f>
        <v>Actividad propia</v>
      </c>
      <c r="C90" s="61" t="str">
        <f>IF(ISERROR(VLOOKUP(A90,Hoja1!$A$3:$G$119,7,0)),C89,VLOOKUP(A90,Hoja1!$A$3:$G$119,7,0))</f>
        <v>Política Servicio al Ciudadano_DIMENSIÓN Gestión con Valores para Resultados</v>
      </c>
      <c r="D90" s="61" t="s">
        <v>1760</v>
      </c>
      <c r="E90" s="61" t="s">
        <v>1756</v>
      </c>
      <c r="H90" s="61" t="str">
        <f>VLOOKUP(A90,'PAI 2025 GPS rempl2)'!$E$3:$Q$502,13,0)</f>
        <v>Realizar visitas de inspección a personas naturales o jurídicas sujetas de inspección y vigilancia (Relación de los números de radicación de las visitas de inspección web realizadas)</v>
      </c>
      <c r="I90" s="61">
        <f>VLOOKUP(A90,'PAI 2025 GPS rempl2)'!$E$3:$T$502,15,0)</f>
        <v>80</v>
      </c>
      <c r="J90" s="61" t="str">
        <f>VLOOKUP(A90,'PAI 2025 GPS rempl2)'!$E$3:$U$502,16,0)</f>
        <v>Númerica</v>
      </c>
      <c r="K90" s="61" t="str">
        <f>VLOOKUP(A90,'PAI 2025 GPS rempl2)'!$E$3:$X$502,18,0)</f>
        <v>2025-04-08</v>
      </c>
      <c r="L90" s="61" t="str">
        <f>VLOOKUP(A90,'PAI 2025 GPS rempl2)'!$E$3:$X$502,19,0)</f>
        <v>2025-11-28</v>
      </c>
      <c r="M90" s="61" t="str">
        <f>VLOOKUP(A90,'PAI 2025 GPS rempl2)'!$E$3:$X$502,20,0)</f>
        <v>3100-DIRECCION DE INVESTIGACIONES DE PROTECCION AL CONSUMIDOR</v>
      </c>
    </row>
    <row r="91" spans="1:13" x14ac:dyDescent="0.25">
      <c r="A91" s="79" t="s">
        <v>768</v>
      </c>
      <c r="B91" s="79" t="str">
        <f>VLOOKUP(A91,'PAI 2025 GPS rempl2)'!$A$3:$D$502,4,0)</f>
        <v>Producto</v>
      </c>
      <c r="C91" s="61" t="str">
        <f>IF(ISERROR(VLOOKUP(A91,Hoja1!$A$3:$G$119,7,0)),C90,VLOOKUP(A91,Hoja1!$A$3:$G$119,7,0))</f>
        <v>Política Servicio al Ciudadano_DIMENSIÓN Gestión con Valores para Resultados</v>
      </c>
      <c r="D91" s="61" t="s">
        <v>1760</v>
      </c>
      <c r="E91" s="61" t="s">
        <v>1756</v>
      </c>
      <c r="F91" s="61" t="str">
        <f>+VLOOKUP(A91,Hoja1!$A$3:$G$119,3,0)</f>
        <v>58-Promover el enfoque preventivo, diferencial y territorial en el que hacer misional de la entidad</v>
      </c>
      <c r="G91" s="61" t="str">
        <f>VLOOKUP(A91,'PAI 2025 GPS rempl2)'!$E$3:$L$502,8,0)</f>
        <v>C-3503-0200-0015-40401c</v>
      </c>
      <c r="H91" s="61" t="str">
        <f>VLOOKUP(A91,'PAI 2025 GPS rempl2)'!$E$3:$Q$502,13,0)</f>
        <v>Visitas de acompañamiento a establecimientos de comercio ubicados en territorios turísticos, con el objetivo de promover la convergencia regional, realizadas  (Relación de los números de radicación de las visitas de inspección realizadas)</v>
      </c>
      <c r="I91" s="61">
        <f>VLOOKUP(A91,'PAI 2025 GPS rempl2)'!$E$3:$T$502,15,0)</f>
        <v>40</v>
      </c>
      <c r="J91" s="61" t="str">
        <f>VLOOKUP(A91,'PAI 2025 GPS rempl2)'!$E$3:$U$502,16,0)</f>
        <v>Númerica</v>
      </c>
      <c r="K91" s="61" t="str">
        <f>VLOOKUP(A91,'PAI 2025 GPS rempl2)'!$E$3:$X$502,18,0)</f>
        <v>2025-01-14</v>
      </c>
      <c r="L91" s="61" t="str">
        <f>VLOOKUP(A91,'PAI 2025 GPS rempl2)'!$E$3:$X$502,19,0)</f>
        <v>2025-11-28</v>
      </c>
      <c r="M91" s="61" t="str">
        <f>VLOOKUP(A91,'PAI 2025 GPS rempl2)'!$E$3:$X$502,20,0)</f>
        <v>3100-DIRECCION DE INVESTIGACIONES DE PROTECCION AL CONSUMIDOR</v>
      </c>
    </row>
    <row r="92" spans="1:13" x14ac:dyDescent="0.25">
      <c r="A92" s="79" t="s">
        <v>772</v>
      </c>
      <c r="B92" s="79" t="str">
        <f>VLOOKUP(A92,'PAI 2025 GPS rempl2)'!$A$3:$D$502,4,0)</f>
        <v>Actividad propia</v>
      </c>
      <c r="C92" s="61" t="str">
        <f>IF(ISERROR(VLOOKUP(A92,Hoja1!$A$3:$G$119,7,0)),C91,VLOOKUP(A92,Hoja1!$A$3:$G$119,7,0))</f>
        <v>Política Servicio al Ciudadano_DIMENSIÓN Gestión con Valores para Resultados</v>
      </c>
      <c r="D92" s="61" t="s">
        <v>1760</v>
      </c>
      <c r="E92" s="61" t="s">
        <v>1756</v>
      </c>
      <c r="H92" s="61" t="str">
        <f>VLOOKUP(A92,'PAI 2025 GPS rempl2)'!$E$3:$Q$502,13,0)</f>
        <v>Determinar los sectores en los cuales se llevarán a cabo las actuaciones administrativas de inspección, vigilancia y control. (Acta de reunión)</v>
      </c>
      <c r="I92" s="61">
        <f>VLOOKUP(A92,'PAI 2025 GPS rempl2)'!$E$3:$T$502,15,0)</f>
        <v>1</v>
      </c>
      <c r="J92" s="61" t="str">
        <f>VLOOKUP(A92,'PAI 2025 GPS rempl2)'!$E$3:$U$502,16,0)</f>
        <v>Númerica</v>
      </c>
      <c r="K92" s="61" t="str">
        <f>VLOOKUP(A92,'PAI 2025 GPS rempl2)'!$E$3:$X$502,18,0)</f>
        <v>2025-01-14</v>
      </c>
      <c r="L92" s="61" t="str">
        <f>VLOOKUP(A92,'PAI 2025 GPS rempl2)'!$E$3:$X$502,19,0)</f>
        <v>2025-02-07</v>
      </c>
      <c r="M92" s="61" t="str">
        <f>VLOOKUP(A92,'PAI 2025 GPS rempl2)'!$E$3:$X$502,20,0)</f>
        <v>3100-DIRECCION DE INVESTIGACIONES DE PROTECCION AL CONSUMIDOR</v>
      </c>
    </row>
    <row r="93" spans="1:13" x14ac:dyDescent="0.25">
      <c r="A93" s="79" t="s">
        <v>774</v>
      </c>
      <c r="B93" s="79" t="str">
        <f>VLOOKUP(A93,'PAI 2025 GPS rempl2)'!$A$3:$D$502,4,0)</f>
        <v>Actividad propia</v>
      </c>
      <c r="C93" s="61" t="str">
        <f>IF(ISERROR(VLOOKUP(A93,Hoja1!$A$3:$G$119,7,0)),C92,VLOOKUP(A93,Hoja1!$A$3:$G$119,7,0))</f>
        <v>Política Servicio al Ciudadano_DIMENSIÓN Gestión con Valores para Resultados</v>
      </c>
      <c r="D93" s="61" t="s">
        <v>1760</v>
      </c>
      <c r="E93" s="61" t="s">
        <v>1756</v>
      </c>
      <c r="H93" s="61" t="str">
        <f>VLOOKUP(A93,'PAI 2025 GPS rempl2)'!$E$3:$Q$502,13,0)</f>
        <v>Programar las visitas de inspección a realizar (Programación trimestral de las actuaciones administrativas)</v>
      </c>
      <c r="I93" s="61">
        <f>VLOOKUP(A93,'PAI 2025 GPS rempl2)'!$E$3:$T$502,15,0)</f>
        <v>4</v>
      </c>
      <c r="J93" s="61" t="str">
        <f>VLOOKUP(A93,'PAI 2025 GPS rempl2)'!$E$3:$U$502,16,0)</f>
        <v>Númerica</v>
      </c>
      <c r="K93" s="61" t="str">
        <f>VLOOKUP(A93,'PAI 2025 GPS rempl2)'!$E$3:$X$502,18,0)</f>
        <v>2025-01-14</v>
      </c>
      <c r="L93" s="61" t="str">
        <f>VLOOKUP(A93,'PAI 2025 GPS rempl2)'!$E$3:$X$502,19,0)</f>
        <v>2025-10-31</v>
      </c>
      <c r="M93" s="61" t="str">
        <f>VLOOKUP(A93,'PAI 2025 GPS rempl2)'!$E$3:$X$502,20,0)</f>
        <v>3100-DIRECCION DE INVESTIGACIONES DE PROTECCION AL CONSUMIDOR</v>
      </c>
    </row>
    <row r="94" spans="1:13" x14ac:dyDescent="0.25">
      <c r="A94" s="79" t="s">
        <v>776</v>
      </c>
      <c r="B94" s="79" t="str">
        <f>VLOOKUP(A94,'PAI 2025 GPS rempl2)'!$A$3:$D$502,4,0)</f>
        <v>Actividad propia</v>
      </c>
      <c r="C94" s="61" t="str">
        <f>IF(ISERROR(VLOOKUP(A94,Hoja1!$A$3:$G$119,7,0)),C93,VLOOKUP(A94,Hoja1!$A$3:$G$119,7,0))</f>
        <v>Política Servicio al Ciudadano_DIMENSIÓN Gestión con Valores para Resultados</v>
      </c>
      <c r="D94" s="61" t="s">
        <v>1760</v>
      </c>
      <c r="E94" s="61" t="s">
        <v>1756</v>
      </c>
      <c r="H94" s="61" t="str">
        <f>VLOOKUP(A94,'PAI 2025 GPS rempl2)'!$E$3:$Q$502,13,0)</f>
        <v>Realizar las visitas de inspección a las personas naturales o jurídicas sujetas de inspección y vigilancia (Relación de los números de radicación de las visitas de inspección realizados)</v>
      </c>
      <c r="I94" s="61">
        <f>VLOOKUP(A94,'PAI 2025 GPS rempl2)'!$E$3:$T$502,15,0)</f>
        <v>40</v>
      </c>
      <c r="J94" s="61" t="str">
        <f>VLOOKUP(A94,'PAI 2025 GPS rempl2)'!$E$3:$U$502,16,0)</f>
        <v>Númerica</v>
      </c>
      <c r="K94" s="61" t="str">
        <f>VLOOKUP(A94,'PAI 2025 GPS rempl2)'!$E$3:$X$502,18,0)</f>
        <v>2025-02-07</v>
      </c>
      <c r="L94" s="61" t="str">
        <f>VLOOKUP(A94,'PAI 2025 GPS rempl2)'!$E$3:$X$502,19,0)</f>
        <v>2025-11-28</v>
      </c>
      <c r="M94" s="61" t="str">
        <f>VLOOKUP(A94,'PAI 2025 GPS rempl2)'!$E$3:$X$502,20,0)</f>
        <v>3100-DIRECCION DE INVESTIGACIONES DE PROTECCION AL CONSUMIDOR</v>
      </c>
    </row>
    <row r="95" spans="1:13" x14ac:dyDescent="0.25">
      <c r="A95" s="79" t="s">
        <v>777</v>
      </c>
      <c r="B95" s="79" t="str">
        <f>VLOOKUP(A95,'PAI 2025 GPS rempl2)'!$A$3:$D$502,4,0)</f>
        <v>Producto</v>
      </c>
      <c r="C95" s="61" t="str">
        <f>IF(ISERROR(VLOOKUP(A95,Hoja1!$A$3:$G$119,7,0)),C94,VLOOKUP(A95,Hoja1!$A$3:$G$119,7,0))</f>
        <v>Política Servicio al Ciudadano_DIMENSIÓN Gestión con Valores para Resultados</v>
      </c>
      <c r="D95" s="61" t="s">
        <v>1760</v>
      </c>
      <c r="E95" s="61" t="s">
        <v>1756</v>
      </c>
      <c r="F95" s="61" t="str">
        <f>+VLOOKUP(A95,Hoja1!$A$3:$G$119,3,0)</f>
        <v>81-Mejorar la oportunidad en la atención de trámites y servicios.</v>
      </c>
      <c r="G95" s="61" t="str">
        <f>VLOOKUP(A95,'PAI 2025 GPS rempl2)'!$E$3:$L$502,8,0)</f>
        <v>FUNCIONAMIENTO</v>
      </c>
      <c r="H95" s="61" t="str">
        <f>VLOOKUP(A95,'PAI 2025 GPS rempl2)'!$E$3:$Q$502,13,0)</f>
        <v>Recursos de reposición interpuestos, decididos dentro de los 6 meses siguientes a su presentación (Relación de los números de radicación de los recursos decididos, fecha de entrada y salida)</v>
      </c>
      <c r="I95" s="61">
        <f>VLOOKUP(A95,'PAI 2025 GPS rempl2)'!$E$3:$T$502,15,0)</f>
        <v>80</v>
      </c>
      <c r="J95" s="61" t="str">
        <f>VLOOKUP(A95,'PAI 2025 GPS rempl2)'!$E$3:$U$502,16,0)</f>
        <v>Porcentual</v>
      </c>
      <c r="K95" s="61" t="str">
        <f>VLOOKUP(A95,'PAI 2025 GPS rempl2)'!$E$3:$X$502,18,0)</f>
        <v>2025-01-02</v>
      </c>
      <c r="L95" s="61" t="str">
        <f>VLOOKUP(A95,'PAI 2025 GPS rempl2)'!$E$3:$X$502,19,0)</f>
        <v>2025-12-31</v>
      </c>
      <c r="M95" s="61" t="str">
        <f>VLOOKUP(A95,'PAI 2025 GPS rempl2)'!$E$3:$X$502,20,0)</f>
        <v>3100-DIRECCION DE INVESTIGACIONES DE PROTECCION AL CONSUMIDOR</v>
      </c>
    </row>
    <row r="96" spans="1:13" x14ac:dyDescent="0.25">
      <c r="A96" s="79" t="s">
        <v>780</v>
      </c>
      <c r="B96" s="79" t="str">
        <f>VLOOKUP(A96,'PAI 2025 GPS rempl2)'!$A$3:$D$502,4,0)</f>
        <v>Actividad propia</v>
      </c>
      <c r="C96" s="61" t="str">
        <f>IF(ISERROR(VLOOKUP(A96,Hoja1!$A$3:$G$119,7,0)),C95,VLOOKUP(A96,Hoja1!$A$3:$G$119,7,0))</f>
        <v>Política Servicio al Ciudadano_DIMENSIÓN Gestión con Valores para Resultados</v>
      </c>
      <c r="D96" s="61" t="s">
        <v>1760</v>
      </c>
      <c r="E96" s="61" t="s">
        <v>1756</v>
      </c>
      <c r="H96" s="61" t="str">
        <f>VLOOKUP(A96,'PAI 2025 GPS rempl2)'!$E$3:$Q$502,13,0)</f>
        <v>Crear y actualizar periódicamente el listado de los recursos de reposición que ingresan a partir del 1° de enero de 2025, incluyendo la información necesaria para verificar su cumplimiento (Listado de recursos interpuestos)</v>
      </c>
      <c r="I96" s="61">
        <f>VLOOKUP(A96,'PAI 2025 GPS rempl2)'!$E$3:$T$502,15,0)</f>
        <v>1</v>
      </c>
      <c r="J96" s="61" t="str">
        <f>VLOOKUP(A96,'PAI 2025 GPS rempl2)'!$E$3:$U$502,16,0)</f>
        <v>Númerica</v>
      </c>
      <c r="K96" s="61" t="str">
        <f>VLOOKUP(A96,'PAI 2025 GPS rempl2)'!$E$3:$X$502,18,0)</f>
        <v>2025-01-02</v>
      </c>
      <c r="L96" s="61" t="str">
        <f>VLOOKUP(A96,'PAI 2025 GPS rempl2)'!$E$3:$X$502,19,0)</f>
        <v>2025-12-31</v>
      </c>
      <c r="M96" s="61" t="str">
        <f>VLOOKUP(A96,'PAI 2025 GPS rempl2)'!$E$3:$X$502,20,0)</f>
        <v>3100-DIRECCION DE INVESTIGACIONES DE PROTECCION AL CONSUMIDOR</v>
      </c>
    </row>
    <row r="97" spans="1:13" x14ac:dyDescent="0.25">
      <c r="A97" s="79" t="s">
        <v>782</v>
      </c>
      <c r="B97" s="79" t="str">
        <f>VLOOKUP(A97,'PAI 2025 GPS rempl2)'!$A$3:$D$502,4,0)</f>
        <v>Actividad propia</v>
      </c>
      <c r="C97" s="61" t="str">
        <f>IF(ISERROR(VLOOKUP(A97,Hoja1!$A$3:$G$119,7,0)),C96,VLOOKUP(A97,Hoja1!$A$3:$G$119,7,0))</f>
        <v>Política Servicio al Ciudadano_DIMENSIÓN Gestión con Valores para Resultados</v>
      </c>
      <c r="D97" s="61" t="s">
        <v>1760</v>
      </c>
      <c r="E97" s="61" t="s">
        <v>1756</v>
      </c>
      <c r="H97" s="61" t="str">
        <f>VLOOKUP(A97,'PAI 2025 GPS rempl2)'!$E$3:$Q$502,13,0)</f>
        <v>Decidir los recursos de reposición interpuestos dentro de los términos definidos.  (Relación de los números de radicación de los recursos decididos)</v>
      </c>
      <c r="I97" s="61">
        <f>VLOOKUP(A97,'PAI 2025 GPS rempl2)'!$E$3:$T$502,15,0)</f>
        <v>80</v>
      </c>
      <c r="J97" s="61" t="str">
        <f>VLOOKUP(A97,'PAI 2025 GPS rempl2)'!$E$3:$U$502,16,0)</f>
        <v>Porcentual</v>
      </c>
      <c r="K97" s="61" t="str">
        <f>VLOOKUP(A97,'PAI 2025 GPS rempl2)'!$E$3:$X$502,18,0)</f>
        <v>2025-01-02</v>
      </c>
      <c r="L97" s="61" t="str">
        <f>VLOOKUP(A97,'PAI 2025 GPS rempl2)'!$E$3:$X$502,19,0)</f>
        <v>2025-12-31</v>
      </c>
      <c r="M97" s="61" t="str">
        <f>VLOOKUP(A97,'PAI 2025 GPS rempl2)'!$E$3:$X$502,20,0)</f>
        <v>3100-DIRECCION DE INVESTIGACIONES DE PROTECCION AL CONSUMIDOR</v>
      </c>
    </row>
    <row r="98" spans="1:13" x14ac:dyDescent="0.25">
      <c r="A98" s="79" t="s">
        <v>784</v>
      </c>
      <c r="B98" s="79" t="str">
        <f>VLOOKUP(A98,'PAI 2025 GPS rempl2)'!$A$3:$D$502,4,0)</f>
        <v>Producto</v>
      </c>
      <c r="C98" s="61" t="str">
        <f>IF(ISERROR(VLOOKUP(A98,Hoja1!$A$3:$G$119,7,0)),C97,VLOOKUP(A98,Hoja1!$A$3:$G$119,7,0))</f>
        <v>Política Defensa Jurídica _DIMENSIÓN Gestión con Valores para Resultados</v>
      </c>
      <c r="D98" s="61" t="s">
        <v>1761</v>
      </c>
      <c r="E98" s="61" t="s">
        <v>1756</v>
      </c>
      <c r="F98" s="61" t="str">
        <f>+VLOOKUP(A98,Hoja1!$A$3:$G$119,3,0)</f>
        <v>60-Fortalecer el Sistema Integral de Gestión Institucional en el marco del Modelo Integrado de Planeación y gestión para mejorar la prestación del servicio.</v>
      </c>
      <c r="G98" s="61" t="str">
        <f>VLOOKUP(A98,'PAI 2025 GPS rempl2)'!$E$3:$L$502,8,0)</f>
        <v>N/A</v>
      </c>
      <c r="H98" s="61" t="str">
        <f>VLOOKUP(A98,'PAI 2025 GPS rempl2)'!$E$3:$Q$502,13,0)</f>
        <v>Política de prevención del Daño Antijurídico, implementada y presentada al Comité (Informe de implementación de la PPDA y acta de comité)</v>
      </c>
      <c r="I98" s="61">
        <f>VLOOKUP(A98,'PAI 2025 GPS rempl2)'!$E$3:$T$502,15,0)</f>
        <v>1</v>
      </c>
      <c r="J98" s="61" t="str">
        <f>VLOOKUP(A98,'PAI 2025 GPS rempl2)'!$E$3:$U$502,16,0)</f>
        <v>Númerica</v>
      </c>
      <c r="K98" s="61" t="str">
        <f>VLOOKUP(A98,'PAI 2025 GPS rempl2)'!$E$3:$X$502,18,0)</f>
        <v>2025-02-03</v>
      </c>
      <c r="L98" s="61" t="str">
        <f>VLOOKUP(A98,'PAI 2025 GPS rempl2)'!$E$3:$X$502,19,0)</f>
        <v>2025-12-19</v>
      </c>
      <c r="M98" s="61" t="str">
        <f>VLOOKUP(A98,'PAI 2025 GPS rempl2)'!$E$3:$X$502,20,0)</f>
        <v>60-GRUPO DE TRABAJO DE GESTIÓN JUDICIAL ADSCRITO A LA OFICINA ASESORA JURÍDICA</v>
      </c>
    </row>
    <row r="99" spans="1:13" x14ac:dyDescent="0.25">
      <c r="A99" s="79" t="s">
        <v>786</v>
      </c>
      <c r="B99" s="79" t="str">
        <f>VLOOKUP(A99,'PAI 2025 GPS rempl2)'!$A$3:$D$502,4,0)</f>
        <v>Actividad propia</v>
      </c>
      <c r="C99" s="61" t="str">
        <f>IF(ISERROR(VLOOKUP(A99,Hoja1!$A$3:$G$119,7,0)),C98,VLOOKUP(A99,Hoja1!$A$3:$G$119,7,0))</f>
        <v>Política Defensa Jurídica _DIMENSIÓN Gestión con Valores para Resultados</v>
      </c>
      <c r="D99" s="61" t="s">
        <v>1761</v>
      </c>
      <c r="E99" s="61" t="s">
        <v>1756</v>
      </c>
      <c r="H99" s="61" t="str">
        <f>VLOOKUP(A99,'PAI 2025 GPS rempl2)'!$E$3:$Q$502,13,0)</f>
        <v>Informar a las Delegaturas mediante memorando y/o correo electrónico, las actividades previstas para la ejecución de la Política de Prevención del Daño Antijurídico de la vigencia 2025. (Memorandos y/o correos electrónicos de los recordatorios)</v>
      </c>
      <c r="I99" s="61">
        <f>VLOOKUP(A99,'PAI 2025 GPS rempl2)'!$E$3:$T$502,15,0)</f>
        <v>1</v>
      </c>
      <c r="J99" s="61" t="str">
        <f>VLOOKUP(A99,'PAI 2025 GPS rempl2)'!$E$3:$U$502,16,0)</f>
        <v>Númerica</v>
      </c>
      <c r="K99" s="61" t="str">
        <f>VLOOKUP(A99,'PAI 2025 GPS rempl2)'!$E$3:$X$502,18,0)</f>
        <v>2025-02-03</v>
      </c>
      <c r="L99" s="61" t="str">
        <f>VLOOKUP(A99,'PAI 2025 GPS rempl2)'!$E$3:$X$502,19,0)</f>
        <v>2025-03-31</v>
      </c>
      <c r="M99" s="61" t="str">
        <f>VLOOKUP(A99,'PAI 2025 GPS rempl2)'!$E$3:$X$502,20,0)</f>
        <v>60-GRUPO DE TRABAJO DE GESTIÓN JUDICIAL ADSCRITO A LA OFICINA ASESORA JURÍDICA</v>
      </c>
    </row>
    <row r="100" spans="1:13" x14ac:dyDescent="0.25">
      <c r="A100" s="79" t="s">
        <v>788</v>
      </c>
      <c r="B100" s="79" t="str">
        <f>VLOOKUP(A100,'PAI 2025 GPS rempl2)'!$A$3:$D$502,4,0)</f>
        <v>Actividad propia</v>
      </c>
      <c r="C100" s="61" t="str">
        <f>IF(ISERROR(VLOOKUP(A100,Hoja1!$A$3:$G$119,7,0)),C99,VLOOKUP(A100,Hoja1!$A$3:$G$119,7,0))</f>
        <v>Política Defensa Jurídica _DIMENSIÓN Gestión con Valores para Resultados</v>
      </c>
      <c r="D100" s="61" t="s">
        <v>1761</v>
      </c>
      <c r="E100" s="61" t="s">
        <v>1756</v>
      </c>
      <c r="H100" s="61" t="str">
        <f>VLOOKUP(A100,'PAI 2025 GPS rempl2)'!$E$3:$Q$502,13,0)</f>
        <v>Requerir mediante memorando y/o correo electrónico a las Delegaturas el informe final de cumplimiento de las actividades previstas en la Política de Prevención del Daño Antijurídico de la vigencia 2025.(Memorandos y/o correos electrónicos de los requerimientos)</v>
      </c>
      <c r="I100" s="61">
        <f>VLOOKUP(A100,'PAI 2025 GPS rempl2)'!$E$3:$T$502,15,0)</f>
        <v>1</v>
      </c>
      <c r="J100" s="61" t="str">
        <f>VLOOKUP(A100,'PAI 2025 GPS rempl2)'!$E$3:$U$502,16,0)</f>
        <v>Númerica</v>
      </c>
      <c r="K100" s="61" t="str">
        <f>VLOOKUP(A100,'PAI 2025 GPS rempl2)'!$E$3:$X$502,18,0)</f>
        <v>2025-07-01</v>
      </c>
      <c r="L100" s="61" t="str">
        <f>VLOOKUP(A100,'PAI 2025 GPS rempl2)'!$E$3:$X$502,19,0)</f>
        <v>2025-07-31</v>
      </c>
      <c r="M100" s="61" t="str">
        <f>VLOOKUP(A100,'PAI 2025 GPS rempl2)'!$E$3:$X$502,20,0)</f>
        <v>60-GRUPO DE TRABAJO DE GESTIÓN JUDICIAL ADSCRITO A LA OFICINA ASESORA JURÍDICA</v>
      </c>
    </row>
    <row r="101" spans="1:13" x14ac:dyDescent="0.25">
      <c r="A101" s="79" t="s">
        <v>791</v>
      </c>
      <c r="B101" s="79" t="str">
        <f>VLOOKUP(A101,'PAI 2025 GPS rempl2)'!$A$3:$D$502,4,0)</f>
        <v>Actividad propia</v>
      </c>
      <c r="C101" s="61" t="str">
        <f>IF(ISERROR(VLOOKUP(A101,Hoja1!$A$3:$G$119,7,0)),C100,VLOOKUP(A101,Hoja1!$A$3:$G$119,7,0))</f>
        <v>Política Defensa Jurídica _DIMENSIÓN Gestión con Valores para Resultados</v>
      </c>
      <c r="D101" s="61" t="s">
        <v>1761</v>
      </c>
      <c r="E101" s="61" t="s">
        <v>1756</v>
      </c>
      <c r="H101" s="61" t="str">
        <f>VLOOKUP(A101,'PAI 2025 GPS rempl2)'!$E$3:$Q$502,13,0)</f>
        <v>Consolidar información remitida por las Delegaturas y/o áreas encargadas, con las actividades ejecutadas para el cumplimiento de la Política (Documento en Word o Excel con consolidado de la Delegaturas y/o áreas encargadas del cumplimiento de la Política /único entregable)</v>
      </c>
      <c r="I101" s="61">
        <f>VLOOKUP(A101,'PAI 2025 GPS rempl2)'!$E$3:$T$502,15,0)</f>
        <v>1</v>
      </c>
      <c r="J101" s="61" t="str">
        <f>VLOOKUP(A101,'PAI 2025 GPS rempl2)'!$E$3:$U$502,16,0)</f>
        <v>Númerica</v>
      </c>
      <c r="K101" s="61" t="str">
        <f>VLOOKUP(A101,'PAI 2025 GPS rempl2)'!$E$3:$X$502,18,0)</f>
        <v>2025-10-01</v>
      </c>
      <c r="L101" s="61" t="str">
        <f>VLOOKUP(A101,'PAI 2025 GPS rempl2)'!$E$3:$X$502,19,0)</f>
        <v>2025-11-28</v>
      </c>
      <c r="M101" s="61" t="str">
        <f>VLOOKUP(A101,'PAI 2025 GPS rempl2)'!$E$3:$X$502,20,0)</f>
        <v>60-GRUPO DE TRABAJO DE GESTIÓN JUDICIAL ADSCRITO A LA OFICINA ASESORA JURÍDICA</v>
      </c>
    </row>
    <row r="102" spans="1:13" x14ac:dyDescent="0.25">
      <c r="A102" s="79" t="s">
        <v>793</v>
      </c>
      <c r="B102" s="79" t="str">
        <f>VLOOKUP(A102,'PAI 2025 GPS rempl2)'!$A$3:$D$502,4,0)</f>
        <v>Actividad propia</v>
      </c>
      <c r="C102" s="61" t="str">
        <f>IF(ISERROR(VLOOKUP(A102,Hoja1!$A$3:$G$119,7,0)),C101,VLOOKUP(A102,Hoja1!$A$3:$G$119,7,0))</f>
        <v>Política Defensa Jurídica _DIMENSIÓN Gestión con Valores para Resultados</v>
      </c>
      <c r="D102" s="61" t="s">
        <v>1761</v>
      </c>
      <c r="E102" s="61" t="s">
        <v>1756</v>
      </c>
      <c r="H102" s="61" t="str">
        <f>VLOOKUP(A102,'PAI 2025 GPS rempl2)'!$E$3:$Q$502,13,0)</f>
        <v>Presentar al Comité de Conciliación, los resultados del cumplimiento del segundo año de implementación de la  Política de Prevención del Daño Antijurídico (Acta del comité de conciliación e informe de implementación /único entregable)</v>
      </c>
      <c r="I102" s="61">
        <f>VLOOKUP(A102,'PAI 2025 GPS rempl2)'!$E$3:$T$502,15,0)</f>
        <v>1</v>
      </c>
      <c r="J102" s="61" t="str">
        <f>VLOOKUP(A102,'PAI 2025 GPS rempl2)'!$E$3:$U$502,16,0)</f>
        <v>Númerica</v>
      </c>
      <c r="K102" s="61" t="str">
        <f>VLOOKUP(A102,'PAI 2025 GPS rempl2)'!$E$3:$X$502,18,0)</f>
        <v>2025-12-01</v>
      </c>
      <c r="L102" s="61" t="str">
        <f>VLOOKUP(A102,'PAI 2025 GPS rempl2)'!$E$3:$X$502,19,0)</f>
        <v>2025-12-19</v>
      </c>
      <c r="M102" s="61" t="str">
        <f>VLOOKUP(A102,'PAI 2025 GPS rempl2)'!$E$3:$X$502,20,0)</f>
        <v>60-GRUPO DE TRABAJO DE GESTIÓN JUDICIAL ADSCRITO A LA OFICINA ASESORA JURÍDICA</v>
      </c>
    </row>
    <row r="103" spans="1:13" x14ac:dyDescent="0.25">
      <c r="A103" s="79" t="s">
        <v>795</v>
      </c>
      <c r="B103" s="79" t="str">
        <f>VLOOKUP(A103,'PAI 2025 GPS rempl2)'!$A$3:$D$502,4,0)</f>
        <v>Producto</v>
      </c>
      <c r="C103" s="61" t="str">
        <f>IF(ISERROR(VLOOKUP(A103,Hoja1!$A$3:$G$119,7,0)),C102,VLOOKUP(A103,Hoja1!$A$3:$G$119,7,0))</f>
        <v>Política Defensa Jurídica _DIMENSIÓN Gestión con Valores para Resultados</v>
      </c>
      <c r="D103" s="61" t="s">
        <v>1761</v>
      </c>
      <c r="E103" s="61" t="s">
        <v>1756</v>
      </c>
      <c r="F103" s="61" t="str">
        <f>+VLOOKUP(A103,Hoja1!$A$3:$G$119,3,0)</f>
        <v>60-Fortalecer el Sistema Integral de Gestión Institucional en el marco del Modelo Integrado de Planeación y gestión para mejorar la prestación del servicio.</v>
      </c>
      <c r="G103" s="61" t="str">
        <f>VLOOKUP(A103,'PAI 2025 GPS rempl2)'!$E$3:$L$502,8,0)</f>
        <v>N/A</v>
      </c>
      <c r="H103" s="61" t="str">
        <f>VLOOKUP(A103,'PAI 2025 GPS rempl2)'!$E$3:$Q$502,13,0)</f>
        <v>Política de Prevención del Daño Antijurídico para la bianulidad 2026-2027, formulada (Documento con la Política de prevención del Daño Antijurídico formulada)</v>
      </c>
      <c r="I103" s="61">
        <f>VLOOKUP(A103,'PAI 2025 GPS rempl2)'!$E$3:$T$502,15,0)</f>
        <v>1</v>
      </c>
      <c r="J103" s="61" t="str">
        <f>VLOOKUP(A103,'PAI 2025 GPS rempl2)'!$E$3:$U$502,16,0)</f>
        <v>Númerica</v>
      </c>
      <c r="K103" s="61" t="str">
        <f>VLOOKUP(A103,'PAI 2025 GPS rempl2)'!$E$3:$X$502,18,0)</f>
        <v>2025-06-03</v>
      </c>
      <c r="L103" s="61" t="str">
        <f>VLOOKUP(A103,'PAI 2025 GPS rempl2)'!$E$3:$X$502,19,0)</f>
        <v>2025-12-31</v>
      </c>
      <c r="M103" s="61" t="str">
        <f>VLOOKUP(A103,'PAI 2025 GPS rempl2)'!$E$3:$X$502,20,0)</f>
        <v>60-GRUPO DE TRABAJO DE GESTIÓN JUDICIAL ADSCRITO A LA OFICINA ASESORA JURÍDICA</v>
      </c>
    </row>
    <row r="104" spans="1:13" x14ac:dyDescent="0.25">
      <c r="A104" s="79" t="s">
        <v>797</v>
      </c>
      <c r="B104" s="79" t="str">
        <f>VLOOKUP(A104,'PAI 2025 GPS rempl2)'!$A$3:$D$502,4,0)</f>
        <v>Actividad propia</v>
      </c>
      <c r="C104" s="61" t="str">
        <f>IF(ISERROR(VLOOKUP(A104,Hoja1!$A$3:$G$119,7,0)),C103,VLOOKUP(A104,Hoja1!$A$3:$G$119,7,0))</f>
        <v>Política Defensa Jurídica _DIMENSIÓN Gestión con Valores para Resultados</v>
      </c>
      <c r="D104" s="61" t="s">
        <v>1761</v>
      </c>
      <c r="E104" s="61" t="s">
        <v>1756</v>
      </c>
      <c r="H104" s="61" t="str">
        <f>VLOOKUP(A104,'PAI 2025 GPS rempl2)'!$E$3:$Q$502,13,0)</f>
        <v>Realizar informe de análisis de causas de demanda y condena para la formulación de la Política de Prevención del Daño Antijurídico. (Informe de análisis de causas de demanda y condena/único entregable)</v>
      </c>
      <c r="I104" s="61">
        <f>VLOOKUP(A104,'PAI 2025 GPS rempl2)'!$E$3:$T$502,15,0)</f>
        <v>1</v>
      </c>
      <c r="J104" s="61" t="str">
        <f>VLOOKUP(A104,'PAI 2025 GPS rempl2)'!$E$3:$U$502,16,0)</f>
        <v>Númerica</v>
      </c>
      <c r="K104" s="61" t="str">
        <f>VLOOKUP(A104,'PAI 2025 GPS rempl2)'!$E$3:$X$502,18,0)</f>
        <v>2025-06-03</v>
      </c>
      <c r="L104" s="61" t="str">
        <f>VLOOKUP(A104,'PAI 2025 GPS rempl2)'!$E$3:$X$502,19,0)</f>
        <v>2025-09-30</v>
      </c>
      <c r="M104" s="61" t="str">
        <f>VLOOKUP(A104,'PAI 2025 GPS rempl2)'!$E$3:$X$502,20,0)</f>
        <v>60-GRUPO DE TRABAJO DE GESTIÓN JUDICIAL ADSCRITO A LA OFICINA ASESORA JURÍDICA</v>
      </c>
    </row>
    <row r="105" spans="1:13" x14ac:dyDescent="0.25">
      <c r="A105" s="79" t="s">
        <v>800</v>
      </c>
      <c r="B105" s="79" t="str">
        <f>VLOOKUP(A105,'PAI 2025 GPS rempl2)'!$A$3:$D$502,4,0)</f>
        <v>Actividad propia</v>
      </c>
      <c r="C105" s="61" t="str">
        <f>IF(ISERROR(VLOOKUP(A105,Hoja1!$A$3:$G$119,7,0)),C104,VLOOKUP(A105,Hoja1!$A$3:$G$119,7,0))</f>
        <v>Política Defensa Jurídica _DIMENSIÓN Gestión con Valores para Resultados</v>
      </c>
      <c r="D105" s="61" t="s">
        <v>1761</v>
      </c>
      <c r="E105" s="61" t="s">
        <v>1756</v>
      </c>
      <c r="H105" s="61" t="str">
        <f>VLOOKUP(A105,'PAI 2025 GPS rempl2)'!$E$3:$Q$502,13,0)</f>
        <v>Presentar y socializar informe de análisis de causas de demanda y condena A las áreas misionales de la Entidad.	 (Acta de reunión y/o capturas de pantalla de la reunión)</v>
      </c>
      <c r="I105" s="61">
        <f>VLOOKUP(A105,'PAI 2025 GPS rempl2)'!$E$3:$T$502,15,0)</f>
        <v>1</v>
      </c>
      <c r="J105" s="61" t="str">
        <f>VLOOKUP(A105,'PAI 2025 GPS rempl2)'!$E$3:$U$502,16,0)</f>
        <v>Númerica</v>
      </c>
      <c r="K105" s="61" t="str">
        <f>VLOOKUP(A105,'PAI 2025 GPS rempl2)'!$E$3:$X$502,18,0)</f>
        <v>2025-10-01</v>
      </c>
      <c r="L105" s="61" t="str">
        <f>VLOOKUP(A105,'PAI 2025 GPS rempl2)'!$E$3:$X$502,19,0)</f>
        <v>2025-10-31</v>
      </c>
      <c r="M105" s="61" t="str">
        <f>VLOOKUP(A105,'PAI 2025 GPS rempl2)'!$E$3:$X$502,20,0)</f>
        <v>60-GRUPO DE TRABAJO DE GESTIÓN JUDICIAL ADSCRITO A LA OFICINA ASESORA JURÍDICA</v>
      </c>
    </row>
    <row r="106" spans="1:13" x14ac:dyDescent="0.25">
      <c r="A106" s="79" t="s">
        <v>802</v>
      </c>
      <c r="B106" s="79" t="str">
        <f>VLOOKUP(A106,'PAI 2025 GPS rempl2)'!$A$3:$D$502,4,0)</f>
        <v>Actividad propia</v>
      </c>
      <c r="C106" s="61" t="str">
        <f>IF(ISERROR(VLOOKUP(A106,Hoja1!$A$3:$G$119,7,0)),C105,VLOOKUP(A106,Hoja1!$A$3:$G$119,7,0))</f>
        <v>Política Defensa Jurídica _DIMENSIÓN Gestión con Valores para Resultados</v>
      </c>
      <c r="D106" s="61" t="s">
        <v>1761</v>
      </c>
      <c r="E106" s="61" t="s">
        <v>1756</v>
      </c>
      <c r="H106" s="61" t="str">
        <f>VLOOKUP(A106,'PAI 2025 GPS rempl2)'!$E$3:$Q$502,13,0)</f>
        <v>Formular proyecto de la Política de Prevención del Daño Antijurídico de acuerdo con los lineamientos de la ANDJE (Documento de formulación/único entregable)</v>
      </c>
      <c r="I106" s="61">
        <f>VLOOKUP(A106,'PAI 2025 GPS rempl2)'!$E$3:$T$502,15,0)</f>
        <v>1</v>
      </c>
      <c r="J106" s="61" t="str">
        <f>VLOOKUP(A106,'PAI 2025 GPS rempl2)'!$E$3:$U$502,16,0)</f>
        <v>Númerica</v>
      </c>
      <c r="K106" s="61" t="str">
        <f>VLOOKUP(A106,'PAI 2025 GPS rempl2)'!$E$3:$X$502,18,0)</f>
        <v>2025-11-04</v>
      </c>
      <c r="L106" s="61" t="str">
        <f>VLOOKUP(A106,'PAI 2025 GPS rempl2)'!$E$3:$X$502,19,0)</f>
        <v>2025-11-28</v>
      </c>
      <c r="M106" s="61" t="str">
        <f>VLOOKUP(A106,'PAI 2025 GPS rempl2)'!$E$3:$X$502,20,0)</f>
        <v>60-GRUPO DE TRABAJO DE GESTIÓN JUDICIAL ADSCRITO A LA OFICINA ASESORA JURÍDICA</v>
      </c>
    </row>
    <row r="107" spans="1:13" x14ac:dyDescent="0.25">
      <c r="A107" s="79" t="s">
        <v>804</v>
      </c>
      <c r="B107" s="79" t="str">
        <f>VLOOKUP(A107,'PAI 2025 GPS rempl2)'!$A$3:$D$502,4,0)</f>
        <v>Actividad propia</v>
      </c>
      <c r="C107" s="61" t="str">
        <f>IF(ISERROR(VLOOKUP(A107,Hoja1!$A$3:$G$119,7,0)),C106,VLOOKUP(A107,Hoja1!$A$3:$G$119,7,0))</f>
        <v>Política Defensa Jurídica _DIMENSIÓN Gestión con Valores para Resultados</v>
      </c>
      <c r="D107" s="61" t="s">
        <v>1761</v>
      </c>
      <c r="E107" s="61" t="s">
        <v>1756</v>
      </c>
      <c r="H107" s="61" t="str">
        <f>VLOOKUP(A107,'PAI 2025 GPS rempl2)'!$E$3:$Q$502,13,0)</f>
        <v>Presentar la formulación de la Política de Prevención del Daño Antijurídico al Comité de Conciliación. (Acta del comité de conciliación y/o documento de la presentación)</v>
      </c>
      <c r="I107" s="61">
        <f>VLOOKUP(A107,'PAI 2025 GPS rempl2)'!$E$3:$T$502,15,0)</f>
        <v>1</v>
      </c>
      <c r="J107" s="61" t="str">
        <f>VLOOKUP(A107,'PAI 2025 GPS rempl2)'!$E$3:$U$502,16,0)</f>
        <v>Númerica</v>
      </c>
      <c r="K107" s="61" t="str">
        <f>VLOOKUP(A107,'PAI 2025 GPS rempl2)'!$E$3:$X$502,18,0)</f>
        <v>2025-12-01</v>
      </c>
      <c r="L107" s="61" t="str">
        <f>VLOOKUP(A107,'PAI 2025 GPS rempl2)'!$E$3:$X$502,19,0)</f>
        <v>2025-12-15</v>
      </c>
      <c r="M107" s="61" t="str">
        <f>VLOOKUP(A107,'PAI 2025 GPS rempl2)'!$E$3:$X$502,20,0)</f>
        <v>60-GRUPO DE TRABAJO DE GESTIÓN JUDICIAL ADSCRITO A LA OFICINA ASESORA JURÍDICA</v>
      </c>
    </row>
    <row r="108" spans="1:13" x14ac:dyDescent="0.25">
      <c r="A108" s="79" t="s">
        <v>807</v>
      </c>
      <c r="B108" s="79" t="str">
        <f>VLOOKUP(A108,'PAI 2025 GPS rempl2)'!$A$3:$D$502,4,0)</f>
        <v>Actividad propia</v>
      </c>
      <c r="C108" s="61" t="str">
        <f>IF(ISERROR(VLOOKUP(A108,Hoja1!$A$3:$G$119,7,0)),C107,VLOOKUP(A108,Hoja1!$A$3:$G$119,7,0))</f>
        <v>Política Defensa Jurídica _DIMENSIÓN Gestión con Valores para Resultados</v>
      </c>
      <c r="D108" s="61" t="s">
        <v>1761</v>
      </c>
      <c r="E108" s="61" t="s">
        <v>1756</v>
      </c>
      <c r="H108" s="61" t="str">
        <f>VLOOKUP(A108,'PAI 2025 GPS rempl2)'!$E$3:$Q$502,13,0)</f>
        <v>Enviar a la ANDJE la formulación de la Política de Prevención del Daño Antijurídico para aprobación. (Soporte de envío del documento a la ANDJE/único entregable)</v>
      </c>
      <c r="I108" s="61">
        <f>VLOOKUP(A108,'PAI 2025 GPS rempl2)'!$E$3:$T$502,15,0)</f>
        <v>1</v>
      </c>
      <c r="J108" s="61" t="str">
        <f>VLOOKUP(A108,'PAI 2025 GPS rempl2)'!$E$3:$U$502,16,0)</f>
        <v>Númerica</v>
      </c>
      <c r="K108" s="61" t="str">
        <f>VLOOKUP(A108,'PAI 2025 GPS rempl2)'!$E$3:$X$502,18,0)</f>
        <v>2025-12-16</v>
      </c>
      <c r="L108" s="61" t="str">
        <f>VLOOKUP(A108,'PAI 2025 GPS rempl2)'!$E$3:$X$502,19,0)</f>
        <v>2025-12-31</v>
      </c>
      <c r="M108" s="61" t="str">
        <f>VLOOKUP(A108,'PAI 2025 GPS rempl2)'!$E$3:$X$502,20,0)</f>
        <v>60-GRUPO DE TRABAJO DE GESTIÓN JUDICIAL ADSCRITO A LA OFICINA ASESORA JURÍDICA</v>
      </c>
    </row>
    <row r="109" spans="1:13" x14ac:dyDescent="0.25">
      <c r="A109" s="79" t="s">
        <v>810</v>
      </c>
      <c r="B109" s="79" t="str">
        <f>VLOOKUP(A109,'PAI 2025 GPS rempl2)'!$A$3:$D$502,4,0)</f>
        <v>Producto</v>
      </c>
      <c r="C109" s="61" t="str">
        <f>IF(ISERROR(VLOOKUP(A109,Hoja1!$A$3:$G$119,7,0)),C108,VLOOKUP(A109,Hoja1!$A$3:$G$119,7,0))</f>
        <v>Política Defensa Jurídica _DIMENSIÓN Gestión con Valores para Resultados</v>
      </c>
      <c r="D109" s="61" t="s">
        <v>1761</v>
      </c>
      <c r="E109" s="61" t="s">
        <v>1756</v>
      </c>
      <c r="F109" s="61" t="str">
        <f>+VLOOKUP(A109,Hoja1!$A$3:$G$119,3,0)</f>
        <v>56-Fortalecer la gestión de la información, el conocimiento y la innovación para optimizar la capacidad institucional</v>
      </c>
      <c r="G109" s="61" t="str">
        <f>VLOOKUP(A109,'PAI 2025 GPS rempl2)'!$E$3:$L$502,8,0)</f>
        <v>N/A</v>
      </c>
      <c r="H109" s="61" t="str">
        <f>VLOOKUP(A109,'PAI 2025 GPS rempl2)'!$E$3:$Q$502,13,0)</f>
        <v>Equipo jurídico del Grupo de Gestión Judicial , fortalecido (Listas de asistencia y/o capturas de pantalla/único entregable)</v>
      </c>
      <c r="I109" s="61">
        <f>VLOOKUP(A109,'PAI 2025 GPS rempl2)'!$E$3:$T$502,15,0)</f>
        <v>2</v>
      </c>
      <c r="J109" s="61" t="str">
        <f>VLOOKUP(A109,'PAI 2025 GPS rempl2)'!$E$3:$U$502,16,0)</f>
        <v>Númerica</v>
      </c>
      <c r="K109" s="61" t="str">
        <f>VLOOKUP(A109,'PAI 2025 GPS rempl2)'!$E$3:$X$502,18,0)</f>
        <v>2025-01-27</v>
      </c>
      <c r="L109" s="61" t="str">
        <f>VLOOKUP(A109,'PAI 2025 GPS rempl2)'!$E$3:$X$502,19,0)</f>
        <v>2025-11-28</v>
      </c>
      <c r="M109" s="61" t="str">
        <f>VLOOKUP(A109,'PAI 2025 GPS rempl2)'!$E$3:$X$502,20,0)</f>
        <v>60-GRUPO DE TRABAJO DE GESTIÓN JUDICIAL ADSCRITO A LA OFICINA ASESORA JURÍDICA</v>
      </c>
    </row>
    <row r="110" spans="1:13" x14ac:dyDescent="0.25">
      <c r="A110" s="79" t="s">
        <v>812</v>
      </c>
      <c r="B110" s="79" t="str">
        <f>VLOOKUP(A110,'PAI 2025 GPS rempl2)'!$A$3:$D$502,4,0)</f>
        <v>Actividad propia</v>
      </c>
      <c r="C110" s="61" t="str">
        <f>IF(ISERROR(VLOOKUP(A110,Hoja1!$A$3:$G$119,7,0)),C109,VLOOKUP(A110,Hoja1!$A$3:$G$119,7,0))</f>
        <v>Política Defensa Jurídica _DIMENSIÓN Gestión con Valores para Resultados</v>
      </c>
      <c r="D110" s="61" t="s">
        <v>1761</v>
      </c>
      <c r="E110" s="61" t="s">
        <v>1756</v>
      </c>
      <c r="H110" s="61" t="str">
        <f>VLOOKUP(A110,'PAI 2025 GPS rempl2)'!$E$3:$Q$502,13,0)</f>
        <v>Solicitar mediante correo electrónico a la ANDJE que se realicen dos jornadas de capacitación. (Correo electrónico a la ANDJE/único entregable)</v>
      </c>
      <c r="I110" s="61">
        <f>VLOOKUP(A110,'PAI 2025 GPS rempl2)'!$E$3:$T$502,15,0)</f>
        <v>1</v>
      </c>
      <c r="J110" s="61" t="str">
        <f>VLOOKUP(A110,'PAI 2025 GPS rempl2)'!$E$3:$U$502,16,0)</f>
        <v>Númerica</v>
      </c>
      <c r="K110" s="61" t="str">
        <f>VLOOKUP(A110,'PAI 2025 GPS rempl2)'!$E$3:$X$502,18,0)</f>
        <v>2025-01-27</v>
      </c>
      <c r="L110" s="61" t="str">
        <f>VLOOKUP(A110,'PAI 2025 GPS rempl2)'!$E$3:$X$502,19,0)</f>
        <v>2025-02-28</v>
      </c>
      <c r="M110" s="61" t="str">
        <f>VLOOKUP(A110,'PAI 2025 GPS rempl2)'!$E$3:$X$502,20,0)</f>
        <v>60-GRUPO DE TRABAJO DE GESTIÓN JUDICIAL ADSCRITO A LA OFICINA ASESORA JURÍDICA</v>
      </c>
    </row>
    <row r="111" spans="1:13" x14ac:dyDescent="0.25">
      <c r="A111" s="79" t="s">
        <v>814</v>
      </c>
      <c r="B111" s="79" t="str">
        <f>VLOOKUP(A111,'PAI 2025 GPS rempl2)'!$A$3:$D$502,4,0)</f>
        <v>Actividad propia</v>
      </c>
      <c r="C111" s="61" t="str">
        <f>IF(ISERROR(VLOOKUP(A111,Hoja1!$A$3:$G$119,7,0)),C110,VLOOKUP(A111,Hoja1!$A$3:$G$119,7,0))</f>
        <v>Política Defensa Jurídica _DIMENSIÓN Gestión con Valores para Resultados</v>
      </c>
      <c r="D111" s="61" t="s">
        <v>1761</v>
      </c>
      <c r="E111" s="61" t="s">
        <v>1756</v>
      </c>
      <c r="H111" s="61" t="str">
        <f>VLOOKUP(A111,'PAI 2025 GPS rempl2)'!$E$3:$Q$502,13,0)</f>
        <v>Participar en capacitaciones desarrolladas por la Agencia Nacional de Defensa Jurídica del Estado (Capturas de pantalla de las capacitaciones y/o listado de asistencia)</v>
      </c>
      <c r="I111" s="61">
        <f>VLOOKUP(A111,'PAI 2025 GPS rempl2)'!$E$3:$T$502,15,0)</f>
        <v>2</v>
      </c>
      <c r="J111" s="61" t="str">
        <f>VLOOKUP(A111,'PAI 2025 GPS rempl2)'!$E$3:$U$502,16,0)</f>
        <v>Númerica</v>
      </c>
      <c r="K111" s="61" t="str">
        <f>VLOOKUP(A111,'PAI 2025 GPS rempl2)'!$E$3:$X$502,18,0)</f>
        <v>2025-03-03</v>
      </c>
      <c r="L111" s="61" t="str">
        <f>VLOOKUP(A111,'PAI 2025 GPS rempl2)'!$E$3:$X$502,19,0)</f>
        <v>2025-09-30</v>
      </c>
      <c r="M111" s="61" t="str">
        <f>VLOOKUP(A111,'PAI 2025 GPS rempl2)'!$E$3:$X$502,20,0)</f>
        <v>60-GRUPO DE TRABAJO DE GESTIÓN JUDICIAL ADSCRITO A LA OFICINA ASESORA JURÍDICA</v>
      </c>
    </row>
    <row r="112" spans="1:13" x14ac:dyDescent="0.25">
      <c r="A112" s="79" t="s">
        <v>815</v>
      </c>
      <c r="B112" s="79" t="str">
        <f>VLOOKUP(A112,'PAI 2025 GPS rempl2)'!$A$3:$D$502,4,0)</f>
        <v>Actividad propia</v>
      </c>
      <c r="C112" s="61" t="str">
        <f>IF(ISERROR(VLOOKUP(A112,Hoja1!$A$3:$G$119,7,0)),C111,VLOOKUP(A112,Hoja1!$A$3:$G$119,7,0))</f>
        <v>Política Defensa Jurídica _DIMENSIÓN Gestión con Valores para Resultados</v>
      </c>
      <c r="D112" s="61" t="s">
        <v>1761</v>
      </c>
      <c r="E112" s="61" t="s">
        <v>1756</v>
      </c>
      <c r="H112" s="61" t="str">
        <f>VLOOKUP(A112,'PAI 2025 GPS rempl2)'!$E$3:$Q$502,13,0)</f>
        <v>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v>
      </c>
      <c r="I112" s="61">
        <f>VLOOKUP(A112,'PAI 2025 GPS rempl2)'!$E$3:$T$502,15,0)</f>
        <v>2</v>
      </c>
      <c r="J112" s="61" t="str">
        <f>VLOOKUP(A112,'PAI 2025 GPS rempl2)'!$E$3:$U$502,16,0)</f>
        <v>Númerica</v>
      </c>
      <c r="K112" s="61" t="str">
        <f>VLOOKUP(A112,'PAI 2025 GPS rempl2)'!$E$3:$X$502,18,0)</f>
        <v>2025-04-01</v>
      </c>
      <c r="L112" s="61" t="str">
        <f>VLOOKUP(A112,'PAI 2025 GPS rempl2)'!$E$3:$X$502,19,0)</f>
        <v>2025-11-28</v>
      </c>
      <c r="M112" s="61" t="str">
        <f>VLOOKUP(A112,'PAI 2025 GPS rempl2)'!$E$3:$X$502,20,0)</f>
        <v>60-GRUPO DE TRABAJO DE GESTIÓN JUDICIAL ADSCRITO A LA OFICINA ASESORA JURÍDICA</v>
      </c>
    </row>
    <row r="113" spans="1:13" x14ac:dyDescent="0.25">
      <c r="A113" s="79" t="s">
        <v>818</v>
      </c>
      <c r="B113" s="79" t="str">
        <f>VLOOKUP(A113,'PAI 2025 GPS rempl2)'!$A$3:$D$502,4,0)</f>
        <v>Producto</v>
      </c>
      <c r="C113" s="61" t="str">
        <f>IF(ISERROR(VLOOKUP(A113,Hoja1!$A$3:$G$119,7,0)),C112,VLOOKUP(A113,Hoja1!$A$3:$G$119,7,0))</f>
        <v>Política Compras y contratación pública _DIMENSIÓN Direccionamiento Estratégico y Planeación</v>
      </c>
      <c r="D113" s="61" t="s">
        <v>1762</v>
      </c>
      <c r="E113" s="61" t="s">
        <v>1763</v>
      </c>
      <c r="F113" s="61" t="str">
        <f>+VLOOKUP(A113,Hoja1!$A$3:$G$119,3,0)</f>
        <v>60-Fortalecer el Sistema Integral de Gestión Institucional en el marco del Modelo Integrado de Planeación y gestión para mejorar la prestación del servicio.</v>
      </c>
      <c r="G113" s="61" t="str">
        <f>VLOOKUP(A113,'PAI 2025 GPS rempl2)'!$E$3:$L$502,8,0)</f>
        <v>N/A</v>
      </c>
      <c r="H113" s="61" t="str">
        <f>VLOOKUP(A113,'PAI 2025 GPS rempl2)'!$E$3:$Q$502,13,0)</f>
        <v>Diagnóstico de necesidades que permita realizar el seguimiento del ciclo de contratación, elaborado  (Documento diagnostico )</v>
      </c>
      <c r="I113" s="61">
        <f>VLOOKUP(A113,'PAI 2025 GPS rempl2)'!$E$3:$T$502,15,0)</f>
        <v>1</v>
      </c>
      <c r="J113" s="61" t="str">
        <f>VLOOKUP(A113,'PAI 2025 GPS rempl2)'!$E$3:$U$502,16,0)</f>
        <v>Númerica</v>
      </c>
      <c r="K113" s="61" t="str">
        <f>VLOOKUP(A113,'PAI 2025 GPS rempl2)'!$E$3:$X$502,18,0)</f>
        <v>2025-03-03</v>
      </c>
      <c r="L113" s="61" t="str">
        <f>VLOOKUP(A113,'PAI 2025 GPS rempl2)'!$E$3:$X$502,19,0)</f>
        <v>2025-11-28</v>
      </c>
      <c r="M113" s="61" t="str">
        <f>VLOOKUP(A113,'PAI 2025 GPS rempl2)'!$E$3:$X$502,20,0)</f>
        <v>105-GRUPO DE TRABAJO DE CONTRATACIÓN;
20-OFICINA DE TECNOLOGÍA E INFORMÁTICA</v>
      </c>
    </row>
    <row r="114" spans="1:13" x14ac:dyDescent="0.25">
      <c r="A114" s="79" t="s">
        <v>822</v>
      </c>
      <c r="B114" s="79" t="str">
        <f>VLOOKUP(A114,'PAI 2025 GPS rempl2)'!$A$3:$D$502,4,0)</f>
        <v>Actividad propia</v>
      </c>
      <c r="C114" s="61" t="str">
        <f>IF(ISERROR(VLOOKUP(A114,Hoja1!$A$3:$G$119,7,0)),C113,VLOOKUP(A114,Hoja1!$A$3:$G$119,7,0))</f>
        <v>Política Compras y contratación pública _DIMENSIÓN Direccionamiento Estratégico y Planeación</v>
      </c>
      <c r="D114" s="61" t="s">
        <v>1762</v>
      </c>
      <c r="E114" s="61" t="s">
        <v>1763</v>
      </c>
      <c r="H114" s="61" t="str">
        <f>VLOOKUP(A114,'PAI 2025 GPS rempl2)'!$E$3:$Q$502,13,0)</f>
        <v>Identificar las necesidades de  ajuste a herramientas tecnológicas para el seguimiento del ciclo  de contratción (Documento con las necesidades identificadas)</v>
      </c>
      <c r="I114" s="61">
        <f>VLOOKUP(A114,'PAI 2025 GPS rempl2)'!$E$3:$T$502,15,0)</f>
        <v>1</v>
      </c>
      <c r="J114" s="61" t="str">
        <f>VLOOKUP(A114,'PAI 2025 GPS rempl2)'!$E$3:$U$502,16,0)</f>
        <v>Númerica</v>
      </c>
      <c r="K114" s="61" t="str">
        <f>VLOOKUP(A114,'PAI 2025 GPS rempl2)'!$E$3:$X$502,18,0)</f>
        <v>2025-03-03</v>
      </c>
      <c r="L114" s="61" t="str">
        <f>VLOOKUP(A114,'PAI 2025 GPS rempl2)'!$E$3:$X$502,19,0)</f>
        <v>2025-07-31</v>
      </c>
      <c r="M114" s="61" t="str">
        <f>VLOOKUP(A114,'PAI 2025 GPS rempl2)'!$E$3:$X$502,20,0)</f>
        <v>105-GRUPO DE TRABAJO DE CONTRATACIÓN;
20-OFICINA DE TECNOLOGÍA E INFORMÁTICA</v>
      </c>
    </row>
    <row r="115" spans="1:13" x14ac:dyDescent="0.25">
      <c r="A115" s="79" t="s">
        <v>825</v>
      </c>
      <c r="B115" s="79" t="str">
        <f>VLOOKUP(A115,'PAI 2025 GPS rempl2)'!$A$3:$D$502,4,0)</f>
        <v>Actividad sin participación</v>
      </c>
      <c r="C115" s="61" t="str">
        <f>IF(ISERROR(VLOOKUP(A115,Hoja1!$A$3:$G$119,7,0)),C114,VLOOKUP(A115,Hoja1!$A$3:$G$119,7,0))</f>
        <v>Política Compras y contratación pública _DIMENSIÓN Direccionamiento Estratégico y Planeación</v>
      </c>
      <c r="D115" s="61" t="s">
        <v>1762</v>
      </c>
      <c r="E115" s="61" t="s">
        <v>1763</v>
      </c>
      <c r="H115" s="61" t="str">
        <f>VLOOKUP(A115,'PAI 2025 GPS rempl2)'!$E$3:$Q$502,13,0)</f>
        <v>Emitir concepto de viabilidad técnica y presupuestal con base en las necesidades identificadas (Concepto diagnóstico entregado)</v>
      </c>
      <c r="I115" s="61">
        <f>VLOOKUP(A115,'PAI 2025 GPS rempl2)'!$E$3:$T$502,15,0)</f>
        <v>1</v>
      </c>
      <c r="J115" s="61" t="str">
        <f>VLOOKUP(A115,'PAI 2025 GPS rempl2)'!$E$3:$U$502,16,0)</f>
        <v>Númerica</v>
      </c>
      <c r="K115" s="61" t="str">
        <f>VLOOKUP(A115,'PAI 2025 GPS rempl2)'!$E$3:$X$502,18,0)</f>
        <v>2025-08-01</v>
      </c>
      <c r="L115" s="61" t="str">
        <f>VLOOKUP(A115,'PAI 2025 GPS rempl2)'!$E$3:$X$502,19,0)</f>
        <v>2025-11-28</v>
      </c>
      <c r="M115" s="61" t="str">
        <f>VLOOKUP(A115,'PAI 2025 GPS rempl2)'!$E$3:$X$502,20,0)</f>
        <v>20-OFICINA DE TECNOLOGÍA E INFORMÁTICA</v>
      </c>
    </row>
    <row r="116" spans="1:13" x14ac:dyDescent="0.25">
      <c r="A116" s="79" t="s">
        <v>829</v>
      </c>
      <c r="B116" s="79" t="str">
        <f>VLOOKUP(A116,'PAI 2025 GPS rempl2)'!$A$3:$D$502,4,0)</f>
        <v>Producto</v>
      </c>
      <c r="C116" s="61" t="str">
        <f>IF(ISERROR(VLOOKUP(A116,Hoja1!$A$3:$G$119,7,0)),C115,VLOOKUP(A116,Hoja1!$A$3:$G$119,7,0))</f>
        <v>Política Servicio al Ciudadano_DIMENSIÓN Gestión con Valores para Resultados</v>
      </c>
      <c r="D116" s="61" t="s">
        <v>1760</v>
      </c>
      <c r="E116" s="61" t="s">
        <v>1756</v>
      </c>
      <c r="F116" s="61" t="str">
        <f>+VLOOKUP(A116,Hoja1!$A$3:$G$119,3,0)</f>
        <v>58-Promover el enfoque preventivo, diferencial y territorial en el que hacer misional de la entidad</v>
      </c>
      <c r="G116" s="61" t="str">
        <f>VLOOKUP(A116,'PAI 2025 GPS rempl2)'!$E$3:$L$502,8,0)</f>
        <v>C-3503-0200-0014-20309b</v>
      </c>
      <c r="H116" s="61" t="str">
        <f>VLOOKUP(A116,'PAI 2025 GPS rempl2)'!$E$3:$Q$502,13,0)</f>
        <v>Programas de fomento al uso estratégico de la propiedad industrial como herramienta de competitividad para empresarios, ejecutados.  (Matriz de seguimiento e informe final de ejecución de los programas)</v>
      </c>
      <c r="I116" s="61">
        <f>VLOOKUP(A116,'PAI 2025 GPS rempl2)'!$E$3:$T$502,15,0)</f>
        <v>100</v>
      </c>
      <c r="J116" s="61" t="str">
        <f>VLOOKUP(A116,'PAI 2025 GPS rempl2)'!$E$3:$U$502,16,0)</f>
        <v>Porcentual</v>
      </c>
      <c r="K116" s="61" t="str">
        <f>VLOOKUP(A116,'PAI 2025 GPS rempl2)'!$E$3:$X$502,18,0)</f>
        <v>2025-01-13</v>
      </c>
      <c r="L116" s="61" t="str">
        <f>VLOOKUP(A116,'PAI 2025 GPS rempl2)'!$E$3:$X$502,19,0)</f>
        <v>2025-11-28</v>
      </c>
      <c r="M116" s="61" t="str">
        <f>VLOOKUP(A116,'PAI 2025 GPS rempl2)'!$E$3:$X$502,20,0)</f>
        <v>2023-GRUPO DE TRABAJO DE CENTRO DE INFORMACIÓN TECNOLÓGICA Y APOYO A LA GESTIÓN DE PROPIEDAD LA INDUSTRIAL</v>
      </c>
    </row>
    <row r="117" spans="1:13" x14ac:dyDescent="0.25">
      <c r="A117" s="79" t="s">
        <v>832</v>
      </c>
      <c r="B117" s="79" t="str">
        <f>VLOOKUP(A117,'PAI 2025 GPS rempl2)'!$A$3:$D$502,4,0)</f>
        <v>Actividad propia</v>
      </c>
      <c r="C117" s="61" t="str">
        <f>IF(ISERROR(VLOOKUP(A117,Hoja1!$A$3:$G$119,7,0)),C116,VLOOKUP(A117,Hoja1!$A$3:$G$119,7,0))</f>
        <v>Política Servicio al Ciudadano_DIMENSIÓN Gestión con Valores para Resultados</v>
      </c>
      <c r="D117" s="61" t="s">
        <v>1760</v>
      </c>
      <c r="E117" s="61" t="s">
        <v>1756</v>
      </c>
      <c r="H117" s="61" t="str">
        <f>VLOOKUP(A117,'PAI 2025 GPS rempl2)'!$E$3:$Q$502,13,0)</f>
        <v>Elaborar matriz de metas y seguimiento de ejecución del programa</v>
      </c>
      <c r="I117" s="61">
        <f>VLOOKUP(A117,'PAI 2025 GPS rempl2)'!$E$3:$T$502,15,0)</f>
        <v>1</v>
      </c>
      <c r="J117" s="61" t="str">
        <f>VLOOKUP(A117,'PAI 2025 GPS rempl2)'!$E$3:$U$502,16,0)</f>
        <v>Númerica</v>
      </c>
      <c r="K117" s="61" t="str">
        <f>VLOOKUP(A117,'PAI 2025 GPS rempl2)'!$E$3:$X$502,18,0)</f>
        <v>2025-01-13</v>
      </c>
      <c r="L117" s="61" t="str">
        <f>VLOOKUP(A117,'PAI 2025 GPS rempl2)'!$E$3:$X$502,19,0)</f>
        <v>2025-02-28</v>
      </c>
      <c r="M117" s="61" t="str">
        <f>VLOOKUP(A117,'PAI 2025 GPS rempl2)'!$E$3:$X$502,20,0)</f>
        <v>2023-GRUPO DE TRABAJO DE CENTRO DE INFORMACIÓN TECNOLÓGICA Y APOYO A LA GESTIÓN DE PROPIEDAD LA INDUSTRIAL</v>
      </c>
    </row>
    <row r="118" spans="1:13" x14ac:dyDescent="0.25">
      <c r="A118" s="79" t="s">
        <v>834</v>
      </c>
      <c r="B118" s="79" t="str">
        <f>VLOOKUP(A118,'PAI 2025 GPS rempl2)'!$A$3:$D$502,4,0)</f>
        <v>Actividad propia</v>
      </c>
      <c r="C118" s="61" t="str">
        <f>IF(ISERROR(VLOOKUP(A118,Hoja1!$A$3:$G$119,7,0)),C117,VLOOKUP(A118,Hoja1!$A$3:$G$119,7,0))</f>
        <v>Política Servicio al Ciudadano_DIMENSIÓN Gestión con Valores para Resultados</v>
      </c>
      <c r="D118" s="61" t="s">
        <v>1760</v>
      </c>
      <c r="E118" s="61" t="s">
        <v>1756</v>
      </c>
      <c r="H118" s="61" t="str">
        <f>VLOOKUP(A118,'PAI 2025 GPS rempl2)'!$E$3:$Q$502,13,0)</f>
        <v>Ejecutar el programa Centros de Apoyo a la Tecnología y la Innovación CATI. (Matriz de seguimiento e Informe final del programa)</v>
      </c>
      <c r="I118" s="61">
        <f>VLOOKUP(A118,'PAI 2025 GPS rempl2)'!$E$3:$T$502,15,0)</f>
        <v>100</v>
      </c>
      <c r="J118" s="61" t="str">
        <f>VLOOKUP(A118,'PAI 2025 GPS rempl2)'!$E$3:$U$502,16,0)</f>
        <v>Porcentual</v>
      </c>
      <c r="K118" s="61" t="str">
        <f>VLOOKUP(A118,'PAI 2025 GPS rempl2)'!$E$3:$X$502,18,0)</f>
        <v>2025-02-03</v>
      </c>
      <c r="L118" s="61" t="str">
        <f>VLOOKUP(A118,'PAI 2025 GPS rempl2)'!$E$3:$X$502,19,0)</f>
        <v>2025-11-28</v>
      </c>
      <c r="M118" s="61" t="str">
        <f>VLOOKUP(A118,'PAI 2025 GPS rempl2)'!$E$3:$X$502,20,0)</f>
        <v>2023-GRUPO DE TRABAJO DE CENTRO DE INFORMACIÓN TECNOLÓGICA Y APOYO A LA GESTIÓN DE PROPIEDAD LA INDUSTRIAL</v>
      </c>
    </row>
    <row r="119" spans="1:13" x14ac:dyDescent="0.25">
      <c r="A119" s="79" t="s">
        <v>835</v>
      </c>
      <c r="B119" s="79" t="str">
        <f>VLOOKUP(A119,'PAI 2025 GPS rempl2)'!$A$3:$D$502,4,0)</f>
        <v>Actividad propia</v>
      </c>
      <c r="C119" s="61" t="str">
        <f>IF(ISERROR(VLOOKUP(A119,Hoja1!$A$3:$G$119,7,0)),C118,VLOOKUP(A119,Hoja1!$A$3:$G$119,7,0))</f>
        <v>Política Servicio al Ciudadano_DIMENSIÓN Gestión con Valores para Resultados</v>
      </c>
      <c r="D119" s="61" t="s">
        <v>1760</v>
      </c>
      <c r="E119" s="61" t="s">
        <v>1756</v>
      </c>
      <c r="H119" s="61" t="str">
        <f>VLOOKUP(A119,'PAI 2025 GPS rempl2)'!$E$3:$Q$502,13,0)</f>
        <v>Elaborar matriz de fases y etapas para el seguimiento de ejecución del programa</v>
      </c>
      <c r="I119" s="61">
        <f>VLOOKUP(A119,'PAI 2025 GPS rempl2)'!$E$3:$T$502,15,0)</f>
        <v>1</v>
      </c>
      <c r="J119" s="61" t="str">
        <f>VLOOKUP(A119,'PAI 2025 GPS rempl2)'!$E$3:$U$502,16,0)</f>
        <v>Númerica</v>
      </c>
      <c r="K119" s="61" t="str">
        <f>VLOOKUP(A119,'PAI 2025 GPS rempl2)'!$E$3:$X$502,18,0)</f>
        <v>2025-02-03</v>
      </c>
      <c r="L119" s="61" t="str">
        <f>VLOOKUP(A119,'PAI 2025 GPS rempl2)'!$E$3:$X$502,19,0)</f>
        <v>2025-02-28</v>
      </c>
      <c r="M119" s="61" t="str">
        <f>VLOOKUP(A119,'PAI 2025 GPS rempl2)'!$E$3:$X$502,20,0)</f>
        <v>2023-GRUPO DE TRABAJO DE CENTRO DE INFORMACIÓN TECNOLÓGICA Y APOYO A LA GESTIÓN DE PROPIEDAD LA INDUSTRIAL</v>
      </c>
    </row>
    <row r="120" spans="1:13" x14ac:dyDescent="0.25">
      <c r="A120" s="79" t="s">
        <v>836</v>
      </c>
      <c r="B120" s="79" t="str">
        <f>VLOOKUP(A120,'PAI 2025 GPS rempl2)'!$A$3:$D$502,4,0)</f>
        <v>Actividad propia</v>
      </c>
      <c r="C120" s="61" t="str">
        <f>IF(ISERROR(VLOOKUP(A120,Hoja1!$A$3:$G$119,7,0)),C119,VLOOKUP(A120,Hoja1!$A$3:$G$119,7,0))</f>
        <v>Política Servicio al Ciudadano_DIMENSIÓN Gestión con Valores para Resultados</v>
      </c>
      <c r="D120" s="61" t="s">
        <v>1760</v>
      </c>
      <c r="E120" s="61" t="s">
        <v>1756</v>
      </c>
      <c r="H120" s="61" t="str">
        <f>VLOOKUP(A120,'PAI 2025 GPS rempl2)'!$E$3:$Q$502,13,0)</f>
        <v>Ejecutar el programa Propiedad Industrial para MIPYMES. (Matriz de seguimiento e Informe final del programa)</v>
      </c>
      <c r="I120" s="61">
        <f>VLOOKUP(A120,'PAI 2025 GPS rempl2)'!$E$3:$T$502,15,0)</f>
        <v>100</v>
      </c>
      <c r="J120" s="61" t="str">
        <f>VLOOKUP(A120,'PAI 2025 GPS rempl2)'!$E$3:$U$502,16,0)</f>
        <v>Porcentual</v>
      </c>
      <c r="K120" s="61" t="str">
        <f>VLOOKUP(A120,'PAI 2025 GPS rempl2)'!$E$3:$X$502,18,0)</f>
        <v>2025-03-03</v>
      </c>
      <c r="L120" s="61" t="str">
        <f>VLOOKUP(A120,'PAI 2025 GPS rempl2)'!$E$3:$X$502,19,0)</f>
        <v>2025-11-28</v>
      </c>
      <c r="M120" s="61" t="str">
        <f>VLOOKUP(A120,'PAI 2025 GPS rempl2)'!$E$3:$X$502,20,0)</f>
        <v>2023-GRUPO DE TRABAJO DE CENTRO DE INFORMACIÓN TECNOLÓGICA Y APOYO A LA GESTIÓN DE PROPIEDAD LA INDUSTRIAL</v>
      </c>
    </row>
    <row r="121" spans="1:13" x14ac:dyDescent="0.25">
      <c r="A121" s="79" t="s">
        <v>837</v>
      </c>
      <c r="B121" s="79" t="str">
        <f>VLOOKUP(A121,'PAI 2025 GPS rempl2)'!$A$3:$D$502,4,0)</f>
        <v>Producto</v>
      </c>
      <c r="C121" s="61" t="str">
        <f>IF(ISERROR(VLOOKUP(A121,Hoja1!$A$3:$G$119,7,0)),C120,VLOOKUP(A121,Hoja1!$A$3:$G$119,7,0))</f>
        <v>Política Participación Ciudadana en la Gestión Pública _DIMENSIÓN Gestión con Valores para Resultados</v>
      </c>
      <c r="D121" s="61" t="s">
        <v>1764</v>
      </c>
      <c r="E121" s="61" t="s">
        <v>1756</v>
      </c>
      <c r="F121" s="61" t="str">
        <f>+VLOOKUP(A121,Hoja1!$A$3:$G$119,3,0)</f>
        <v>59-Generar sinergias con agentes nacionales e internacionales que permitan potenciar las capacidades de la SIC.</v>
      </c>
      <c r="G121" s="61" t="str">
        <f>VLOOKUP(A121,'PAI 2025 GPS rempl2)'!$E$3:$L$502,8,0)</f>
        <v>N/A</v>
      </c>
      <c r="H121" s="61" t="str">
        <f>VLOOKUP(A121,'PAI 2025 GPS rempl2)'!$E$3:$Q$502,13,0)</f>
        <v>Mesas de integración para la conexión de actores del ecosistema de innovación involucrados en temas de Propiedad Industrial y transferencia tecnológica, realizadas  (Actas de reunión firmadas)</v>
      </c>
      <c r="I121" s="61">
        <f>VLOOKUP(A121,'PAI 2025 GPS rempl2)'!$E$3:$T$502,15,0)</f>
        <v>2</v>
      </c>
      <c r="J121" s="61" t="str">
        <f>VLOOKUP(A121,'PAI 2025 GPS rempl2)'!$E$3:$U$502,16,0)</f>
        <v>Númerica</v>
      </c>
      <c r="K121" s="61" t="str">
        <f>VLOOKUP(A121,'PAI 2025 GPS rempl2)'!$E$3:$X$502,18,0)</f>
        <v>2025-01-13</v>
      </c>
      <c r="L121" s="61" t="str">
        <f>VLOOKUP(A121,'PAI 2025 GPS rempl2)'!$E$3:$X$502,19,0)</f>
        <v>2025-11-28</v>
      </c>
      <c r="M121" s="61" t="str">
        <f>VLOOKUP(A121,'PAI 2025 GPS rempl2)'!$E$3:$X$502,20,0)</f>
        <v>2023-GRUPO DE TRABAJO DE CENTRO DE INFORMACIÓN TECNOLÓGICA Y APOYO A LA GESTIÓN DE PROPIEDAD LA INDUSTRIAL</v>
      </c>
    </row>
    <row r="122" spans="1:13" x14ac:dyDescent="0.25">
      <c r="A122" s="79" t="s">
        <v>841</v>
      </c>
      <c r="B122" s="79" t="str">
        <f>VLOOKUP(A122,'PAI 2025 GPS rempl2)'!$A$3:$D$502,4,0)</f>
        <v>Actividad propia</v>
      </c>
      <c r="C122" s="61" t="str">
        <f>IF(ISERROR(VLOOKUP(A122,Hoja1!$A$3:$G$119,7,0)),C121,VLOOKUP(A122,Hoja1!$A$3:$G$119,7,0))</f>
        <v>Política Participación Ciudadana en la Gestión Pública _DIMENSIÓN Gestión con Valores para Resultados</v>
      </c>
      <c r="D122" s="61" t="s">
        <v>1764</v>
      </c>
      <c r="E122" s="61" t="s">
        <v>1756</v>
      </c>
      <c r="H122" s="61" t="str">
        <f>VLOOKUP(A122,'PAI 2025 GPS rempl2)'!$E$3:$Q$502,13,0)</f>
        <v>Elaborar la propuesta de estructura para la realización de las mesas de integración para la conexión de actores del ecosistema de innovación involucrados en temas de Propiedad Industrial y transferencia tecnológica. (Documento con la propuesta elaborado)</v>
      </c>
      <c r="I122" s="61">
        <f>VLOOKUP(A122,'PAI 2025 GPS rempl2)'!$E$3:$T$502,15,0)</f>
        <v>1</v>
      </c>
      <c r="J122" s="61" t="str">
        <f>VLOOKUP(A122,'PAI 2025 GPS rempl2)'!$E$3:$U$502,16,0)</f>
        <v>Númerica</v>
      </c>
      <c r="K122" s="61" t="str">
        <f>VLOOKUP(A122,'PAI 2025 GPS rempl2)'!$E$3:$X$502,18,0)</f>
        <v>2025-01-13</v>
      </c>
      <c r="L122" s="61" t="str">
        <f>VLOOKUP(A122,'PAI 2025 GPS rempl2)'!$E$3:$X$502,19,0)</f>
        <v>2025-03-31</v>
      </c>
      <c r="M122" s="61" t="str">
        <f>VLOOKUP(A122,'PAI 2025 GPS rempl2)'!$E$3:$X$502,20,0)</f>
        <v>2023-GRUPO DE TRABAJO DE CENTRO DE INFORMACIÓN TECNOLÓGICA Y APOYO A LA GESTIÓN DE PROPIEDAD LA INDUSTRIAL</v>
      </c>
    </row>
    <row r="123" spans="1:13" x14ac:dyDescent="0.25">
      <c r="A123" s="79" t="s">
        <v>843</v>
      </c>
      <c r="B123" s="79" t="str">
        <f>VLOOKUP(A123,'PAI 2025 GPS rempl2)'!$A$3:$D$502,4,0)</f>
        <v>Actividad propia</v>
      </c>
      <c r="C123" s="61" t="str">
        <f>IF(ISERROR(VLOOKUP(A123,Hoja1!$A$3:$G$119,7,0)),C122,VLOOKUP(A123,Hoja1!$A$3:$G$119,7,0))</f>
        <v>Política Participación Ciudadana en la Gestión Pública _DIMENSIÓN Gestión con Valores para Resultados</v>
      </c>
      <c r="D123" s="61" t="s">
        <v>1764</v>
      </c>
      <c r="E123" s="61" t="s">
        <v>1756</v>
      </c>
      <c r="H123" s="61" t="str">
        <f>VLOOKUP(A123,'PAI 2025 GPS rempl2)'!$E$3:$Q$502,13,0)</f>
        <v>Realizar las mesas de integración  (Actas de reunión firmadas)</v>
      </c>
      <c r="I123" s="61">
        <f>VLOOKUP(A123,'PAI 2025 GPS rempl2)'!$E$3:$T$502,15,0)</f>
        <v>2</v>
      </c>
      <c r="J123" s="61" t="str">
        <f>VLOOKUP(A123,'PAI 2025 GPS rempl2)'!$E$3:$U$502,16,0)</f>
        <v>Númerica</v>
      </c>
      <c r="K123" s="61" t="str">
        <f>VLOOKUP(A123,'PAI 2025 GPS rempl2)'!$E$3:$X$502,18,0)</f>
        <v>2025-04-01</v>
      </c>
      <c r="L123" s="61" t="str">
        <f>VLOOKUP(A123,'PAI 2025 GPS rempl2)'!$E$3:$X$502,19,0)</f>
        <v>2025-11-28</v>
      </c>
      <c r="M123" s="61" t="str">
        <f>VLOOKUP(A123,'PAI 2025 GPS rempl2)'!$E$3:$X$502,20,0)</f>
        <v>2023-GRUPO DE TRABAJO DE CENTRO DE INFORMACIÓN TECNOLÓGICA Y APOYO A LA GESTIÓN DE PROPIEDAD LA INDUSTRIAL</v>
      </c>
    </row>
    <row r="124" spans="1:13" x14ac:dyDescent="0.25">
      <c r="A124" s="79" t="s">
        <v>844</v>
      </c>
      <c r="B124" s="79" t="str">
        <f>VLOOKUP(A124,'PAI 2025 GPS rempl2)'!$A$3:$D$502,4,0)</f>
        <v>Producto</v>
      </c>
      <c r="C124" s="61" t="str">
        <f>IF(ISERROR(VLOOKUP(A124,Hoja1!$A$3:$G$119,7,0)),C123,VLOOKUP(A124,Hoja1!$A$3:$G$119,7,0))</f>
        <v>Política Servicio al Ciudadano_DIMENSIÓN Gestión con Valores para Resultados</v>
      </c>
      <c r="D124" s="61" t="s">
        <v>1760</v>
      </c>
      <c r="E124" s="61" t="s">
        <v>1756</v>
      </c>
      <c r="F124" s="61" t="str">
        <f>+VLOOKUP(A124,Hoja1!$A$3:$G$119,3,0)</f>
        <v>58-Promover el enfoque preventivo, diferencial y territorial en el que hacer misional de la entidad</v>
      </c>
      <c r="G124" s="61" t="str">
        <f>VLOOKUP(A124,'PAI 2025 GPS rempl2)'!$E$3:$L$502,8,0)</f>
        <v>C-3503-0200-0014-20309b</v>
      </c>
      <c r="H124" s="61" t="str">
        <f>VLOOKUP(A124,'PAI 2025 GPS rempl2)'!$E$3:$Q$502,13,0)</f>
        <v>Programas de fomento para el uso estratégico de la propiedad industrial en la Economía Popular, ejecutados.  (Matriz de seguimiento e informe final de ejecución de los programas)</v>
      </c>
      <c r="I124" s="61">
        <f>VLOOKUP(A124,'PAI 2025 GPS rempl2)'!$E$3:$T$502,15,0)</f>
        <v>100</v>
      </c>
      <c r="J124" s="61" t="str">
        <f>VLOOKUP(A124,'PAI 2025 GPS rempl2)'!$E$3:$U$502,16,0)</f>
        <v>Porcentual</v>
      </c>
      <c r="K124" s="61" t="str">
        <f>VLOOKUP(A124,'PAI 2025 GPS rempl2)'!$E$3:$X$502,18,0)</f>
        <v>2025-02-03</v>
      </c>
      <c r="L124" s="61" t="str">
        <f>VLOOKUP(A124,'PAI 2025 GPS rempl2)'!$E$3:$X$502,19,0)</f>
        <v>2025-11-28</v>
      </c>
      <c r="M124" s="61" t="str">
        <f>VLOOKUP(A124,'PAI 2025 GPS rempl2)'!$E$3:$X$502,20,0)</f>
        <v>2023-GRUPO DE TRABAJO DE CENTRO DE INFORMACIÓN TECNOLÓGICA Y APOYO A LA GESTIÓN DE PROPIEDAD LA INDUSTRIAL</v>
      </c>
    </row>
    <row r="125" spans="1:13" x14ac:dyDescent="0.25">
      <c r="A125" s="79" t="s">
        <v>845</v>
      </c>
      <c r="B125" s="79" t="str">
        <f>VLOOKUP(A125,'PAI 2025 GPS rempl2)'!$A$3:$D$502,4,0)</f>
        <v>Actividad propia</v>
      </c>
      <c r="C125" s="61" t="str">
        <f>IF(ISERROR(VLOOKUP(A125,Hoja1!$A$3:$G$119,7,0)),C124,VLOOKUP(A125,Hoja1!$A$3:$G$119,7,0))</f>
        <v>Política Servicio al Ciudadano_DIMENSIÓN Gestión con Valores para Resultados</v>
      </c>
      <c r="D125" s="61" t="s">
        <v>1760</v>
      </c>
      <c r="E125" s="61" t="s">
        <v>1756</v>
      </c>
      <c r="H125" s="61" t="str">
        <f>VLOOKUP(A125,'PAI 2025 GPS rempl2)'!$E$3:$Q$502,13,0)</f>
        <v>Elaborar matriz programación de jornadas y seguimiento de ejecución del programa</v>
      </c>
      <c r="I125" s="61">
        <f>VLOOKUP(A125,'PAI 2025 GPS rempl2)'!$E$3:$T$502,15,0)</f>
        <v>1</v>
      </c>
      <c r="J125" s="61" t="str">
        <f>VLOOKUP(A125,'PAI 2025 GPS rempl2)'!$E$3:$U$502,16,0)</f>
        <v>Númerica</v>
      </c>
      <c r="K125" s="61" t="str">
        <f>VLOOKUP(A125,'PAI 2025 GPS rempl2)'!$E$3:$X$502,18,0)</f>
        <v>2025-02-03</v>
      </c>
      <c r="L125" s="61" t="str">
        <f>VLOOKUP(A125,'PAI 2025 GPS rempl2)'!$E$3:$X$502,19,0)</f>
        <v>2025-02-28</v>
      </c>
      <c r="M125" s="61" t="str">
        <f>VLOOKUP(A125,'PAI 2025 GPS rempl2)'!$E$3:$X$502,20,0)</f>
        <v>2023-GRUPO DE TRABAJO DE CENTRO DE INFORMACIÓN TECNOLÓGICA Y APOYO A LA GESTIÓN DE PROPIEDAD LA INDUSTRIAL</v>
      </c>
    </row>
    <row r="126" spans="1:13" x14ac:dyDescent="0.25">
      <c r="A126" s="79" t="s">
        <v>846</v>
      </c>
      <c r="B126" s="79" t="str">
        <f>VLOOKUP(A126,'PAI 2025 GPS rempl2)'!$A$3:$D$502,4,0)</f>
        <v>Actividad propia</v>
      </c>
      <c r="C126" s="61" t="str">
        <f>IF(ISERROR(VLOOKUP(A126,Hoja1!$A$3:$G$119,7,0)),C125,VLOOKUP(A126,Hoja1!$A$3:$G$119,7,0))</f>
        <v>Política Servicio al Ciudadano_DIMENSIÓN Gestión con Valores para Resultados</v>
      </c>
      <c r="D126" s="61" t="s">
        <v>1760</v>
      </c>
      <c r="E126" s="61" t="s">
        <v>1756</v>
      </c>
      <c r="H126" s="61" t="str">
        <f>VLOOKUP(A126,'PAI 2025 GPS rempl2)'!$E$3:$Q$502,13,0)</f>
        <v>Ejecutar el programa Propiedad Industrial para emprendedores PI-e.   (Matriz de seguimiento e Informe final del programa)</v>
      </c>
      <c r="I126" s="61">
        <f>VLOOKUP(A126,'PAI 2025 GPS rempl2)'!$E$3:$T$502,15,0)</f>
        <v>100</v>
      </c>
      <c r="J126" s="61" t="str">
        <f>VLOOKUP(A126,'PAI 2025 GPS rempl2)'!$E$3:$U$502,16,0)</f>
        <v>Porcentual</v>
      </c>
      <c r="K126" s="61" t="str">
        <f>VLOOKUP(A126,'PAI 2025 GPS rempl2)'!$E$3:$X$502,18,0)</f>
        <v>2025-02-03</v>
      </c>
      <c r="L126" s="61" t="str">
        <f>VLOOKUP(A126,'PAI 2025 GPS rempl2)'!$E$3:$X$502,19,0)</f>
        <v>2025-11-28</v>
      </c>
      <c r="M126" s="61" t="str">
        <f>VLOOKUP(A126,'PAI 2025 GPS rempl2)'!$E$3:$X$502,20,0)</f>
        <v>2023-GRUPO DE TRABAJO DE CENTRO DE INFORMACIÓN TECNOLÓGICA Y APOYO A LA GESTIÓN DE PROPIEDAD LA INDUSTRIAL</v>
      </c>
    </row>
    <row r="127" spans="1:13" x14ac:dyDescent="0.25">
      <c r="A127" s="79" t="s">
        <v>847</v>
      </c>
      <c r="B127" s="79" t="str">
        <f>VLOOKUP(A127,'PAI 2025 GPS rempl2)'!$A$3:$D$502,4,0)</f>
        <v>Actividad propia</v>
      </c>
      <c r="C127" s="61" t="str">
        <f>IF(ISERROR(VLOOKUP(A127,Hoja1!$A$3:$G$119,7,0)),C126,VLOOKUP(A127,Hoja1!$A$3:$G$119,7,0))</f>
        <v>Política Servicio al Ciudadano_DIMENSIÓN Gestión con Valores para Resultados</v>
      </c>
      <c r="D127" s="61" t="s">
        <v>1760</v>
      </c>
      <c r="E127" s="61" t="s">
        <v>1756</v>
      </c>
      <c r="H127" s="61" t="str">
        <f>VLOOKUP(A127,'PAI 2025 GPS rempl2)'!$E$3:$Q$502,13,0)</f>
        <v>Elaborar matriz de etapas para el seguimiento de ejecución de la estrategia</v>
      </c>
      <c r="I127" s="61">
        <f>VLOOKUP(A127,'PAI 2025 GPS rempl2)'!$E$3:$T$502,15,0)</f>
        <v>1</v>
      </c>
      <c r="J127" s="61" t="str">
        <f>VLOOKUP(A127,'PAI 2025 GPS rempl2)'!$E$3:$U$502,16,0)</f>
        <v>Númerica</v>
      </c>
      <c r="K127" s="61" t="str">
        <f>VLOOKUP(A127,'PAI 2025 GPS rempl2)'!$E$3:$X$502,18,0)</f>
        <v>2025-02-03</v>
      </c>
      <c r="L127" s="61" t="str">
        <f>VLOOKUP(A127,'PAI 2025 GPS rempl2)'!$E$3:$X$502,19,0)</f>
        <v>2025-02-28</v>
      </c>
      <c r="M127" s="61" t="str">
        <f>VLOOKUP(A127,'PAI 2025 GPS rempl2)'!$E$3:$X$502,20,0)</f>
        <v>2023-GRUPO DE TRABAJO DE CENTRO DE INFORMACIÓN TECNOLÓGICA Y APOYO A LA GESTIÓN DE PROPIEDAD LA INDUSTRIAL</v>
      </c>
    </row>
    <row r="128" spans="1:13" x14ac:dyDescent="0.25">
      <c r="A128" s="79" t="s">
        <v>848</v>
      </c>
      <c r="B128" s="79" t="str">
        <f>VLOOKUP(A128,'PAI 2025 GPS rempl2)'!$A$3:$D$502,4,0)</f>
        <v>Actividad propia</v>
      </c>
      <c r="C128" s="61" t="str">
        <f>IF(ISERROR(VLOOKUP(A128,Hoja1!$A$3:$G$119,7,0)),C127,VLOOKUP(A128,Hoja1!$A$3:$G$119,7,0))</f>
        <v>Política Servicio al Ciudadano_DIMENSIÓN Gestión con Valores para Resultados</v>
      </c>
      <c r="D128" s="61" t="s">
        <v>1760</v>
      </c>
      <c r="E128" s="61" t="s">
        <v>1756</v>
      </c>
      <c r="H128" s="61" t="str">
        <f>VLOOKUP(A128,'PAI 2025 GPS rempl2)'!$E$3:$Q$502,13,0)</f>
        <v>Ejecutar la estrategia Marcas de paz.  (Matriz de seguimiento e Informe final del programa)</v>
      </c>
      <c r="I128" s="61">
        <f>VLOOKUP(A128,'PAI 2025 GPS rempl2)'!$E$3:$T$502,15,0)</f>
        <v>100</v>
      </c>
      <c r="J128" s="61" t="str">
        <f>VLOOKUP(A128,'PAI 2025 GPS rempl2)'!$E$3:$U$502,16,0)</f>
        <v>Porcentual</v>
      </c>
      <c r="K128" s="61" t="str">
        <f>VLOOKUP(A128,'PAI 2025 GPS rempl2)'!$E$3:$X$502,18,0)</f>
        <v>2025-02-03</v>
      </c>
      <c r="L128" s="61" t="str">
        <f>VLOOKUP(A128,'PAI 2025 GPS rempl2)'!$E$3:$X$502,19,0)</f>
        <v>2025-11-28</v>
      </c>
      <c r="M128" s="61" t="str">
        <f>VLOOKUP(A128,'PAI 2025 GPS rempl2)'!$E$3:$X$502,20,0)</f>
        <v>2023-GRUPO DE TRABAJO DE CENTRO DE INFORMACIÓN TECNOLÓGICA Y APOYO A LA GESTIÓN DE PROPIEDAD LA INDUSTRIAL</v>
      </c>
    </row>
    <row r="129" spans="1:13" x14ac:dyDescent="0.25">
      <c r="A129" s="79" t="s">
        <v>849</v>
      </c>
      <c r="B129" s="79" t="str">
        <f>VLOOKUP(A129,'PAI 2025 GPS rempl2)'!$A$3:$D$502,4,0)</f>
        <v>Producto</v>
      </c>
      <c r="C129" s="61" t="str">
        <f>IF(ISERROR(VLOOKUP(A129,Hoja1!$A$3:$G$119,7,0)),C128,VLOOKUP(A129,Hoja1!$A$3:$G$119,7,0))</f>
        <v>Política Servicio al Ciudadano_DIMENSIÓN Gestión con Valores para Resultados</v>
      </c>
      <c r="D129" s="61" t="s">
        <v>1760</v>
      </c>
      <c r="E129" s="61" t="s">
        <v>1756</v>
      </c>
      <c r="F129" s="61" t="str">
        <f>+VLOOKUP(A129,Hoja1!$A$3:$G$119,3,0)</f>
        <v>58-Promover el enfoque preventivo, diferencial y territorial en el que hacer misional de la entidad</v>
      </c>
      <c r="G129" s="61" t="str">
        <f>VLOOKUP(A129,'PAI 2025 GPS rempl2)'!$E$3:$L$502,8,0)</f>
        <v>C-3503-0200-0014-20309b</v>
      </c>
      <c r="H129" s="61" t="str">
        <f>VLOOKUP(A129,'PAI 2025 GPS rempl2)'!$E$3:$Q$502,13,0)</f>
        <v>Boletines tecnológicos para la  promoción y difusión del sistema de propiedad industrial para empresas, centros de investigación y en general aquellas entidades que desarrollen tecnologías verdes, divulgados (Informe de divulgación)</v>
      </c>
      <c r="I129" s="61">
        <f>VLOOKUP(A129,'PAI 2025 GPS rempl2)'!$E$3:$T$502,15,0)</f>
        <v>2</v>
      </c>
      <c r="J129" s="61" t="str">
        <f>VLOOKUP(A129,'PAI 2025 GPS rempl2)'!$E$3:$U$502,16,0)</f>
        <v>Númerica</v>
      </c>
      <c r="K129" s="61" t="str">
        <f>VLOOKUP(A129,'PAI 2025 GPS rempl2)'!$E$3:$X$502,18,0)</f>
        <v>2025-02-03</v>
      </c>
      <c r="L129" s="61" t="str">
        <f>VLOOKUP(A129,'PAI 2025 GPS rempl2)'!$E$3:$X$502,19,0)</f>
        <v>2025-12-12</v>
      </c>
      <c r="M129" s="61" t="str">
        <f>VLOOKUP(A129,'PAI 2025 GPS rempl2)'!$E$3:$X$502,20,0)</f>
        <v>2023-GRUPO DE TRABAJO DE CENTRO DE INFORMACIÓN TECNOLÓGICA Y APOYO A LA GESTIÓN DE PROPIEDAD LA INDUSTRIAL</v>
      </c>
    </row>
    <row r="130" spans="1:13" x14ac:dyDescent="0.25">
      <c r="A130" s="79" t="s">
        <v>851</v>
      </c>
      <c r="B130" s="79" t="str">
        <f>VLOOKUP(A130,'PAI 2025 GPS rempl2)'!$A$3:$D$502,4,0)</f>
        <v>Actividad propia</v>
      </c>
      <c r="C130" s="61" t="str">
        <f>IF(ISERROR(VLOOKUP(A130,Hoja1!$A$3:$G$119,7,0)),C129,VLOOKUP(A130,Hoja1!$A$3:$G$119,7,0))</f>
        <v>Política Servicio al Ciudadano_DIMENSIÓN Gestión con Valores para Resultados</v>
      </c>
      <c r="D130" s="61" t="s">
        <v>1760</v>
      </c>
      <c r="E130" s="61" t="s">
        <v>1756</v>
      </c>
      <c r="H130" s="61" t="str">
        <f>VLOOKUP(A130,'PAI 2025 GPS rempl2)'!$E$3:$Q$502,13,0)</f>
        <v>Definir cronograma de trabajo y estructura del documento para los boletines tecnológicos.  (Cronograma de trabajo definido)</v>
      </c>
      <c r="I130" s="61">
        <f>VLOOKUP(A130,'PAI 2025 GPS rempl2)'!$E$3:$T$502,15,0)</f>
        <v>1</v>
      </c>
      <c r="J130" s="61" t="str">
        <f>VLOOKUP(A130,'PAI 2025 GPS rempl2)'!$E$3:$U$502,16,0)</f>
        <v>Númerica</v>
      </c>
      <c r="K130" s="61" t="str">
        <f>VLOOKUP(A130,'PAI 2025 GPS rempl2)'!$E$3:$X$502,18,0)</f>
        <v>2025-02-03</v>
      </c>
      <c r="L130" s="61" t="str">
        <f>VLOOKUP(A130,'PAI 2025 GPS rempl2)'!$E$3:$X$502,19,0)</f>
        <v>2025-02-28</v>
      </c>
      <c r="M130" s="61" t="str">
        <f>VLOOKUP(A130,'PAI 2025 GPS rempl2)'!$E$3:$X$502,20,0)</f>
        <v>2023-GRUPO DE TRABAJO DE CENTRO DE INFORMACIÓN TECNOLÓGICA Y APOYO A LA GESTIÓN DE PROPIEDAD LA INDUSTRIAL</v>
      </c>
    </row>
    <row r="131" spans="1:13" x14ac:dyDescent="0.25">
      <c r="A131" s="79" t="s">
        <v>853</v>
      </c>
      <c r="B131" s="79" t="str">
        <f>VLOOKUP(A131,'PAI 2025 GPS rempl2)'!$A$3:$D$502,4,0)</f>
        <v>Actividad propia</v>
      </c>
      <c r="C131" s="61" t="str">
        <f>IF(ISERROR(VLOOKUP(A131,Hoja1!$A$3:$G$119,7,0)),C130,VLOOKUP(A131,Hoja1!$A$3:$G$119,7,0))</f>
        <v>Política Servicio al Ciudadano_DIMENSIÓN Gestión con Valores para Resultados</v>
      </c>
      <c r="D131" s="61" t="s">
        <v>1760</v>
      </c>
      <c r="E131" s="61" t="s">
        <v>1756</v>
      </c>
      <c r="H131" s="61" t="str">
        <f>VLOOKUP(A131,'PAI 2025 GPS rempl2)'!$E$3:$Q$502,13,0)</f>
        <v>Elaborar y publicar dos (2) Boletines tecnológicos.  (Capturas de pantalla de la publicación de los boletines tecnológicos)</v>
      </c>
      <c r="I131" s="61">
        <f>VLOOKUP(A131,'PAI 2025 GPS rempl2)'!$E$3:$T$502,15,0)</f>
        <v>2</v>
      </c>
      <c r="J131" s="61" t="str">
        <f>VLOOKUP(A131,'PAI 2025 GPS rempl2)'!$E$3:$U$502,16,0)</f>
        <v>Númerica</v>
      </c>
      <c r="K131" s="61" t="str">
        <f>VLOOKUP(A131,'PAI 2025 GPS rempl2)'!$E$3:$X$502,18,0)</f>
        <v>2025-03-03</v>
      </c>
      <c r="L131" s="61" t="str">
        <f>VLOOKUP(A131,'PAI 2025 GPS rempl2)'!$E$3:$X$502,19,0)</f>
        <v>2025-11-28</v>
      </c>
      <c r="M131" s="61" t="str">
        <f>VLOOKUP(A131,'PAI 2025 GPS rempl2)'!$E$3:$X$502,20,0)</f>
        <v>2023-GRUPO DE TRABAJO DE CENTRO DE INFORMACIÓN TECNOLÓGICA Y APOYO A LA GESTIÓN DE PROPIEDAD LA INDUSTRIAL</v>
      </c>
    </row>
    <row r="132" spans="1:13" x14ac:dyDescent="0.25">
      <c r="A132" s="79" t="s">
        <v>855</v>
      </c>
      <c r="B132" s="79" t="str">
        <f>VLOOKUP(A132,'PAI 2025 GPS rempl2)'!$A$3:$D$502,4,0)</f>
        <v>Actividad propia</v>
      </c>
      <c r="C132" s="61" t="str">
        <f>IF(ISERROR(VLOOKUP(A132,Hoja1!$A$3:$G$119,7,0)),C131,VLOOKUP(A132,Hoja1!$A$3:$G$119,7,0))</f>
        <v>Política Servicio al Ciudadano_DIMENSIÓN Gestión con Valores para Resultados</v>
      </c>
      <c r="D132" s="61" t="s">
        <v>1760</v>
      </c>
      <c r="E132" s="61" t="s">
        <v>1756</v>
      </c>
      <c r="H132" s="61" t="str">
        <f>VLOOKUP(A132,'PAI 2025 GPS rempl2)'!$E$3:$Q$502,13,0)</f>
        <v>Realizar la divulgación de los dos (2) Boletines tecnológicos. (Informe de divulgación)</v>
      </c>
      <c r="I132" s="61">
        <f>VLOOKUP(A132,'PAI 2025 GPS rempl2)'!$E$3:$T$502,15,0)</f>
        <v>2</v>
      </c>
      <c r="J132" s="61" t="str">
        <f>VLOOKUP(A132,'PAI 2025 GPS rempl2)'!$E$3:$U$502,16,0)</f>
        <v>Númerica</v>
      </c>
      <c r="K132" s="61" t="str">
        <f>VLOOKUP(A132,'PAI 2025 GPS rempl2)'!$E$3:$X$502,18,0)</f>
        <v>2025-03-03</v>
      </c>
      <c r="L132" s="61" t="str">
        <f>VLOOKUP(A132,'PAI 2025 GPS rempl2)'!$E$3:$X$502,19,0)</f>
        <v>2025-12-12</v>
      </c>
      <c r="M132" s="61" t="str">
        <f>VLOOKUP(A132,'PAI 2025 GPS rempl2)'!$E$3:$X$502,20,0)</f>
        <v>2023-GRUPO DE TRABAJO DE CENTRO DE INFORMACIÓN TECNOLÓGICA Y APOYO A LA GESTIÓN DE PROPIEDAD LA INDUSTRIAL</v>
      </c>
    </row>
    <row r="133" spans="1:13" x14ac:dyDescent="0.25">
      <c r="A133" s="79" t="s">
        <v>856</v>
      </c>
      <c r="B133" s="79" t="str">
        <f>VLOOKUP(A133,'PAI 2025 GPS rempl2)'!$A$3:$D$502,4,0)</f>
        <v>Producto</v>
      </c>
      <c r="C133" s="61" t="str">
        <f>IF(ISERROR(VLOOKUP(A133,Hoja1!$A$3:$G$119,7,0)),C132,VLOOKUP(A133,Hoja1!$A$3:$G$119,7,0))</f>
        <v>Política Servicio al Ciudadano_DIMENSIÓN Gestión con Valores para Resultados</v>
      </c>
      <c r="D133" s="61" t="s">
        <v>1760</v>
      </c>
      <c r="E133" s="61" t="s">
        <v>1756</v>
      </c>
      <c r="F133" s="61" t="str">
        <f>+VLOOKUP(A133,Hoja1!$A$3:$G$119,3,0)</f>
        <v>58-Promover el enfoque preventivo, diferencial y territorial en el que hacer misional de la entidad</v>
      </c>
      <c r="G133" s="61" t="str">
        <f>VLOOKUP(A133,'PAI 2025 GPS rempl2)'!$E$3:$L$502,8,0)</f>
        <v>N/A</v>
      </c>
      <c r="H133" s="61" t="str">
        <f>VLOOKUP(A133,'PAI 2025 GPS rempl2)'!$E$3:$Q$502,13,0)</f>
        <v>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v>
      </c>
      <c r="I133" s="61">
        <f>VLOOKUP(A133,'PAI 2025 GPS rempl2)'!$E$3:$T$502,15,0)</f>
        <v>1</v>
      </c>
      <c r="J133" s="61" t="str">
        <f>VLOOKUP(A133,'PAI 2025 GPS rempl2)'!$E$3:$U$502,16,0)</f>
        <v>Númerica</v>
      </c>
      <c r="K133" s="61" t="str">
        <f>VLOOKUP(A133,'PAI 2025 GPS rempl2)'!$E$3:$X$502,18,0)</f>
        <v>2025-02-03</v>
      </c>
      <c r="L133" s="61" t="str">
        <f>VLOOKUP(A133,'PAI 2025 GPS rempl2)'!$E$3:$X$502,19,0)</f>
        <v>2025-11-28</v>
      </c>
      <c r="M133" s="61" t="str">
        <f>VLOOKUP(A133,'PAI 2025 GPS rempl2)'!$E$3:$X$502,20,0)</f>
        <v>2023-GRUPO DE TRABAJO DE CENTRO DE INFORMACIÓN TECNOLÓGICA Y APOYO A LA GESTIÓN DE PROPIEDAD LA INDUSTRIAL</v>
      </c>
    </row>
    <row r="134" spans="1:13" x14ac:dyDescent="0.25">
      <c r="A134" s="79" t="s">
        <v>858</v>
      </c>
      <c r="B134" s="79" t="str">
        <f>VLOOKUP(A134,'PAI 2025 GPS rempl2)'!$A$3:$D$502,4,0)</f>
        <v>Actividad propia</v>
      </c>
      <c r="C134" s="61" t="str">
        <f>IF(ISERROR(VLOOKUP(A134,Hoja1!$A$3:$G$119,7,0)),C133,VLOOKUP(A134,Hoja1!$A$3:$G$119,7,0))</f>
        <v>Política Servicio al Ciudadano_DIMENSIÓN Gestión con Valores para Resultados</v>
      </c>
      <c r="D134" s="61" t="s">
        <v>1760</v>
      </c>
      <c r="E134" s="61" t="s">
        <v>1756</v>
      </c>
      <c r="H134" s="61" t="str">
        <f>VLOOKUP(A134,'PAI 2025 GPS rempl2)'!$E$3:$Q$502,13,0)</f>
        <v>Diseñar y ejecutar piloto de la estrategia para fomentar el uso, difusión y sensibilización de instrumentos de protección asociados a signos de vocación colectiva    (Informe de ejecución del piloto de la estrategia)</v>
      </c>
      <c r="I134" s="61">
        <f>VLOOKUP(A134,'PAI 2025 GPS rempl2)'!$E$3:$T$502,15,0)</f>
        <v>1</v>
      </c>
      <c r="J134" s="61" t="str">
        <f>VLOOKUP(A134,'PAI 2025 GPS rempl2)'!$E$3:$U$502,16,0)</f>
        <v>Númerica</v>
      </c>
      <c r="K134" s="61" t="str">
        <f>VLOOKUP(A134,'PAI 2025 GPS rempl2)'!$E$3:$X$502,18,0)</f>
        <v>2025-02-03</v>
      </c>
      <c r="L134" s="61" t="str">
        <f>VLOOKUP(A134,'PAI 2025 GPS rempl2)'!$E$3:$X$502,19,0)</f>
        <v>2025-09-30</v>
      </c>
      <c r="M134" s="61" t="str">
        <f>VLOOKUP(A134,'PAI 2025 GPS rempl2)'!$E$3:$X$502,20,0)</f>
        <v>2023-GRUPO DE TRABAJO DE CENTRO DE INFORMACIÓN TECNOLÓGICA Y APOYO A LA GESTIÓN DE PROPIEDAD LA INDUSTRIAL</v>
      </c>
    </row>
    <row r="135" spans="1:13" x14ac:dyDescent="0.25">
      <c r="A135" s="79" t="s">
        <v>860</v>
      </c>
      <c r="B135" s="79" t="str">
        <f>VLOOKUP(A135,'PAI 2025 GPS rempl2)'!$A$3:$D$502,4,0)</f>
        <v>Actividad propia</v>
      </c>
      <c r="C135" s="61" t="str">
        <f>IF(ISERROR(VLOOKUP(A135,Hoja1!$A$3:$G$119,7,0)),C134,VLOOKUP(A135,Hoja1!$A$3:$G$119,7,0))</f>
        <v>Política Servicio al Ciudadano_DIMENSIÓN Gestión con Valores para Resultados</v>
      </c>
      <c r="D135" s="61" t="s">
        <v>1760</v>
      </c>
      <c r="E135" s="61" t="s">
        <v>1756</v>
      </c>
      <c r="H135" s="61" t="str">
        <f>VLOOKUP(A135,'PAI 2025 GPS rempl2)'!$E$3:$Q$502,13,0)</f>
        <v>Elaborar informe de la implementación de la acción CONPES 4.7 propuesta  (Informe anual de la implementación)</v>
      </c>
      <c r="I135" s="61">
        <f>VLOOKUP(A135,'PAI 2025 GPS rempl2)'!$E$3:$T$502,15,0)</f>
        <v>1</v>
      </c>
      <c r="J135" s="61" t="str">
        <f>VLOOKUP(A135,'PAI 2025 GPS rempl2)'!$E$3:$U$502,16,0)</f>
        <v>Númerica</v>
      </c>
      <c r="K135" s="61" t="str">
        <f>VLOOKUP(A135,'PAI 2025 GPS rempl2)'!$E$3:$X$502,18,0)</f>
        <v>2025-10-01</v>
      </c>
      <c r="L135" s="61" t="str">
        <f>VLOOKUP(A135,'PAI 2025 GPS rempl2)'!$E$3:$X$502,19,0)</f>
        <v>2025-11-28</v>
      </c>
      <c r="M135" s="61" t="str">
        <f>VLOOKUP(A135,'PAI 2025 GPS rempl2)'!$E$3:$X$502,20,0)</f>
        <v>2023-GRUPO DE TRABAJO DE CENTRO DE INFORMACIÓN TECNOLÓGICA Y APOYO A LA GESTIÓN DE PROPIEDAD LA INDUSTRIAL</v>
      </c>
    </row>
    <row r="136" spans="1:13" x14ac:dyDescent="0.25">
      <c r="A136" s="79" t="s">
        <v>862</v>
      </c>
      <c r="B136" s="79" t="str">
        <f>VLOOKUP(A136,'PAI 2025 GPS rempl2)'!$A$3:$D$502,4,0)</f>
        <v>Producto</v>
      </c>
      <c r="C136" s="61" t="str">
        <f>IF(ISERROR(VLOOKUP(A136,Hoja1!$A$3:$G$119,7,0)),C135,VLOOKUP(A136,Hoja1!$A$3:$G$119,7,0))</f>
        <v>Política Participación Ciudadana en la Gestión Pública _DIMENSIÓN Gestión con Valores para Resultados</v>
      </c>
      <c r="D136" s="61" t="s">
        <v>1764</v>
      </c>
      <c r="E136" s="61" t="s">
        <v>1756</v>
      </c>
      <c r="F136" s="61" t="str">
        <f>+VLOOKUP(A136,Hoja1!$A$3:$G$119,3,0)</f>
        <v>58-Promover el enfoque preventivo, diferencial y territorial en el que hacer misional de la entidad</v>
      </c>
      <c r="G136" s="61" t="str">
        <f>VLOOKUP(A136,'PAI 2025 GPS rempl2)'!$E$3:$L$502,8,0)</f>
        <v>C-3503-0200-0014-20309b</v>
      </c>
      <c r="H136" s="61" t="str">
        <f>VLOOKUP(A136,'PAI 2025 GPS rempl2)'!$E$3:$Q$502,13,0)</f>
        <v>Premio Nacional al Inventor Colombiano 2025, realizado  (Informe dela realización del premio al inventor Colombiano 2025)</v>
      </c>
      <c r="I136" s="61">
        <f>VLOOKUP(A136,'PAI 2025 GPS rempl2)'!$E$3:$T$502,15,0)</f>
        <v>1</v>
      </c>
      <c r="J136" s="61" t="str">
        <f>VLOOKUP(A136,'PAI 2025 GPS rempl2)'!$E$3:$U$502,16,0)</f>
        <v>Númerica</v>
      </c>
      <c r="K136" s="61" t="str">
        <f>VLOOKUP(A136,'PAI 2025 GPS rempl2)'!$E$3:$X$502,18,0)</f>
        <v>2025-02-03</v>
      </c>
      <c r="L136" s="61" t="str">
        <f>VLOOKUP(A136,'PAI 2025 GPS rempl2)'!$E$3:$X$502,19,0)</f>
        <v>2025-08-29</v>
      </c>
      <c r="M136" s="61" t="str">
        <f>VLOOKUP(A136,'PAI 2025 GPS rempl2)'!$E$3:$X$502,20,0)</f>
        <v>2023-GRUPO DE TRABAJO DE CENTRO DE INFORMACIÓN TECNOLÓGICA Y APOYO A LA GESTIÓN DE PROPIEDAD LA INDUSTRIAL</v>
      </c>
    </row>
    <row r="137" spans="1:13" x14ac:dyDescent="0.25">
      <c r="A137" s="79" t="s">
        <v>865</v>
      </c>
      <c r="B137" s="79" t="str">
        <f>VLOOKUP(A137,'PAI 2025 GPS rempl2)'!$A$3:$D$502,4,0)</f>
        <v>Actividad propia</v>
      </c>
      <c r="C137" s="61" t="str">
        <f>IF(ISERROR(VLOOKUP(A137,Hoja1!$A$3:$G$119,7,0)),C136,VLOOKUP(A137,Hoja1!$A$3:$G$119,7,0))</f>
        <v>Política Participación Ciudadana en la Gestión Pública _DIMENSIÓN Gestión con Valores para Resultados</v>
      </c>
      <c r="D137" s="61" t="s">
        <v>1764</v>
      </c>
      <c r="E137" s="61" t="s">
        <v>1756</v>
      </c>
      <c r="H137" s="61" t="str">
        <f>VLOOKUP(A137,'PAI 2025 GPS rempl2)'!$E$3:$Q$502,13,0)</f>
        <v>Realizar propuesta de restructuración del Premio Nacional al inventor colombiano.  (Documento propuesta elaborado)</v>
      </c>
      <c r="I137" s="61">
        <f>VLOOKUP(A137,'PAI 2025 GPS rempl2)'!$E$3:$T$502,15,0)</f>
        <v>1</v>
      </c>
      <c r="J137" s="61" t="str">
        <f>VLOOKUP(A137,'PAI 2025 GPS rempl2)'!$E$3:$U$502,16,0)</f>
        <v>Númerica</v>
      </c>
      <c r="K137" s="61" t="str">
        <f>VLOOKUP(A137,'PAI 2025 GPS rempl2)'!$E$3:$X$502,18,0)</f>
        <v>2025-02-03</v>
      </c>
      <c r="L137" s="61" t="str">
        <f>VLOOKUP(A137,'PAI 2025 GPS rempl2)'!$E$3:$X$502,19,0)</f>
        <v>2025-02-28</v>
      </c>
      <c r="M137" s="61" t="str">
        <f>VLOOKUP(A137,'PAI 2025 GPS rempl2)'!$E$3:$X$502,20,0)</f>
        <v>2023-GRUPO DE TRABAJO DE CENTRO DE INFORMACIÓN TECNOLÓGICA Y APOYO A LA GESTIÓN DE PROPIEDAD LA INDUSTRIAL</v>
      </c>
    </row>
    <row r="138" spans="1:13" x14ac:dyDescent="0.25">
      <c r="A138" s="79" t="s">
        <v>867</v>
      </c>
      <c r="B138" s="79" t="str">
        <f>VLOOKUP(A138,'PAI 2025 GPS rempl2)'!$A$3:$D$502,4,0)</f>
        <v>Actividad propia</v>
      </c>
      <c r="C138" s="61" t="str">
        <f>IF(ISERROR(VLOOKUP(A138,Hoja1!$A$3:$G$119,7,0)),C137,VLOOKUP(A138,Hoja1!$A$3:$G$119,7,0))</f>
        <v>Política Participación Ciudadana en la Gestión Pública _DIMENSIÓN Gestión con Valores para Resultados</v>
      </c>
      <c r="D138" s="61" t="s">
        <v>1764</v>
      </c>
      <c r="E138" s="61" t="s">
        <v>1756</v>
      </c>
      <c r="H138" s="61" t="str">
        <f>VLOOKUP(A138,'PAI 2025 GPS rempl2)'!$E$3:$Q$502,13,0)</f>
        <v>Socializar  la propuesta con actores clave (internos/externos) para la gestión del premio nacional al inventor colombiano.  (Listados de asistencia a la socialización de la propuesta)</v>
      </c>
      <c r="I138" s="61">
        <f>VLOOKUP(A138,'PAI 2025 GPS rempl2)'!$E$3:$T$502,15,0)</f>
        <v>2</v>
      </c>
      <c r="J138" s="61" t="str">
        <f>VLOOKUP(A138,'PAI 2025 GPS rempl2)'!$E$3:$U$502,16,0)</f>
        <v>Númerica</v>
      </c>
      <c r="K138" s="61" t="str">
        <f>VLOOKUP(A138,'PAI 2025 GPS rempl2)'!$E$3:$X$502,18,0)</f>
        <v>2025-03-03</v>
      </c>
      <c r="L138" s="61" t="str">
        <f>VLOOKUP(A138,'PAI 2025 GPS rempl2)'!$E$3:$X$502,19,0)</f>
        <v>2025-03-31</v>
      </c>
      <c r="M138" s="61" t="str">
        <f>VLOOKUP(A138,'PAI 2025 GPS rempl2)'!$E$3:$X$502,20,0)</f>
        <v>2023-GRUPO DE TRABAJO DE CENTRO DE INFORMACIÓN TECNOLÓGICA Y APOYO A LA GESTIÓN DE PROPIEDAD LA INDUSTRIAL</v>
      </c>
    </row>
    <row r="139" spans="1:13" x14ac:dyDescent="0.25">
      <c r="A139" s="79" t="s">
        <v>869</v>
      </c>
      <c r="B139" s="79" t="str">
        <f>VLOOKUP(A139,'PAI 2025 GPS rempl2)'!$A$3:$D$502,4,0)</f>
        <v>Actividad propia</v>
      </c>
      <c r="C139" s="61" t="str">
        <f>IF(ISERROR(VLOOKUP(A139,Hoja1!$A$3:$G$119,7,0)),C138,VLOOKUP(A139,Hoja1!$A$3:$G$119,7,0))</f>
        <v>Política Participación Ciudadana en la Gestión Pública _DIMENSIÓN Gestión con Valores para Resultados</v>
      </c>
      <c r="D139" s="61" t="s">
        <v>1764</v>
      </c>
      <c r="E139" s="61" t="s">
        <v>1756</v>
      </c>
      <c r="H139" s="61" t="str">
        <f>VLOOKUP(A139,'PAI 2025 GPS rempl2)'!$E$3:$Q$502,13,0)</f>
        <v>Realizar el premio al inventor colombiano 2025 desde la convocatoria hasta premiación. (Informe de la realización del premio al inventor Colombiano 2025)</v>
      </c>
      <c r="I139" s="61">
        <f>VLOOKUP(A139,'PAI 2025 GPS rempl2)'!$E$3:$T$502,15,0)</f>
        <v>1</v>
      </c>
      <c r="J139" s="61" t="str">
        <f>VLOOKUP(A139,'PAI 2025 GPS rempl2)'!$E$3:$U$502,16,0)</f>
        <v>Númerica</v>
      </c>
      <c r="K139" s="61" t="str">
        <f>VLOOKUP(A139,'PAI 2025 GPS rempl2)'!$E$3:$X$502,18,0)</f>
        <v>2025-04-01</v>
      </c>
      <c r="L139" s="61" t="str">
        <f>VLOOKUP(A139,'PAI 2025 GPS rempl2)'!$E$3:$X$502,19,0)</f>
        <v>2025-08-29</v>
      </c>
      <c r="M139" s="61" t="str">
        <f>VLOOKUP(A139,'PAI 2025 GPS rempl2)'!$E$3:$X$502,20,0)</f>
        <v>2023-GRUPO DE TRABAJO DE CENTRO DE INFORMACIÓN TECNOLÓGICA Y APOYO A LA GESTIÓN DE PROPIEDAD LA INDUSTRIAL</v>
      </c>
    </row>
    <row r="140" spans="1:13" x14ac:dyDescent="0.25">
      <c r="A140" s="79" t="s">
        <v>871</v>
      </c>
      <c r="B140" s="79" t="str">
        <f>VLOOKUP(A140,'PAI 2025 GPS rempl2)'!$A$3:$D$502,4,0)</f>
        <v>Producto</v>
      </c>
      <c r="C140" s="61" t="str">
        <f>IF(ISERROR(VLOOKUP(A140,Hoja1!$A$3:$G$119,7,0)),C139,VLOOKUP(A140,Hoja1!$A$3:$G$119,7,0))</f>
        <v>Política Servicio al Ciudadano_DIMENSIÓN Gestión con Valores para Resultados</v>
      </c>
      <c r="D140" s="61" t="s">
        <v>1760</v>
      </c>
      <c r="E140" s="61" t="s">
        <v>1756</v>
      </c>
      <c r="F140" s="61" t="str">
        <f>+VLOOKUP(A140,Hoja1!$A$3:$G$119,3,0)</f>
        <v>81-Mejorar la oportunidad en la atención de trámites y servicios.</v>
      </c>
      <c r="G140" s="61" t="str">
        <f>VLOOKUP(A140,'PAI 2025 GPS rempl2)'!$E$3:$L$502,8,0)</f>
        <v>C-3503-0200-0014-20309b</v>
      </c>
      <c r="H140" s="61" t="str">
        <f>VLOOKUP(A140,'PAI 2025 GPS rempl2)'!$E$3:$Q$502,13,0)</f>
        <v>Solicitudes de patentes de invención y modelos de utilidad pendientes de trámite y que cuenten con pago del examen de patentabilidad anteriores al año 2023, atendidas  (Reporte de indicador generado en Tableau o Power BI)</v>
      </c>
      <c r="I140" s="61">
        <f>VLOOKUP(A140,'PAI 2025 GPS rempl2)'!$E$3:$T$502,15,0)</f>
        <v>95</v>
      </c>
      <c r="J140" s="61" t="str">
        <f>VLOOKUP(A140,'PAI 2025 GPS rempl2)'!$E$3:$U$502,16,0)</f>
        <v>Porcentual</v>
      </c>
      <c r="K140" s="61" t="str">
        <f>VLOOKUP(A140,'PAI 2025 GPS rempl2)'!$E$3:$X$502,18,0)</f>
        <v>2025-01-02</v>
      </c>
      <c r="L140" s="61" t="str">
        <f>VLOOKUP(A140,'PAI 2025 GPS rempl2)'!$E$3:$X$502,19,0)</f>
        <v>2025-12-31</v>
      </c>
      <c r="M140" s="61" t="str">
        <f>VLOOKUP(A140,'PAI 2025 GPS rempl2)'!$E$3:$X$502,20,0)</f>
        <v>2020-DIRECCIÓN DE NUEVAS CREACIONES</v>
      </c>
    </row>
    <row r="141" spans="1:13" x14ac:dyDescent="0.25">
      <c r="A141" s="79" t="s">
        <v>873</v>
      </c>
      <c r="B141" s="79" t="str">
        <f>VLOOKUP(A141,'PAI 2025 GPS rempl2)'!$A$3:$D$502,4,0)</f>
        <v>Actividad propia</v>
      </c>
      <c r="C141" s="61" t="str">
        <f>IF(ISERROR(VLOOKUP(A141,Hoja1!$A$3:$G$119,7,0)),C140,VLOOKUP(A141,Hoja1!$A$3:$G$119,7,0))</f>
        <v>Política Servicio al Ciudadano_DIMENSIÓN Gestión con Valores para Resultados</v>
      </c>
      <c r="D141" s="61" t="s">
        <v>1760</v>
      </c>
      <c r="E141" s="61" t="s">
        <v>1756</v>
      </c>
      <c r="H141" s="61" t="str">
        <f>VLOOKUP(A141,'PAI 2025 GPS rempl2)'!$E$3:$Q$502,13,0)</f>
        <v>Realizar el examen de fondo a las solicitudes de patente de invención y modelo de utilidad anteriores al año 2023 (stock corresponde a 2701 solicitudes) siempre y cuando cuenten con el pago del examen de patentabilidad.  (Reporte de indicador generado en Tableau o Power BI)</v>
      </c>
      <c r="I141" s="61">
        <f>VLOOKUP(A141,'PAI 2025 GPS rempl2)'!$E$3:$T$502,15,0)</f>
        <v>95</v>
      </c>
      <c r="J141" s="61" t="str">
        <f>VLOOKUP(A141,'PAI 2025 GPS rempl2)'!$E$3:$U$502,16,0)</f>
        <v>Porcentual</v>
      </c>
      <c r="K141" s="61" t="str">
        <f>VLOOKUP(A141,'PAI 2025 GPS rempl2)'!$E$3:$X$502,18,0)</f>
        <v>2025-01-02</v>
      </c>
      <c r="L141" s="61" t="str">
        <f>VLOOKUP(A141,'PAI 2025 GPS rempl2)'!$E$3:$X$502,19,0)</f>
        <v>2025-12-31</v>
      </c>
      <c r="M141" s="61" t="str">
        <f>VLOOKUP(A141,'PAI 2025 GPS rempl2)'!$E$3:$X$502,20,0)</f>
        <v>2020-DIRECCIÓN DE NUEVAS CREACIONES</v>
      </c>
    </row>
    <row r="142" spans="1:13" x14ac:dyDescent="0.25">
      <c r="A142" s="79" t="s">
        <v>874</v>
      </c>
      <c r="B142" s="79" t="str">
        <f>VLOOKUP(A142,'PAI 2025 GPS rempl2)'!$A$3:$D$502,4,0)</f>
        <v>Actividad propia</v>
      </c>
      <c r="C142" s="61" t="str">
        <f>IF(ISERROR(VLOOKUP(A142,Hoja1!$A$3:$G$119,7,0)),C141,VLOOKUP(A142,Hoja1!$A$3:$G$119,7,0))</f>
        <v>Política Servicio al Ciudadano_DIMENSIÓN Gestión con Valores para Resultados</v>
      </c>
      <c r="D142" s="61" t="s">
        <v>1760</v>
      </c>
      <c r="E142" s="61" t="s">
        <v>1756</v>
      </c>
      <c r="H142" s="61" t="str">
        <f>VLOOKUP(A142,'PAI 2025 GPS rempl2)'!$E$3:$Q$502,13,0)</f>
        <v>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v>
      </c>
      <c r="I142" s="61">
        <f>VLOOKUP(A142,'PAI 2025 GPS rempl2)'!$E$3:$T$502,15,0)</f>
        <v>95</v>
      </c>
      <c r="J142" s="61" t="str">
        <f>VLOOKUP(A142,'PAI 2025 GPS rempl2)'!$E$3:$U$502,16,0)</f>
        <v>Porcentual</v>
      </c>
      <c r="K142" s="61" t="str">
        <f>VLOOKUP(A142,'PAI 2025 GPS rempl2)'!$E$3:$X$502,18,0)</f>
        <v>2025-01-02</v>
      </c>
      <c r="L142" s="61" t="str">
        <f>VLOOKUP(A142,'PAI 2025 GPS rempl2)'!$E$3:$X$502,19,0)</f>
        <v>2025-12-31</v>
      </c>
      <c r="M142" s="61" t="str">
        <f>VLOOKUP(A142,'PAI 2025 GPS rempl2)'!$E$3:$X$502,20,0)</f>
        <v>2020-DIRECCIÓN DE NUEVAS CREACIONES</v>
      </c>
    </row>
    <row r="143" spans="1:13" x14ac:dyDescent="0.25">
      <c r="A143" s="79" t="s">
        <v>876</v>
      </c>
      <c r="B143" s="79" t="str">
        <f>VLOOKUP(A143,'PAI 2025 GPS rempl2)'!$A$3:$D$502,4,0)</f>
        <v>Producto</v>
      </c>
      <c r="C143" s="61" t="str">
        <f>IF(ISERROR(VLOOKUP(A143,Hoja1!$A$3:$G$119,7,0)),C142,VLOOKUP(A143,Hoja1!$A$3:$G$119,7,0))</f>
        <v>Política Fortalecimiento Organizacional y Simplificación de Procesos _DIMENSIÓN Gestión con Valores para Resultados</v>
      </c>
      <c r="D143" s="61" t="s">
        <v>1758</v>
      </c>
      <c r="E143" s="61" t="s">
        <v>1756</v>
      </c>
      <c r="F143" s="61" t="str">
        <f>+VLOOKUP(A143,Hoja1!$A$3:$G$119,3,0)</f>
        <v>60-Fortalecer el Sistema Integral de Gestión Institucional en el marco del Modelo Integrado de Planeación y gestión para mejorar la prestación del servicio.</v>
      </c>
      <c r="G143" s="61" t="str">
        <f>VLOOKUP(A143,'PAI 2025 GPS rempl2)'!$E$3:$L$502,8,0)</f>
        <v>FUNCIONAMIENTO</v>
      </c>
      <c r="H143" s="61" t="str">
        <f>VLOOKUP(A143,'PAI 2025 GPS rempl2)'!$E$3:$Q$502,13,0)</f>
        <v>Formatos de actos administrativos, estandarizados (Correo electrónico dirigido  al Grupo de Operaciones con los formatos predeterminados actualizados, entregados)</v>
      </c>
      <c r="I143" s="61">
        <f>VLOOKUP(A143,'PAI 2025 GPS rempl2)'!$E$3:$T$502,15,0)</f>
        <v>100</v>
      </c>
      <c r="J143" s="61" t="str">
        <f>VLOOKUP(A143,'PAI 2025 GPS rempl2)'!$E$3:$U$502,16,0)</f>
        <v>Porcentual</v>
      </c>
      <c r="K143" s="61" t="str">
        <f>VLOOKUP(A143,'PAI 2025 GPS rempl2)'!$E$3:$X$502,18,0)</f>
        <v>2025-01-20</v>
      </c>
      <c r="L143" s="61" t="str">
        <f>VLOOKUP(A143,'PAI 2025 GPS rempl2)'!$E$3:$X$502,19,0)</f>
        <v>2025-12-31</v>
      </c>
      <c r="M143" s="61" t="str">
        <f>VLOOKUP(A143,'PAI 2025 GPS rempl2)'!$E$3:$X$502,20,0)</f>
        <v>2020-DIRECCIÓN DE NUEVAS CREACIONES</v>
      </c>
    </row>
    <row r="144" spans="1:13" x14ac:dyDescent="0.25">
      <c r="A144" s="79" t="s">
        <v>878</v>
      </c>
      <c r="B144" s="79" t="str">
        <f>VLOOKUP(A144,'PAI 2025 GPS rempl2)'!$A$3:$D$502,4,0)</f>
        <v>Actividad propia</v>
      </c>
      <c r="C144" s="61" t="str">
        <f>IF(ISERROR(VLOOKUP(A144,Hoja1!$A$3:$G$119,7,0)),C143,VLOOKUP(A144,Hoja1!$A$3:$G$119,7,0))</f>
        <v>Política Fortalecimiento Organizacional y Simplificación de Procesos _DIMENSIÓN Gestión con Valores para Resultados</v>
      </c>
      <c r="D144" s="61" t="s">
        <v>1758</v>
      </c>
      <c r="E144" s="61" t="s">
        <v>1756</v>
      </c>
      <c r="H144" s="61" t="str">
        <f>VLOOKUP(A144,'PAI 2025 GPS rempl2)'!$E$3:$Q$502,13,0)</f>
        <v>Revisar los formatos predeterminados empleados en la etapa de forma y de fondo de las patentes de invención y de modelo de utilidad, para identificar los aspectos que deberán ser actualizados  (Documento que contenga las conclusiones de la revisión)</v>
      </c>
      <c r="I144" s="61">
        <f>VLOOKUP(A144,'PAI 2025 GPS rempl2)'!$E$3:$T$502,15,0)</f>
        <v>100</v>
      </c>
      <c r="J144" s="61" t="str">
        <f>VLOOKUP(A144,'PAI 2025 GPS rempl2)'!$E$3:$U$502,16,0)</f>
        <v>Porcentual</v>
      </c>
      <c r="K144" s="61" t="str">
        <f>VLOOKUP(A144,'PAI 2025 GPS rempl2)'!$E$3:$X$502,18,0)</f>
        <v>2025-01-20</v>
      </c>
      <c r="L144" s="61" t="str">
        <f>VLOOKUP(A144,'PAI 2025 GPS rempl2)'!$E$3:$X$502,19,0)</f>
        <v>2025-12-31</v>
      </c>
      <c r="M144" s="61" t="str">
        <f>VLOOKUP(A144,'PAI 2025 GPS rempl2)'!$E$3:$X$502,20,0)</f>
        <v>2020-DIRECCIÓN DE NUEVAS CREACIONES</v>
      </c>
    </row>
    <row r="145" spans="1:13" x14ac:dyDescent="0.25">
      <c r="A145" s="79" t="s">
        <v>880</v>
      </c>
      <c r="B145" s="79" t="str">
        <f>VLOOKUP(A145,'PAI 2025 GPS rempl2)'!$A$3:$D$502,4,0)</f>
        <v>Actividad propia</v>
      </c>
      <c r="C145" s="61" t="str">
        <f>IF(ISERROR(VLOOKUP(A145,Hoja1!$A$3:$G$119,7,0)),C144,VLOOKUP(A145,Hoja1!$A$3:$G$119,7,0))</f>
        <v>Política Fortalecimiento Organizacional y Simplificación de Procesos _DIMENSIÓN Gestión con Valores para Resultados</v>
      </c>
      <c r="D145" s="61" t="s">
        <v>1758</v>
      </c>
      <c r="E145" s="61" t="s">
        <v>1756</v>
      </c>
      <c r="H145" s="61" t="str">
        <f>VLOOKUP(A145,'PAI 2025 GPS rempl2)'!$E$3:$Q$502,13,0)</f>
        <v>Actualizar los formatos predeterminados con aspectos de actualización identificados en la revisión y entregarlos en formato Word al Grupo de Operaciones.  (Correo electrónico dirigido  al Grupo de Operaciones con los formatos predeterminados actualizados, entregados)</v>
      </c>
      <c r="I145" s="61">
        <f>VLOOKUP(A145,'PAI 2025 GPS rempl2)'!$E$3:$T$502,15,0)</f>
        <v>100</v>
      </c>
      <c r="J145" s="61" t="str">
        <f>VLOOKUP(A145,'PAI 2025 GPS rempl2)'!$E$3:$U$502,16,0)</f>
        <v>Porcentual</v>
      </c>
      <c r="K145" s="61" t="str">
        <f>VLOOKUP(A145,'PAI 2025 GPS rempl2)'!$E$3:$X$502,18,0)</f>
        <v>2025-01-20</v>
      </c>
      <c r="L145" s="61" t="str">
        <f>VLOOKUP(A145,'PAI 2025 GPS rempl2)'!$E$3:$X$502,19,0)</f>
        <v>2025-12-31</v>
      </c>
      <c r="M145" s="61" t="str">
        <f>VLOOKUP(A145,'PAI 2025 GPS rempl2)'!$E$3:$X$502,20,0)</f>
        <v>2020-DIRECCIÓN DE NUEVAS CREACIONES</v>
      </c>
    </row>
    <row r="146" spans="1:13" x14ac:dyDescent="0.25">
      <c r="A146" s="79" t="s">
        <v>882</v>
      </c>
      <c r="B146" s="79" t="str">
        <f>VLOOKUP(A146,'PAI 2025 GPS rempl2)'!$A$3:$D$502,4,0)</f>
        <v>Producto</v>
      </c>
      <c r="C146" s="61" t="str">
        <f>IF(ISERROR(VLOOKUP(A146,Hoja1!$A$3:$G$119,7,0)),C145,VLOOKUP(A146,Hoja1!$A$3:$G$119,7,0))</f>
        <v>Política Servicio al Ciudadano_DIMENSIÓN Gestión con Valores para Resultados</v>
      </c>
      <c r="D146" s="61" t="s">
        <v>1760</v>
      </c>
      <c r="E146" s="61" t="s">
        <v>1756</v>
      </c>
      <c r="F146" s="61" t="str">
        <f>+VLOOKUP(A146,Hoja1!$A$3:$G$119,3,0)</f>
        <v>81-Mejorar la oportunidad en la atención de trámites y servicios.</v>
      </c>
      <c r="G146" s="61" t="str">
        <f>VLOOKUP(A146,'PAI 2025 GPS rempl2)'!$E$3:$L$502,8,0)</f>
        <v>C-3503-0200-0014-20309b</v>
      </c>
      <c r="H146" s="61" t="str">
        <f>VLOOKUP(A146,'PAI 2025 GPS rempl2)'!$E$3:$Q$502,13,0)</f>
        <v>Solicitudes pendientes de decisión en materia de registro y cancelación de signos distintivos, decididas.  (Reporte de indicador generado en Tableau o Power BI)</v>
      </c>
      <c r="I146" s="61">
        <f>VLOOKUP(A146,'PAI 2025 GPS rempl2)'!$E$3:$T$502,15,0)</f>
        <v>80</v>
      </c>
      <c r="J146" s="61" t="str">
        <f>VLOOKUP(A146,'PAI 2025 GPS rempl2)'!$E$3:$U$502,16,0)</f>
        <v>Porcentual</v>
      </c>
      <c r="K146" s="61" t="str">
        <f>VLOOKUP(A146,'PAI 2025 GPS rempl2)'!$E$3:$X$502,18,0)</f>
        <v>2025-01-15</v>
      </c>
      <c r="L146" s="61" t="str">
        <f>VLOOKUP(A146,'PAI 2025 GPS rempl2)'!$E$3:$X$502,19,0)</f>
        <v>2025-12-31</v>
      </c>
      <c r="M146" s="61" t="str">
        <f>VLOOKUP(A146,'PAI 2025 GPS rempl2)'!$E$3:$X$502,20,0)</f>
        <v>2010-DIRECCION DE SIGNOS DISTINTIVOS</v>
      </c>
    </row>
    <row r="147" spans="1:13" x14ac:dyDescent="0.25">
      <c r="A147" s="79" t="s">
        <v>884</v>
      </c>
      <c r="B147" s="79" t="str">
        <f>VLOOKUP(A147,'PAI 2025 GPS rempl2)'!$A$3:$D$502,4,0)</f>
        <v>Actividad propia</v>
      </c>
      <c r="C147" s="61" t="str">
        <f>IF(ISERROR(VLOOKUP(A147,Hoja1!$A$3:$G$119,7,0)),C146,VLOOKUP(A147,Hoja1!$A$3:$G$119,7,0))</f>
        <v>Política Servicio al Ciudadano_DIMENSIÓN Gestión con Valores para Resultados</v>
      </c>
      <c r="D147" s="61" t="s">
        <v>1760</v>
      </c>
      <c r="E147" s="61" t="s">
        <v>1756</v>
      </c>
      <c r="H147" s="61" t="str">
        <f>VLOOKUP(A147,'PAI 2025 GPS rempl2)'!$E$3:$Q$502,13,0)</f>
        <v>Decidir las clases de registro de signos distintivos sin oposición radicadas a 31 de diciembre de 2024, cuyo stock se calcula que sea de 53.432 clases, excepto los casos detenidos.  (Reporte de indicador generado en Tableau o Power BI)</v>
      </c>
      <c r="I147" s="61">
        <f>VLOOKUP(A147,'PAI 2025 GPS rempl2)'!$E$3:$T$502,15,0)</f>
        <v>80</v>
      </c>
      <c r="J147" s="61" t="str">
        <f>VLOOKUP(A147,'PAI 2025 GPS rempl2)'!$E$3:$U$502,16,0)</f>
        <v>Porcentual</v>
      </c>
      <c r="K147" s="61" t="str">
        <f>VLOOKUP(A147,'PAI 2025 GPS rempl2)'!$E$3:$X$502,18,0)</f>
        <v>2025-01-15</v>
      </c>
      <c r="L147" s="61" t="str">
        <f>VLOOKUP(A147,'PAI 2025 GPS rempl2)'!$E$3:$X$502,19,0)</f>
        <v>2025-10-31</v>
      </c>
      <c r="M147" s="61" t="str">
        <f>VLOOKUP(A147,'PAI 2025 GPS rempl2)'!$E$3:$X$502,20,0)</f>
        <v>2010-DIRECCION DE SIGNOS DISTINTIVOS</v>
      </c>
    </row>
    <row r="148" spans="1:13" x14ac:dyDescent="0.25">
      <c r="A148" s="79" t="s">
        <v>886</v>
      </c>
      <c r="B148" s="79" t="str">
        <f>VLOOKUP(A148,'PAI 2025 GPS rempl2)'!$A$3:$D$502,4,0)</f>
        <v>Actividad propia</v>
      </c>
      <c r="C148" s="61" t="str">
        <f>IF(ISERROR(VLOOKUP(A148,Hoja1!$A$3:$G$119,7,0)),C147,VLOOKUP(A148,Hoja1!$A$3:$G$119,7,0))</f>
        <v>Política Servicio al Ciudadano_DIMENSIÓN Gestión con Valores para Resultados</v>
      </c>
      <c r="D148" s="61" t="s">
        <v>1760</v>
      </c>
      <c r="E148" s="61" t="s">
        <v>1756</v>
      </c>
      <c r="H148" s="61" t="str">
        <f>VLOOKUP(A148,'PAI 2025 GPS rempl2)'!$E$3:$Q$502,13,0)</f>
        <v>Decidir las clases de registro de signos distintivos con oposición radicadas a 31 de diciembre de 2024, cuyo stock se calcula que sea de 5.026 clases, excepto los casos detenidos.  (Reporte de indicador generado en Tableau o Power BI)</v>
      </c>
      <c r="I148" s="61">
        <f>VLOOKUP(A148,'PAI 2025 GPS rempl2)'!$E$3:$T$502,15,0)</f>
        <v>70</v>
      </c>
      <c r="J148" s="61" t="str">
        <f>VLOOKUP(A148,'PAI 2025 GPS rempl2)'!$E$3:$U$502,16,0)</f>
        <v>Porcentual</v>
      </c>
      <c r="K148" s="61" t="str">
        <f>VLOOKUP(A148,'PAI 2025 GPS rempl2)'!$E$3:$X$502,18,0)</f>
        <v>2025-01-15</v>
      </c>
      <c r="L148" s="61" t="str">
        <f>VLOOKUP(A148,'PAI 2025 GPS rempl2)'!$E$3:$X$502,19,0)</f>
        <v>2025-10-31</v>
      </c>
      <c r="M148" s="61" t="str">
        <f>VLOOKUP(A148,'PAI 2025 GPS rempl2)'!$E$3:$X$502,20,0)</f>
        <v>2010-DIRECCION DE SIGNOS DISTINTIVOS</v>
      </c>
    </row>
    <row r="149" spans="1:13" x14ac:dyDescent="0.25">
      <c r="A149" s="79" t="s">
        <v>888</v>
      </c>
      <c r="B149" s="79" t="str">
        <f>VLOOKUP(A149,'PAI 2025 GPS rempl2)'!$A$3:$D$502,4,0)</f>
        <v>Actividad propia</v>
      </c>
      <c r="C149" s="61" t="str">
        <f>IF(ISERROR(VLOOKUP(A149,Hoja1!$A$3:$G$119,7,0)),C148,VLOOKUP(A149,Hoja1!$A$3:$G$119,7,0))</f>
        <v>Política Servicio al Ciudadano_DIMENSIÓN Gestión con Valores para Resultados</v>
      </c>
      <c r="D149" s="61" t="s">
        <v>1760</v>
      </c>
      <c r="E149" s="61" t="s">
        <v>1756</v>
      </c>
      <c r="H149" s="61" t="str">
        <f>VLOOKUP(A149,'PAI 2025 GPS rempl2)'!$E$3:$Q$502,13,0)</f>
        <v>Decidir las solicitudes de acciones de cancelación con traslado vencido al 14 de noviembre de 2025, excepto los casos detenidos.  (Reporte de indicador generado en Tableau o Power BI)</v>
      </c>
      <c r="I149" s="61">
        <f>VLOOKUP(A149,'PAI 2025 GPS rempl2)'!$E$3:$T$502,15,0)</f>
        <v>70</v>
      </c>
      <c r="J149" s="61" t="str">
        <f>VLOOKUP(A149,'PAI 2025 GPS rempl2)'!$E$3:$U$502,16,0)</f>
        <v>Porcentual</v>
      </c>
      <c r="K149" s="61" t="str">
        <f>VLOOKUP(A149,'PAI 2025 GPS rempl2)'!$E$3:$X$502,18,0)</f>
        <v>2025-01-15</v>
      </c>
      <c r="L149" s="61" t="str">
        <f>VLOOKUP(A149,'PAI 2025 GPS rempl2)'!$E$3:$X$502,19,0)</f>
        <v>2025-12-31</v>
      </c>
      <c r="M149" s="61" t="str">
        <f>VLOOKUP(A149,'PAI 2025 GPS rempl2)'!$E$3:$X$502,20,0)</f>
        <v>2010-DIRECCION DE SIGNOS DISTINTIVOS</v>
      </c>
    </row>
    <row r="150" spans="1:13" x14ac:dyDescent="0.25">
      <c r="A150" s="79" t="s">
        <v>890</v>
      </c>
      <c r="B150" s="79" t="str">
        <f>VLOOKUP(A150,'PAI 2025 GPS rempl2)'!$A$3:$D$502,4,0)</f>
        <v>Actividad propia</v>
      </c>
      <c r="C150" s="61" t="str">
        <f>IF(ISERROR(VLOOKUP(A150,Hoja1!$A$3:$G$119,7,0)),C149,VLOOKUP(A150,Hoja1!$A$3:$G$119,7,0))</f>
        <v>Política Servicio al Ciudadano_DIMENSIÓN Gestión con Valores para Resultados</v>
      </c>
      <c r="D150" s="61" t="s">
        <v>1760</v>
      </c>
      <c r="E150" s="61" t="s">
        <v>1756</v>
      </c>
      <c r="H150" s="61" t="str">
        <f>VLOOKUP(A150,'PAI 2025 GPS rempl2)'!$E$3:$Q$502,13,0)</f>
        <v>Decidir las clases de registro de signos distintivos sin oposición radicadas entre el 1 de enero de 2025 y 30 de junio de 2025, cuyo stock se calcula que sea de 22.393, excepto los casos detenidos.  (Reporte de indicador generado en Tableau o Power BI)</v>
      </c>
      <c r="I150" s="61">
        <f>VLOOKUP(A150,'PAI 2025 GPS rempl2)'!$E$3:$T$502,15,0)</f>
        <v>70</v>
      </c>
      <c r="J150" s="61" t="str">
        <f>VLOOKUP(A150,'PAI 2025 GPS rempl2)'!$E$3:$U$502,16,0)</f>
        <v>Porcentual</v>
      </c>
      <c r="K150" s="61" t="str">
        <f>VLOOKUP(A150,'PAI 2025 GPS rempl2)'!$E$3:$X$502,18,0)</f>
        <v>2025-08-01</v>
      </c>
      <c r="L150" s="61" t="str">
        <f>VLOOKUP(A150,'PAI 2025 GPS rempl2)'!$E$3:$X$502,19,0)</f>
        <v>2025-12-31</v>
      </c>
      <c r="M150" s="61" t="str">
        <f>VLOOKUP(A150,'PAI 2025 GPS rempl2)'!$E$3:$X$502,20,0)</f>
        <v>2010-DIRECCION DE SIGNOS DISTINTIVOS</v>
      </c>
    </row>
    <row r="151" spans="1:13" x14ac:dyDescent="0.25">
      <c r="A151" s="79" t="s">
        <v>891</v>
      </c>
      <c r="B151" s="79" t="str">
        <f>VLOOKUP(A151,'PAI 2025 GPS rempl2)'!$A$3:$D$502,4,0)</f>
        <v>Producto</v>
      </c>
      <c r="C151" s="61" t="str">
        <f>IF(ISERROR(VLOOKUP(A151,Hoja1!$A$3:$G$119,7,0)),C150,VLOOKUP(A151,Hoja1!$A$3:$G$119,7,0))</f>
        <v>Política Gestión del Conocimiento y la Innovación _DIMENSIÓN Gestión del conocimiento y la innovación</v>
      </c>
      <c r="D151" s="61" t="s">
        <v>1765</v>
      </c>
      <c r="E151" s="61" t="s">
        <v>1766</v>
      </c>
      <c r="F151" s="61" t="str">
        <f>+VLOOKUP(A151,Hoja1!$A$3:$G$119,3,0)</f>
        <v>56-Fortalecer la gestión de la información, el conocimiento y la innovación para optimizar la capacidad institucional</v>
      </c>
      <c r="G151" s="61" t="str">
        <f>VLOOKUP(A151,'PAI 2025 GPS rempl2)'!$E$3:$L$502,8,0)</f>
        <v>N/A</v>
      </c>
      <c r="H151" s="61" t="str">
        <f>VLOOKUP(A151,'PAI 2025 GPS rempl2)'!$E$3:$Q$502,13,0)</f>
        <v>Contenidos estratégicos y accesibles para la ciudadanía sobre signos distintivos notorios y denominaciones de origen protegidas de productos colombianos, publicado (Captura de pantalla de las publicaciones)</v>
      </c>
      <c r="I151" s="61">
        <f>VLOOKUP(A151,'PAI 2025 GPS rempl2)'!$E$3:$T$502,15,0)</f>
        <v>2</v>
      </c>
      <c r="J151" s="61" t="str">
        <f>VLOOKUP(A151,'PAI 2025 GPS rempl2)'!$E$3:$U$502,16,0)</f>
        <v>Númerica</v>
      </c>
      <c r="K151" s="61" t="str">
        <f>VLOOKUP(A151,'PAI 2025 GPS rempl2)'!$E$3:$X$502,18,0)</f>
        <v>2025-02-03</v>
      </c>
      <c r="L151" s="61" t="str">
        <f>VLOOKUP(A151,'PAI 2025 GPS rempl2)'!$E$3:$X$502,19,0)</f>
        <v>2025-08-15</v>
      </c>
      <c r="M151" s="61" t="str">
        <f>VLOOKUP(A151,'PAI 2025 GPS rempl2)'!$E$3:$X$502,20,0)</f>
        <v>20-OFICINA DE TECNOLOGÍA E INFORMÁTICA;
2010-DIRECCION DE SIGNOS DISTINTIVOS;
73-GRUPO DE TRABAJO DE COMUNICACION</v>
      </c>
    </row>
    <row r="152" spans="1:13" x14ac:dyDescent="0.25">
      <c r="A152" s="79" t="s">
        <v>896</v>
      </c>
      <c r="B152" s="79" t="str">
        <f>VLOOKUP(A152,'PAI 2025 GPS rempl2)'!$A$3:$D$502,4,0)</f>
        <v>Actividad propia</v>
      </c>
      <c r="C152" s="61" t="str">
        <f>IF(ISERROR(VLOOKUP(A152,Hoja1!$A$3:$G$119,7,0)),C151,VLOOKUP(A152,Hoja1!$A$3:$G$119,7,0))</f>
        <v>Política Gestión del Conocimiento y la Innovación _DIMENSIÓN Gestión del conocimiento y la innovación</v>
      </c>
      <c r="D152" s="61" t="s">
        <v>1765</v>
      </c>
      <c r="E152" s="61" t="s">
        <v>1766</v>
      </c>
      <c r="H152" s="61" t="str">
        <f>VLOOKUP(A152,'PAI 2025 GPS rempl2)'!$E$3:$Q$502,13,0)</f>
        <v>Preparar y enviar la información correspondiente al listado de signos distintivos declarados como notorios y la de denominaciones de origen protegidas de productos colombianos. (Correo electrónico de envió de la información)</v>
      </c>
      <c r="I152" s="61">
        <f>VLOOKUP(A152,'PAI 2025 GPS rempl2)'!$E$3:$T$502,15,0)</f>
        <v>2</v>
      </c>
      <c r="J152" s="61" t="str">
        <f>VLOOKUP(A152,'PAI 2025 GPS rempl2)'!$E$3:$U$502,16,0)</f>
        <v>Númerica</v>
      </c>
      <c r="K152" s="61" t="str">
        <f>VLOOKUP(A152,'PAI 2025 GPS rempl2)'!$E$3:$X$502,18,0)</f>
        <v>2025-02-03</v>
      </c>
      <c r="L152" s="61" t="str">
        <f>VLOOKUP(A152,'PAI 2025 GPS rempl2)'!$E$3:$X$502,19,0)</f>
        <v>2025-03-28</v>
      </c>
      <c r="M152" s="61" t="str">
        <f>VLOOKUP(A152,'PAI 2025 GPS rempl2)'!$E$3:$X$502,20,0)</f>
        <v>2010-DIRECCION DE SIGNOS DISTINTIVOS</v>
      </c>
    </row>
    <row r="153" spans="1:13" x14ac:dyDescent="0.25">
      <c r="A153" s="79" t="s">
        <v>898</v>
      </c>
      <c r="B153" s="79" t="str">
        <f>VLOOKUP(A153,'PAI 2025 GPS rempl2)'!$A$3:$D$502,4,0)</f>
        <v>Actividad sin participación</v>
      </c>
      <c r="C153" s="61" t="str">
        <f>IF(ISERROR(VLOOKUP(A153,Hoja1!$A$3:$G$119,7,0)),C152,VLOOKUP(A153,Hoja1!$A$3:$G$119,7,0))</f>
        <v>Política Gestión del Conocimiento y la Innovación _DIMENSIÓN Gestión del conocimiento y la innovación</v>
      </c>
      <c r="D153" s="61" t="s">
        <v>1765</v>
      </c>
      <c r="E153" s="61" t="s">
        <v>1766</v>
      </c>
      <c r="H153" s="61" t="str">
        <f>VLOOKUP(A153,'PAI 2025 GPS rempl2)'!$E$3:$Q$502,13,0)</f>
        <v>Revisar el contenido correspondiente  al listado de signos distintivos declarados como notorios y el de las denominaciones de origen protegidas de productos colombianos, y formular eventuales observaciones.  (Correo electrónico enviado)</v>
      </c>
      <c r="I153" s="61">
        <f>VLOOKUP(A153,'PAI 2025 GPS rempl2)'!$E$3:$T$502,15,0)</f>
        <v>2</v>
      </c>
      <c r="J153" s="61" t="str">
        <f>VLOOKUP(A153,'PAI 2025 GPS rempl2)'!$E$3:$U$502,16,0)</f>
        <v>Númerica</v>
      </c>
      <c r="K153" s="61" t="str">
        <f>VLOOKUP(A153,'PAI 2025 GPS rempl2)'!$E$3:$X$502,18,0)</f>
        <v>2025-03-31</v>
      </c>
      <c r="L153" s="61" t="str">
        <f>VLOOKUP(A153,'PAI 2025 GPS rempl2)'!$E$3:$X$502,19,0)</f>
        <v>2025-04-21</v>
      </c>
      <c r="M153" s="61" t="str">
        <f>VLOOKUP(A153,'PAI 2025 GPS rempl2)'!$E$3:$X$502,20,0)</f>
        <v>73-GRUPO DE TRABAJO DE COMUNICACION</v>
      </c>
    </row>
    <row r="154" spans="1:13" x14ac:dyDescent="0.25">
      <c r="A154" s="79" t="s">
        <v>901</v>
      </c>
      <c r="B154" s="79" t="str">
        <f>VLOOKUP(A154,'PAI 2025 GPS rempl2)'!$A$3:$D$502,4,0)</f>
        <v>Actividad propia</v>
      </c>
      <c r="C154" s="61" t="str">
        <f>IF(ISERROR(VLOOKUP(A154,Hoja1!$A$3:$G$119,7,0)),C153,VLOOKUP(A154,Hoja1!$A$3:$G$119,7,0))</f>
        <v>Política Gestión del Conocimiento y la Innovación _DIMENSIÓN Gestión del conocimiento y la innovación</v>
      </c>
      <c r="D154" s="61" t="s">
        <v>1765</v>
      </c>
      <c r="E154" s="61" t="s">
        <v>1766</v>
      </c>
      <c r="H154" s="61" t="str">
        <f>VLOOKUP(A154,'PAI 2025 GPS rempl2)'!$E$3:$Q$502,13,0)</f>
        <v>Ajustar el contenido correspondiente  al listado de signos distintivos declarados como notorios y el de las denominaciones de origen protegidas de productos colombianos  (Correo electrónico de envió de la información)</v>
      </c>
      <c r="I154" s="61">
        <f>VLOOKUP(A154,'PAI 2025 GPS rempl2)'!$E$3:$T$502,15,0)</f>
        <v>2</v>
      </c>
      <c r="J154" s="61" t="str">
        <f>VLOOKUP(A154,'PAI 2025 GPS rempl2)'!$E$3:$U$502,16,0)</f>
        <v>Númerica</v>
      </c>
      <c r="K154" s="61" t="str">
        <f>VLOOKUP(A154,'PAI 2025 GPS rempl2)'!$E$3:$X$502,18,0)</f>
        <v>2025-04-22</v>
      </c>
      <c r="L154" s="61" t="str">
        <f>VLOOKUP(A154,'PAI 2025 GPS rempl2)'!$E$3:$X$502,19,0)</f>
        <v>2025-04-30</v>
      </c>
      <c r="M154" s="61" t="str">
        <f>VLOOKUP(A154,'PAI 2025 GPS rempl2)'!$E$3:$X$502,20,0)</f>
        <v>2010-DIRECCION DE SIGNOS DISTINTIVOS</v>
      </c>
    </row>
    <row r="155" spans="1:13" x14ac:dyDescent="0.25">
      <c r="A155" s="79" t="s">
        <v>903</v>
      </c>
      <c r="B155" s="79" t="str">
        <f>VLOOKUP(A155,'PAI 2025 GPS rempl2)'!$A$3:$D$502,4,0)</f>
        <v>Actividad propia</v>
      </c>
      <c r="C155" s="61" t="str">
        <f>IF(ISERROR(VLOOKUP(A155,Hoja1!$A$3:$G$119,7,0)),C154,VLOOKUP(A155,Hoja1!$A$3:$G$119,7,0))</f>
        <v>Política Gestión del Conocimiento y la Innovación _DIMENSIÓN Gestión del conocimiento y la innovación</v>
      </c>
      <c r="D155" s="61" t="s">
        <v>1765</v>
      </c>
      <c r="E155" s="61" t="s">
        <v>1766</v>
      </c>
      <c r="H155" s="61" t="str">
        <f>VLOOKUP(A155,'PAI 2025 GPS rempl2)'!$E$3:$Q$502,13,0)</f>
        <v>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v>
      </c>
      <c r="I155" s="61">
        <f>VLOOKUP(A155,'PAI 2025 GPS rempl2)'!$E$3:$T$502,15,0)</f>
        <v>2</v>
      </c>
      <c r="J155" s="61" t="str">
        <f>VLOOKUP(A155,'PAI 2025 GPS rempl2)'!$E$3:$U$502,16,0)</f>
        <v>Númerica</v>
      </c>
      <c r="K155" s="61" t="str">
        <f>VLOOKUP(A155,'PAI 2025 GPS rempl2)'!$E$3:$X$502,18,0)</f>
        <v>2025-05-05</v>
      </c>
      <c r="L155" s="61" t="str">
        <f>VLOOKUP(A155,'PAI 2025 GPS rempl2)'!$E$3:$X$502,19,0)</f>
        <v>2025-05-23</v>
      </c>
      <c r="M155" s="61" t="str">
        <f>VLOOKUP(A155,'PAI 2025 GPS rempl2)'!$E$3:$X$502,20,0)</f>
        <v>2010-DIRECCION DE SIGNOS DISTINTIVOS;
73-GRUPO DE TRABAJO DE COMUNICACION</v>
      </c>
    </row>
    <row r="156" spans="1:13" x14ac:dyDescent="0.25">
      <c r="A156" s="79" t="s">
        <v>908</v>
      </c>
      <c r="B156" s="79" t="str">
        <f>VLOOKUP(A156,'PAI 2025 GPS rempl2)'!$A$3:$D$502,4,0)</f>
        <v>Actividad propia</v>
      </c>
      <c r="C156" s="61" t="str">
        <f>IF(ISERROR(VLOOKUP(A156,Hoja1!$A$3:$G$119,7,0)),C155,VLOOKUP(A156,Hoja1!$A$3:$G$119,7,0))</f>
        <v>Política Gestión del Conocimiento y la Innovación _DIMENSIÓN Gestión del conocimiento y la innovación</v>
      </c>
      <c r="D156" s="61" t="s">
        <v>1765</v>
      </c>
      <c r="E156" s="61" t="s">
        <v>1766</v>
      </c>
      <c r="H156" s="61" t="str">
        <f>VLOOKUP(A156,'PAI 2025 GPS rempl2)'!$E$3:$Q$502,13,0)</f>
        <v>Desarrollar los micrositios y publicar la información de signos declarados como notorios y de las denominaciones de origen protegidas de productos colombianos. (Captura de pantalla de la publicación)</v>
      </c>
      <c r="I156" s="61">
        <f>VLOOKUP(A156,'PAI 2025 GPS rempl2)'!$E$3:$T$502,15,0)</f>
        <v>2</v>
      </c>
      <c r="J156" s="61" t="str">
        <f>VLOOKUP(A156,'PAI 2025 GPS rempl2)'!$E$3:$U$502,16,0)</f>
        <v>Númerica</v>
      </c>
      <c r="K156" s="61" t="str">
        <f>VLOOKUP(A156,'PAI 2025 GPS rempl2)'!$E$3:$X$502,18,0)</f>
        <v>2025-05-26</v>
      </c>
      <c r="L156" s="61" t="str">
        <f>VLOOKUP(A156,'PAI 2025 GPS rempl2)'!$E$3:$X$502,19,0)</f>
        <v>2025-08-15</v>
      </c>
      <c r="M156" s="61" t="str">
        <f>VLOOKUP(A156,'PAI 2025 GPS rempl2)'!$E$3:$X$502,20,0)</f>
        <v>20-OFICINA DE TECNOLOGÍA E INFORMÁTICA;
2010-DIRECCION DE SIGNOS DISTINTIVOS</v>
      </c>
    </row>
    <row r="157" spans="1:13" x14ac:dyDescent="0.25">
      <c r="A157" s="79" t="s">
        <v>913</v>
      </c>
      <c r="B157" s="79" t="str">
        <f>VLOOKUP(A157,'PAI 2025 GPS rempl2)'!$A$3:$D$502,4,0)</f>
        <v>Producto</v>
      </c>
      <c r="C157" s="61" t="str">
        <f>IF(ISERROR(VLOOKUP(A157,Hoja1!$A$3:$G$119,7,0)),C156,VLOOKUP(A157,Hoja1!$A$3:$G$119,7,0))</f>
        <v>Política Mejora Normativa _DIMENSIÓN Gestión con Valores para Resultados</v>
      </c>
      <c r="D157" s="61" t="s">
        <v>1767</v>
      </c>
      <c r="E157" s="61" t="s">
        <v>1756</v>
      </c>
      <c r="F157" s="61" t="str">
        <f>+VLOOKUP(A157,Hoja1!$A$3:$G$119,3,0)</f>
        <v>56-Fortalecer la gestión de la información, el conocimiento y la innovación para optimizar la capacidad institucional</v>
      </c>
      <c r="G157" s="61" t="str">
        <f>VLOOKUP(A157,'PAI 2025 GPS rempl2)'!$E$3:$L$502,8,0)</f>
        <v>N/A</v>
      </c>
      <c r="H157" s="61" t="str">
        <f>VLOOKUP(A157,'PAI 2025 GPS rempl2)'!$E$3:$Q$502,13,0)</f>
        <v>Estrategia de divulgación de la herramienta “Buscador de Conceptos”, para promover la consulta por parte de los Grupos de Interés, ejecutada. (capturas de pantalla de la publicación de la campaña/único entregable)</v>
      </c>
      <c r="I157" s="61">
        <f>VLOOKUP(A157,'PAI 2025 GPS rempl2)'!$E$3:$T$502,15,0)</f>
        <v>1</v>
      </c>
      <c r="J157" s="61" t="str">
        <f>VLOOKUP(A157,'PAI 2025 GPS rempl2)'!$E$3:$U$502,16,0)</f>
        <v>Númerica</v>
      </c>
      <c r="K157" s="61" t="str">
        <f>VLOOKUP(A157,'PAI 2025 GPS rempl2)'!$E$3:$X$502,18,0)</f>
        <v>2025-01-27</v>
      </c>
      <c r="L157" s="61" t="str">
        <f>VLOOKUP(A157,'PAI 2025 GPS rempl2)'!$E$3:$X$502,19,0)</f>
        <v>2025-12-10</v>
      </c>
      <c r="M157" s="61" t="str">
        <f>VLOOKUP(A157,'PAI 2025 GPS rempl2)'!$E$3:$X$502,20,0)</f>
        <v>73-GRUPO DE TRABAJO DE COMUNICACION;
13-GRUPO DE TRABAJO DE CONCEPTOS Y APOYO LEGAL</v>
      </c>
    </row>
    <row r="158" spans="1:13" x14ac:dyDescent="0.25">
      <c r="A158" s="79" t="s">
        <v>917</v>
      </c>
      <c r="B158" s="79" t="str">
        <f>VLOOKUP(A158,'PAI 2025 GPS rempl2)'!$A$3:$D$502,4,0)</f>
        <v>Actividad propia</v>
      </c>
      <c r="C158" s="61" t="str">
        <f>IF(ISERROR(VLOOKUP(A158,Hoja1!$A$3:$G$119,7,0)),C157,VLOOKUP(A158,Hoja1!$A$3:$G$119,7,0))</f>
        <v>Política Mejora Normativa _DIMENSIÓN Gestión con Valores para Resultados</v>
      </c>
      <c r="D158" s="61" t="s">
        <v>1767</v>
      </c>
      <c r="E158" s="61" t="s">
        <v>1756</v>
      </c>
      <c r="H158" s="61" t="str">
        <f>VLOOKUP(A158,'PAI 2025 GPS rempl2)'!$E$3:$Q$502,13,0)</f>
        <v>Elaborar y remitir al Grupo de Comunicaciones el Brief con la propuesta de la estrategia de divulgación del "Buscador de Conceptos" (Correo electrónico con Brief diligenciado / único entregable)</v>
      </c>
      <c r="I158" s="61">
        <f>VLOOKUP(A158,'PAI 2025 GPS rempl2)'!$E$3:$T$502,15,0)</f>
        <v>1</v>
      </c>
      <c r="J158" s="61" t="str">
        <f>VLOOKUP(A158,'PAI 2025 GPS rempl2)'!$E$3:$U$502,16,0)</f>
        <v>Númerica</v>
      </c>
      <c r="K158" s="61" t="str">
        <f>VLOOKUP(A158,'PAI 2025 GPS rempl2)'!$E$3:$X$502,18,0)</f>
        <v>2025-01-27</v>
      </c>
      <c r="L158" s="61" t="str">
        <f>VLOOKUP(A158,'PAI 2025 GPS rempl2)'!$E$3:$X$502,19,0)</f>
        <v>2025-02-28</v>
      </c>
      <c r="M158" s="61" t="str">
        <f>VLOOKUP(A158,'PAI 2025 GPS rempl2)'!$E$3:$X$502,20,0)</f>
        <v>13-GRUPO DE TRABAJO DE CONCEPTOS Y APOYO LEGAL</v>
      </c>
    </row>
    <row r="159" spans="1:13" x14ac:dyDescent="0.25">
      <c r="A159" s="79" t="s">
        <v>919</v>
      </c>
      <c r="B159" s="79" t="str">
        <f>VLOOKUP(A159,'PAI 2025 GPS rempl2)'!$A$3:$D$502,4,0)</f>
        <v>Actividad sin participación</v>
      </c>
      <c r="C159" s="61" t="str">
        <f>IF(ISERROR(VLOOKUP(A159,Hoja1!$A$3:$G$119,7,0)),C158,VLOOKUP(A159,Hoja1!$A$3:$G$119,7,0))</f>
        <v>Política Mejora Normativa _DIMENSIÓN Gestión con Valores para Resultados</v>
      </c>
      <c r="D159" s="61" t="s">
        <v>1767</v>
      </c>
      <c r="E159" s="61" t="s">
        <v>1756</v>
      </c>
      <c r="H159" s="61" t="str">
        <f>VLOOKUP(A159,'PAI 2025 GPS rempl2)'!$E$3:$Q$502,13,0)</f>
        <v>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v>
      </c>
      <c r="I159" s="61">
        <f>VLOOKUP(A159,'PAI 2025 GPS rempl2)'!$E$3:$T$502,15,0)</f>
        <v>1</v>
      </c>
      <c r="J159" s="61" t="str">
        <f>VLOOKUP(A159,'PAI 2025 GPS rempl2)'!$E$3:$U$502,16,0)</f>
        <v>Númerica</v>
      </c>
      <c r="K159" s="61" t="str">
        <f>VLOOKUP(A159,'PAI 2025 GPS rempl2)'!$E$3:$X$502,18,0)</f>
        <v>2025-03-03</v>
      </c>
      <c r="L159" s="61" t="str">
        <f>VLOOKUP(A159,'PAI 2025 GPS rempl2)'!$E$3:$X$502,19,0)</f>
        <v>2025-04-30</v>
      </c>
      <c r="M159" s="61" t="str">
        <f>VLOOKUP(A159,'PAI 2025 GPS rempl2)'!$E$3:$X$502,20,0)</f>
        <v>73-GRUPO DE TRABAJO DE COMUNICACION</v>
      </c>
    </row>
    <row r="160" spans="1:13" x14ac:dyDescent="0.25">
      <c r="A160" s="79" t="s">
        <v>921</v>
      </c>
      <c r="B160" s="79" t="str">
        <f>VLOOKUP(A160,'PAI 2025 GPS rempl2)'!$A$3:$D$502,4,0)</f>
        <v>Actividad sin participación</v>
      </c>
      <c r="C160" s="61" t="str">
        <f>IF(ISERROR(VLOOKUP(A160,Hoja1!$A$3:$G$119,7,0)),C159,VLOOKUP(A160,Hoja1!$A$3:$G$119,7,0))</f>
        <v>Política Mejora Normativa _DIMENSIÓN Gestión con Valores para Resultados</v>
      </c>
      <c r="D160" s="61" t="s">
        <v>1767</v>
      </c>
      <c r="E160" s="61" t="s">
        <v>1756</v>
      </c>
      <c r="H160" s="61" t="str">
        <f>VLOOKUP(A160,'PAI 2025 GPS rempl2)'!$E$3:$Q$502,13,0)</f>
        <v>Ejecutar la estrategia de divulgación a través de los canales de comunicación d ela Entidad.  (capturas de pantalla de la publicación de estrategia de divulgación/único entregable)</v>
      </c>
      <c r="I160" s="61">
        <f>VLOOKUP(A160,'PAI 2025 GPS rempl2)'!$E$3:$T$502,15,0)</f>
        <v>1</v>
      </c>
      <c r="J160" s="61" t="str">
        <f>VLOOKUP(A160,'PAI 2025 GPS rempl2)'!$E$3:$U$502,16,0)</f>
        <v>Porcentual</v>
      </c>
      <c r="K160" s="61" t="str">
        <f>VLOOKUP(A160,'PAI 2025 GPS rempl2)'!$E$3:$X$502,18,0)</f>
        <v>2025-04-01</v>
      </c>
      <c r="L160" s="61" t="str">
        <f>VLOOKUP(A160,'PAI 2025 GPS rempl2)'!$E$3:$X$502,19,0)</f>
        <v>2025-12-10</v>
      </c>
      <c r="M160" s="61" t="str">
        <f>VLOOKUP(A160,'PAI 2025 GPS rempl2)'!$E$3:$X$502,20,0)</f>
        <v>73-GRUPO DE TRABAJO DE COMUNICACION</v>
      </c>
    </row>
    <row r="161" spans="1:13" x14ac:dyDescent="0.25">
      <c r="A161" s="79" t="s">
        <v>924</v>
      </c>
      <c r="B161" s="79" t="str">
        <f>VLOOKUP(A161,'PAI 2025 GPS rempl2)'!$A$3:$D$502,4,0)</f>
        <v>Producto</v>
      </c>
      <c r="C161" s="61" t="str">
        <f>IF(ISERROR(VLOOKUP(A161,Hoja1!$A$3:$G$119,7,0)),C160,VLOOKUP(A161,Hoja1!$A$3:$G$119,7,0))</f>
        <v>Política Mejora Normativa _DIMENSIÓN Gestión con Valores para Resultados</v>
      </c>
      <c r="D161" s="61" t="s">
        <v>1767</v>
      </c>
      <c r="E161" s="61" t="s">
        <v>1756</v>
      </c>
      <c r="F161" s="61" t="str">
        <f>+VLOOKUP(A161,Hoja1!$A$3:$G$119,3,0)</f>
        <v>60-Fortalecer el Sistema Integral de Gestión Institucional en el marco del Modelo Integrado de Planeación y gestión para mejorar la prestación del servicio.</v>
      </c>
      <c r="G161" s="61" t="str">
        <f>VLOOKUP(A161,'PAI 2025 GPS rempl2)'!$E$3:$L$502,8,0)</f>
        <v>N/A</v>
      </c>
      <c r="H161" s="61" t="str">
        <f>VLOOKUP(A161,'PAI 2025 GPS rempl2)'!$E$3:$Q$502,13,0)</f>
        <v>Proyecto(s) de acto(s) administrativo(s) a través del cual se ordenará la depuración normativa de la SIC, elaborado(s) y presentados (s) (Proyecto(s) de acto(s) de depuración elaborado(s)/único entregable)</v>
      </c>
      <c r="I161" s="61">
        <f>VLOOKUP(A161,'PAI 2025 GPS rempl2)'!$E$3:$T$502,15,0)</f>
        <v>100</v>
      </c>
      <c r="J161" s="61" t="str">
        <f>VLOOKUP(A161,'PAI 2025 GPS rempl2)'!$E$3:$U$502,16,0)</f>
        <v>Porcentual</v>
      </c>
      <c r="K161" s="61" t="str">
        <f>VLOOKUP(A161,'PAI 2025 GPS rempl2)'!$E$3:$X$502,18,0)</f>
        <v>2025-01-30</v>
      </c>
      <c r="L161" s="61" t="str">
        <f>VLOOKUP(A161,'PAI 2025 GPS rempl2)'!$E$3:$X$502,19,0)</f>
        <v>2025-07-11</v>
      </c>
      <c r="M161" s="61" t="str">
        <f>VLOOKUP(A161,'PAI 2025 GPS rempl2)'!$E$3:$X$502,20,0)</f>
        <v>12-GRUPO DE TRABAJO DE REGULACIÓN</v>
      </c>
    </row>
    <row r="162" spans="1:13" x14ac:dyDescent="0.25">
      <c r="A162" s="79" t="s">
        <v>928</v>
      </c>
      <c r="B162" s="79" t="str">
        <f>VLOOKUP(A162,'PAI 2025 GPS rempl2)'!$A$3:$D$502,4,0)</f>
        <v>Actividad propia</v>
      </c>
      <c r="C162" s="61" t="str">
        <f>IF(ISERROR(VLOOKUP(A162,Hoja1!$A$3:$G$119,7,0)),C161,VLOOKUP(A162,Hoja1!$A$3:$G$119,7,0))</f>
        <v>Política Mejora Normativa _DIMENSIÓN Gestión con Valores para Resultados</v>
      </c>
      <c r="D162" s="61" t="s">
        <v>1767</v>
      </c>
      <c r="E162" s="61" t="s">
        <v>1756</v>
      </c>
      <c r="H162" s="61" t="str">
        <f>VLOOKUP(A162,'PAI 2025 GPS rempl2)'!$E$3:$Q$502,13,0)</f>
        <v>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v>
      </c>
      <c r="I162" s="61">
        <f>VLOOKUP(A162,'PAI 2025 GPS rempl2)'!$E$3:$T$502,15,0)</f>
        <v>1</v>
      </c>
      <c r="J162" s="61" t="str">
        <f>VLOOKUP(A162,'PAI 2025 GPS rempl2)'!$E$3:$U$502,16,0)</f>
        <v>Númerica</v>
      </c>
      <c r="K162" s="61" t="str">
        <f>VLOOKUP(A162,'PAI 2025 GPS rempl2)'!$E$3:$X$502,18,0)</f>
        <v>2025-01-30</v>
      </c>
      <c r="L162" s="61" t="str">
        <f>VLOOKUP(A162,'PAI 2025 GPS rempl2)'!$E$3:$X$502,19,0)</f>
        <v>2025-02-28</v>
      </c>
      <c r="M162" s="61" t="str">
        <f>VLOOKUP(A162,'PAI 2025 GPS rempl2)'!$E$3:$X$502,20,0)</f>
        <v>12-GRUPO DE TRABAJO DE REGULACIÓN</v>
      </c>
    </row>
    <row r="163" spans="1:13" x14ac:dyDescent="0.25">
      <c r="A163" s="79" t="s">
        <v>930</v>
      </c>
      <c r="B163" s="79" t="str">
        <f>VLOOKUP(A163,'PAI 2025 GPS rempl2)'!$A$3:$D$502,4,0)</f>
        <v>Actividad propia</v>
      </c>
      <c r="C163" s="61" t="str">
        <f>IF(ISERROR(VLOOKUP(A163,Hoja1!$A$3:$G$119,7,0)),C162,VLOOKUP(A163,Hoja1!$A$3:$G$119,7,0))</f>
        <v>Política Mejora Normativa _DIMENSIÓN Gestión con Valores para Resultados</v>
      </c>
      <c r="D163" s="61" t="s">
        <v>1767</v>
      </c>
      <c r="E163" s="61" t="s">
        <v>1756</v>
      </c>
      <c r="H163" s="61" t="str">
        <f>VLOOKUP(A163,'PAI 2025 GPS rempl2)'!$E$3:$Q$502,13,0)</f>
        <v>Realizar consulta pública para identificar instrucciones o regulaciones de la Superintendencia, susceptibles de depuración  en el marco de la Ley 2085 de 2021. (Soporte de publicación en la página web de la Entidad / único entregable)</v>
      </c>
      <c r="I163" s="61">
        <f>VLOOKUP(A163,'PAI 2025 GPS rempl2)'!$E$3:$T$502,15,0)</f>
        <v>1</v>
      </c>
      <c r="J163" s="61" t="str">
        <f>VLOOKUP(A163,'PAI 2025 GPS rempl2)'!$E$3:$U$502,16,0)</f>
        <v>Númerica</v>
      </c>
      <c r="K163" s="61" t="str">
        <f>VLOOKUP(A163,'PAI 2025 GPS rempl2)'!$E$3:$X$502,18,0)</f>
        <v>2025-02-25</v>
      </c>
      <c r="L163" s="61" t="str">
        <f>VLOOKUP(A163,'PAI 2025 GPS rempl2)'!$E$3:$X$502,19,0)</f>
        <v>2025-03-25</v>
      </c>
      <c r="M163" s="61" t="str">
        <f>VLOOKUP(A163,'PAI 2025 GPS rempl2)'!$E$3:$X$502,20,0)</f>
        <v>12-GRUPO DE TRABAJO DE REGULACIÓN</v>
      </c>
    </row>
    <row r="164" spans="1:13" x14ac:dyDescent="0.25">
      <c r="A164" s="79" t="s">
        <v>934</v>
      </c>
      <c r="B164" s="79" t="str">
        <f>VLOOKUP(A164,'PAI 2025 GPS rempl2)'!$A$3:$D$502,4,0)</f>
        <v>Actividad propia</v>
      </c>
      <c r="C164" s="61" t="str">
        <f>IF(ISERROR(VLOOKUP(A164,Hoja1!$A$3:$G$119,7,0)),C163,VLOOKUP(A164,Hoja1!$A$3:$G$119,7,0))</f>
        <v>Política Mejora Normativa _DIMENSIÓN Gestión con Valores para Resultados</v>
      </c>
      <c r="D164" s="61" t="s">
        <v>1767</v>
      </c>
      <c r="E164" s="61" t="s">
        <v>1756</v>
      </c>
      <c r="H164" s="61" t="str">
        <f>VLOOKUP(A164,'PAI 2025 GPS rempl2)'!$E$3:$Q$502,13,0)</f>
        <v>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v>
      </c>
      <c r="I164" s="61">
        <f>VLOOKUP(A164,'PAI 2025 GPS rempl2)'!$E$3:$T$502,15,0)</f>
        <v>1</v>
      </c>
      <c r="J164" s="61" t="str">
        <f>VLOOKUP(A164,'PAI 2025 GPS rempl2)'!$E$3:$U$502,16,0)</f>
        <v>Númerica</v>
      </c>
      <c r="K164" s="61" t="str">
        <f>VLOOKUP(A164,'PAI 2025 GPS rempl2)'!$E$3:$X$502,18,0)</f>
        <v>2025-02-25</v>
      </c>
      <c r="L164" s="61" t="str">
        <f>VLOOKUP(A164,'PAI 2025 GPS rempl2)'!$E$3:$X$502,19,0)</f>
        <v>2025-03-25</v>
      </c>
      <c r="M164" s="61" t="str">
        <f>VLOOKUP(A164,'PAI 2025 GPS rempl2)'!$E$3:$X$502,20,0)</f>
        <v>12-GRUPO DE TRABAJO DE REGULACIÓN</v>
      </c>
    </row>
    <row r="165" spans="1:13" x14ac:dyDescent="0.25">
      <c r="A165" s="79" t="s">
        <v>936</v>
      </c>
      <c r="B165" s="79" t="str">
        <f>VLOOKUP(A165,'PAI 2025 GPS rempl2)'!$A$3:$D$502,4,0)</f>
        <v>Actividad propia</v>
      </c>
      <c r="C165" s="61" t="str">
        <f>IF(ISERROR(VLOOKUP(A165,Hoja1!$A$3:$G$119,7,0)),C164,VLOOKUP(A165,Hoja1!$A$3:$G$119,7,0))</f>
        <v>Política Mejora Normativa _DIMENSIÓN Gestión con Valores para Resultados</v>
      </c>
      <c r="D165" s="61" t="s">
        <v>1767</v>
      </c>
      <c r="E165" s="61" t="s">
        <v>1756</v>
      </c>
      <c r="H165" s="61" t="str">
        <f>VLOOKUP(A165,'PAI 2025 GPS rempl2)'!$E$3:$Q$502,13,0)</f>
        <v>Socializar con las Delegaturas los resultados de la consulta pública y priorizar los asuntos que puedan coadyuvar a la mejora  normativa  (Correo electrónico a las Delegaturas informando los resultados / único entregable)</v>
      </c>
      <c r="I165" s="61">
        <f>VLOOKUP(A165,'PAI 2025 GPS rempl2)'!$E$3:$T$502,15,0)</f>
        <v>1</v>
      </c>
      <c r="J165" s="61" t="str">
        <f>VLOOKUP(A165,'PAI 2025 GPS rempl2)'!$E$3:$U$502,16,0)</f>
        <v>Númerica</v>
      </c>
      <c r="K165" s="61" t="str">
        <f>VLOOKUP(A165,'PAI 2025 GPS rempl2)'!$E$3:$X$502,18,0)</f>
        <v>2025-03-26</v>
      </c>
      <c r="L165" s="61" t="str">
        <f>VLOOKUP(A165,'PAI 2025 GPS rempl2)'!$E$3:$X$502,19,0)</f>
        <v>2025-04-25</v>
      </c>
      <c r="M165" s="61" t="str">
        <f>VLOOKUP(A165,'PAI 2025 GPS rempl2)'!$E$3:$X$502,20,0)</f>
        <v>12-GRUPO DE TRABAJO DE REGULACIÓN</v>
      </c>
    </row>
    <row r="166" spans="1:13" x14ac:dyDescent="0.25">
      <c r="A166" s="79" t="s">
        <v>940</v>
      </c>
      <c r="B166" s="79" t="str">
        <f>VLOOKUP(A166,'PAI 2025 GPS rempl2)'!$A$3:$D$502,4,0)</f>
        <v>Actividad propia</v>
      </c>
      <c r="C166" s="61" t="str">
        <f>IF(ISERROR(VLOOKUP(A166,Hoja1!$A$3:$G$119,7,0)),C165,VLOOKUP(A166,Hoja1!$A$3:$G$119,7,0))</f>
        <v>Política Mejora Normativa _DIMENSIÓN Gestión con Valores para Resultados</v>
      </c>
      <c r="D166" s="61" t="s">
        <v>1767</v>
      </c>
      <c r="E166" s="61" t="s">
        <v>1756</v>
      </c>
      <c r="H166" s="61" t="str">
        <f>VLOOKUP(A166,'PAI 2025 GPS rempl2)'!$E$3:$Q$502,13,0)</f>
        <v>Preparar proyecto(s) de acto(s) administrativo(s) a través del cual se ordenará la depuración normativa (Proyecto de acto/ único entregable)</v>
      </c>
      <c r="I166" s="61">
        <f>VLOOKUP(A166,'PAI 2025 GPS rempl2)'!$E$3:$T$502,15,0)</f>
        <v>1</v>
      </c>
      <c r="J166" s="61" t="str">
        <f>VLOOKUP(A166,'PAI 2025 GPS rempl2)'!$E$3:$U$502,16,0)</f>
        <v>Númerica</v>
      </c>
      <c r="K166" s="61" t="str">
        <f>VLOOKUP(A166,'PAI 2025 GPS rempl2)'!$E$3:$X$502,18,0)</f>
        <v>2025-04-28</v>
      </c>
      <c r="L166" s="61" t="str">
        <f>VLOOKUP(A166,'PAI 2025 GPS rempl2)'!$E$3:$X$502,19,0)</f>
        <v>2025-05-30</v>
      </c>
      <c r="M166" s="61" t="str">
        <f>VLOOKUP(A166,'PAI 2025 GPS rempl2)'!$E$3:$X$502,20,0)</f>
        <v>12-GRUPO DE TRABAJO DE REGULACIÓN</v>
      </c>
    </row>
    <row r="167" spans="1:13" x14ac:dyDescent="0.25">
      <c r="A167" s="79" t="s">
        <v>943</v>
      </c>
      <c r="B167" s="79" t="str">
        <f>VLOOKUP(A167,'PAI 2025 GPS rempl2)'!$A$3:$D$502,4,0)</f>
        <v>Actividad propia</v>
      </c>
      <c r="C167" s="61" t="str">
        <f>IF(ISERROR(VLOOKUP(A167,Hoja1!$A$3:$G$119,7,0)),C166,VLOOKUP(A167,Hoja1!$A$3:$G$119,7,0))</f>
        <v>Política Mejora Normativa _DIMENSIÓN Gestión con Valores para Resultados</v>
      </c>
      <c r="D167" s="61" t="s">
        <v>1767</v>
      </c>
      <c r="E167" s="61" t="s">
        <v>1756</v>
      </c>
      <c r="H167" s="61" t="str">
        <f>VLOOKUP(A167,'PAI 2025 GPS rempl2)'!$E$3:$Q$502,13,0)</f>
        <v>Adelantar consulta pública  de proyecto(s) de acto(s) administrativo(s) a través del cual se ordenará la depuración normativa (Soporte de publicación en la página web de la Entidad / único entregable)</v>
      </c>
      <c r="I167" s="61">
        <f>VLOOKUP(A167,'PAI 2025 GPS rempl2)'!$E$3:$T$502,15,0)</f>
        <v>1</v>
      </c>
      <c r="J167" s="61" t="str">
        <f>VLOOKUP(A167,'PAI 2025 GPS rempl2)'!$E$3:$U$502,16,0)</f>
        <v>Númerica</v>
      </c>
      <c r="K167" s="61" t="str">
        <f>VLOOKUP(A167,'PAI 2025 GPS rempl2)'!$E$3:$X$502,18,0)</f>
        <v>2025-06-03</v>
      </c>
      <c r="L167" s="61" t="str">
        <f>VLOOKUP(A167,'PAI 2025 GPS rempl2)'!$E$3:$X$502,19,0)</f>
        <v>2025-06-20</v>
      </c>
      <c r="M167" s="61" t="str">
        <f>VLOOKUP(A167,'PAI 2025 GPS rempl2)'!$E$3:$X$502,20,0)</f>
        <v>12-GRUPO DE TRABAJO DE REGULACIÓN</v>
      </c>
    </row>
    <row r="168" spans="1:13" x14ac:dyDescent="0.25">
      <c r="A168" s="79" t="s">
        <v>945</v>
      </c>
      <c r="B168" s="79" t="str">
        <f>VLOOKUP(A168,'PAI 2025 GPS rempl2)'!$A$3:$D$502,4,0)</f>
        <v>Actividad propia</v>
      </c>
      <c r="C168" s="61" t="str">
        <f>IF(ISERROR(VLOOKUP(A168,Hoja1!$A$3:$G$119,7,0)),C167,VLOOKUP(A168,Hoja1!$A$3:$G$119,7,0))</f>
        <v>Política Mejora Normativa _DIMENSIÓN Gestión con Valores para Resultados</v>
      </c>
      <c r="D168" s="61" t="s">
        <v>1767</v>
      </c>
      <c r="E168" s="61" t="s">
        <v>1756</v>
      </c>
      <c r="H168" s="61" t="str">
        <f>VLOOKUP(A168,'PAI 2025 GPS rempl2)'!$E$3:$Q$502,13,0)</f>
        <v>Elaborar y presentar a la Superintendente,  la versión final del proyecto(s) de acto(s) administrativo(s) a través del cual se ordenará la depuración normativa (Proyecto de acto de depuración elaborado/único entregable)</v>
      </c>
      <c r="I168" s="61">
        <f>VLOOKUP(A168,'PAI 2025 GPS rempl2)'!$E$3:$T$502,15,0)</f>
        <v>1</v>
      </c>
      <c r="J168" s="61" t="str">
        <f>VLOOKUP(A168,'PAI 2025 GPS rempl2)'!$E$3:$U$502,16,0)</f>
        <v>Númerica</v>
      </c>
      <c r="K168" s="61" t="str">
        <f>VLOOKUP(A168,'PAI 2025 GPS rempl2)'!$E$3:$X$502,18,0)</f>
        <v>2025-06-24</v>
      </c>
      <c r="L168" s="61" t="str">
        <f>VLOOKUP(A168,'PAI 2025 GPS rempl2)'!$E$3:$X$502,19,0)</f>
        <v>2025-07-11</v>
      </c>
      <c r="M168" s="61" t="str">
        <f>VLOOKUP(A168,'PAI 2025 GPS rempl2)'!$E$3:$X$502,20,0)</f>
        <v>12-GRUPO DE TRABAJO DE REGULACIÓN</v>
      </c>
    </row>
    <row r="169" spans="1:13" x14ac:dyDescent="0.25">
      <c r="A169" s="79" t="s">
        <v>949</v>
      </c>
      <c r="B169" s="79" t="str">
        <f>VLOOKUP(A169,'PAI 2025 GPS rempl2)'!$A$3:$D$502,4,0)</f>
        <v>Producto</v>
      </c>
      <c r="C169" s="61" t="str">
        <f>IF(ISERROR(VLOOKUP(A169,Hoja1!$A$3:$G$119,7,0)),C168,VLOOKUP(A169,Hoja1!$A$3:$G$119,7,0))</f>
        <v>Política Gestión del Conocimiento y la Innovación _DIMENSIÓN Gestión del conocimiento y la innovación</v>
      </c>
      <c r="D169" s="61" t="s">
        <v>1765</v>
      </c>
      <c r="E169" s="61" t="s">
        <v>1766</v>
      </c>
      <c r="F169" s="61" t="str">
        <f>+VLOOKUP(A169,Hoja1!$A$3:$G$119,3,0)</f>
        <v>56-Fortalecer la gestión de la información, el conocimiento y la innovación para optimizar la capacidad institucional</v>
      </c>
      <c r="G169" s="61" t="str">
        <f>VLOOKUP(A169,'PAI 2025 GPS rempl2)'!$E$3:$L$502,8,0)</f>
        <v>C-3599-0200-0008-53105b</v>
      </c>
      <c r="H169" s="61" t="str">
        <f>VLOOKUP(A169,'PAI 2025 GPS rempl2)'!$E$3:$Q$502,13,0)</f>
        <v>Estudios Económicos Sectoriales, elaborados y entregados al área solicitante (Estudios Económicos)</v>
      </c>
      <c r="I169" s="61">
        <f>VLOOKUP(A169,'PAI 2025 GPS rempl2)'!$E$3:$T$502,15,0)</f>
        <v>2</v>
      </c>
      <c r="J169" s="61" t="str">
        <f>VLOOKUP(A169,'PAI 2025 GPS rempl2)'!$E$3:$U$502,16,0)</f>
        <v>Númerica</v>
      </c>
      <c r="K169" s="61" t="str">
        <f>VLOOKUP(A169,'PAI 2025 GPS rempl2)'!$E$3:$X$502,18,0)</f>
        <v>2025-01-15</v>
      </c>
      <c r="L169" s="61" t="str">
        <f>VLOOKUP(A169,'PAI 2025 GPS rempl2)'!$E$3:$X$502,19,0)</f>
        <v>2025-12-15</v>
      </c>
      <c r="M169" s="61" t="str">
        <f>VLOOKUP(A169,'PAI 2025 GPS rempl2)'!$E$3:$X$502,20,0)</f>
        <v>37-GRUPO DE TRABAJO DE ESTUDIOS ECONÓMICOS</v>
      </c>
    </row>
    <row r="170" spans="1:13" x14ac:dyDescent="0.25">
      <c r="A170" s="79" t="s">
        <v>952</v>
      </c>
      <c r="B170" s="79" t="str">
        <f>VLOOKUP(A170,'PAI 2025 GPS rempl2)'!$A$3:$D$502,4,0)</f>
        <v>Actividad propia</v>
      </c>
      <c r="C170" s="61" t="str">
        <f>IF(ISERROR(VLOOKUP(A170,Hoja1!$A$3:$G$119,7,0)),C169,VLOOKUP(A170,Hoja1!$A$3:$G$119,7,0))</f>
        <v>Política Gestión del Conocimiento y la Innovación _DIMENSIÓN Gestión del conocimiento y la innovación</v>
      </c>
      <c r="D170" s="61" t="s">
        <v>1765</v>
      </c>
      <c r="E170" s="61" t="s">
        <v>1766</v>
      </c>
      <c r="H170" s="61" t="str">
        <f>VLOOKUP(A170,'PAI 2025 GPS rempl2)'!$E$3:$Q$502,13,0)</f>
        <v>Elaborar ficha técnica (Ficha técnica)</v>
      </c>
      <c r="I170" s="61">
        <f>VLOOKUP(A170,'PAI 2025 GPS rempl2)'!$E$3:$T$502,15,0)</f>
        <v>1</v>
      </c>
      <c r="J170" s="61" t="str">
        <f>VLOOKUP(A170,'PAI 2025 GPS rempl2)'!$E$3:$U$502,16,0)</f>
        <v>Númerica</v>
      </c>
      <c r="K170" s="61" t="str">
        <f>VLOOKUP(A170,'PAI 2025 GPS rempl2)'!$E$3:$X$502,18,0)</f>
        <v>2025-01-15</v>
      </c>
      <c r="L170" s="61" t="str">
        <f>VLOOKUP(A170,'PAI 2025 GPS rempl2)'!$E$3:$X$502,19,0)</f>
        <v>2025-04-15</v>
      </c>
      <c r="M170" s="61" t="str">
        <f>VLOOKUP(A170,'PAI 2025 GPS rempl2)'!$E$3:$X$502,20,0)</f>
        <v>37-GRUPO DE TRABAJO DE ESTUDIOS ECONÓMICOS</v>
      </c>
    </row>
    <row r="171" spans="1:13" x14ac:dyDescent="0.25">
      <c r="A171" s="79" t="s">
        <v>955</v>
      </c>
      <c r="B171" s="79" t="str">
        <f>VLOOKUP(A171,'PAI 2025 GPS rempl2)'!$A$3:$D$502,4,0)</f>
        <v>Actividad propia</v>
      </c>
      <c r="C171" s="61" t="str">
        <f>IF(ISERROR(VLOOKUP(A171,Hoja1!$A$3:$G$119,7,0)),C170,VLOOKUP(A171,Hoja1!$A$3:$G$119,7,0))</f>
        <v>Política Gestión del Conocimiento y la Innovación _DIMENSIÓN Gestión del conocimiento y la innovación</v>
      </c>
      <c r="D171" s="61" t="s">
        <v>1765</v>
      </c>
      <c r="E171" s="61" t="s">
        <v>1766</v>
      </c>
      <c r="H171" s="61" t="str">
        <f>VLOOKUP(A171,'PAI 2025 GPS rempl2)'!$E$3:$Q$502,13,0)</f>
        <v>Recopilar datos y construir base de datos (Base de datos)</v>
      </c>
      <c r="I171" s="61">
        <f>VLOOKUP(A171,'PAI 2025 GPS rempl2)'!$E$3:$T$502,15,0)</f>
        <v>1</v>
      </c>
      <c r="J171" s="61" t="str">
        <f>VLOOKUP(A171,'PAI 2025 GPS rempl2)'!$E$3:$U$502,16,0)</f>
        <v>Númerica</v>
      </c>
      <c r="K171" s="61" t="str">
        <f>VLOOKUP(A171,'PAI 2025 GPS rempl2)'!$E$3:$X$502,18,0)</f>
        <v>2025-02-01</v>
      </c>
      <c r="L171" s="61" t="str">
        <f>VLOOKUP(A171,'PAI 2025 GPS rempl2)'!$E$3:$X$502,19,0)</f>
        <v>2025-09-15</v>
      </c>
      <c r="M171" s="61" t="str">
        <f>VLOOKUP(A171,'PAI 2025 GPS rempl2)'!$E$3:$X$502,20,0)</f>
        <v>37-GRUPO DE TRABAJO DE ESTUDIOS ECONÓMICOS</v>
      </c>
    </row>
    <row r="172" spans="1:13" x14ac:dyDescent="0.25">
      <c r="A172" s="79" t="s">
        <v>959</v>
      </c>
      <c r="B172" s="79" t="str">
        <f>VLOOKUP(A172,'PAI 2025 GPS rempl2)'!$A$3:$D$502,4,0)</f>
        <v>Actividad propia</v>
      </c>
      <c r="C172" s="61" t="str">
        <f>IF(ISERROR(VLOOKUP(A172,Hoja1!$A$3:$G$119,7,0)),C171,VLOOKUP(A172,Hoja1!$A$3:$G$119,7,0))</f>
        <v>Política Gestión del Conocimiento y la Innovación _DIMENSIÓN Gestión del conocimiento y la innovación</v>
      </c>
      <c r="D172" s="61" t="s">
        <v>1765</v>
      </c>
      <c r="E172" s="61" t="s">
        <v>1766</v>
      </c>
      <c r="H172" s="61" t="str">
        <f>VLOOKUP(A172,'PAI 2025 GPS rempl2)'!$E$3:$Q$502,13,0)</f>
        <v>Construir el marco teórico  (Documento marco teórico)</v>
      </c>
      <c r="I172" s="61">
        <f>VLOOKUP(A172,'PAI 2025 GPS rempl2)'!$E$3:$T$502,15,0)</f>
        <v>1</v>
      </c>
      <c r="J172" s="61" t="str">
        <f>VLOOKUP(A172,'PAI 2025 GPS rempl2)'!$E$3:$U$502,16,0)</f>
        <v>Númerica</v>
      </c>
      <c r="K172" s="61" t="str">
        <f>VLOOKUP(A172,'PAI 2025 GPS rempl2)'!$E$3:$X$502,18,0)</f>
        <v>2025-02-01</v>
      </c>
      <c r="L172" s="61" t="str">
        <f>VLOOKUP(A172,'PAI 2025 GPS rempl2)'!$E$3:$X$502,19,0)</f>
        <v>2025-09-15</v>
      </c>
      <c r="M172" s="61" t="str">
        <f>VLOOKUP(A172,'PAI 2025 GPS rempl2)'!$E$3:$X$502,20,0)</f>
        <v>37-GRUPO DE TRABAJO DE ESTUDIOS ECONÓMICOS</v>
      </c>
    </row>
    <row r="173" spans="1:13" x14ac:dyDescent="0.25">
      <c r="A173" s="79" t="s">
        <v>961</v>
      </c>
      <c r="B173" s="79" t="str">
        <f>VLOOKUP(A173,'PAI 2025 GPS rempl2)'!$A$3:$D$502,4,0)</f>
        <v>Actividad propia</v>
      </c>
      <c r="C173" s="61" t="str">
        <f>IF(ISERROR(VLOOKUP(A173,Hoja1!$A$3:$G$119,7,0)),C172,VLOOKUP(A173,Hoja1!$A$3:$G$119,7,0))</f>
        <v>Política Gestión del Conocimiento y la Innovación _DIMENSIÓN Gestión del conocimiento y la innovación</v>
      </c>
      <c r="D173" s="61" t="s">
        <v>1765</v>
      </c>
      <c r="E173" s="61" t="s">
        <v>1766</v>
      </c>
      <c r="H173" s="61" t="str">
        <f>VLOOKUP(A173,'PAI 2025 GPS rempl2)'!$E$3:$Q$502,13,0)</f>
        <v>Desarrollar análisis estadístico y económico (Dcumento de análisis estadístico y económico)</v>
      </c>
      <c r="I173" s="61">
        <f>VLOOKUP(A173,'PAI 2025 GPS rempl2)'!$E$3:$T$502,15,0)</f>
        <v>1</v>
      </c>
      <c r="J173" s="61" t="str">
        <f>VLOOKUP(A173,'PAI 2025 GPS rempl2)'!$E$3:$U$502,16,0)</f>
        <v>Númerica</v>
      </c>
      <c r="K173" s="61" t="str">
        <f>VLOOKUP(A173,'PAI 2025 GPS rempl2)'!$E$3:$X$502,18,0)</f>
        <v>2025-03-01</v>
      </c>
      <c r="L173" s="61" t="str">
        <f>VLOOKUP(A173,'PAI 2025 GPS rempl2)'!$E$3:$X$502,19,0)</f>
        <v>2025-11-15</v>
      </c>
      <c r="M173" s="61" t="str">
        <f>VLOOKUP(A173,'PAI 2025 GPS rempl2)'!$E$3:$X$502,20,0)</f>
        <v>37-GRUPO DE TRABAJO DE ESTUDIOS ECONÓMICOS</v>
      </c>
    </row>
    <row r="174" spans="1:13" x14ac:dyDescent="0.25">
      <c r="A174" s="79" t="s">
        <v>964</v>
      </c>
      <c r="B174" s="79" t="str">
        <f>VLOOKUP(A174,'PAI 2025 GPS rempl2)'!$A$3:$D$502,4,0)</f>
        <v>Actividad propia</v>
      </c>
      <c r="C174" s="61" t="str">
        <f>IF(ISERROR(VLOOKUP(A174,Hoja1!$A$3:$G$119,7,0)),C173,VLOOKUP(A174,Hoja1!$A$3:$G$119,7,0))</f>
        <v>Política Gestión del Conocimiento y la Innovación _DIMENSIÓN Gestión del conocimiento y la innovación</v>
      </c>
      <c r="D174" s="61" t="s">
        <v>1765</v>
      </c>
      <c r="E174" s="61" t="s">
        <v>1766</v>
      </c>
      <c r="H174" s="61" t="str">
        <f>VLOOKUP(A174,'PAI 2025 GPS rempl2)'!$E$3:$Q$502,13,0)</f>
        <v>Elaborar estudio y entregar al área solicitante (Memorando/correo de entrega de documento)</v>
      </c>
      <c r="I174" s="61">
        <f>VLOOKUP(A174,'PAI 2025 GPS rempl2)'!$E$3:$T$502,15,0)</f>
        <v>1</v>
      </c>
      <c r="J174" s="61" t="str">
        <f>VLOOKUP(A174,'PAI 2025 GPS rempl2)'!$E$3:$U$502,16,0)</f>
        <v>Númerica</v>
      </c>
      <c r="K174" s="61" t="str">
        <f>VLOOKUP(A174,'PAI 2025 GPS rempl2)'!$E$3:$X$502,18,0)</f>
        <v>2025-04-01</v>
      </c>
      <c r="L174" s="61" t="str">
        <f>VLOOKUP(A174,'PAI 2025 GPS rempl2)'!$E$3:$X$502,19,0)</f>
        <v>2025-12-15</v>
      </c>
      <c r="M174" s="61" t="str">
        <f>VLOOKUP(A174,'PAI 2025 GPS rempl2)'!$E$3:$X$502,20,0)</f>
        <v>37-GRUPO DE TRABAJO DE ESTUDIOS ECONÓMICOS</v>
      </c>
    </row>
    <row r="175" spans="1:13" x14ac:dyDescent="0.25">
      <c r="A175" s="79" t="s">
        <v>966</v>
      </c>
      <c r="B175" s="79" t="str">
        <f>VLOOKUP(A175,'PAI 2025 GPS rempl2)'!$A$3:$D$502,4,0)</f>
        <v>Producto</v>
      </c>
      <c r="C175" s="61" t="str">
        <f>IF(ISERROR(VLOOKUP(A175,Hoja1!$A$3:$G$119,7,0)),C174,VLOOKUP(A175,Hoja1!$A$3:$G$119,7,0))</f>
        <v>Política Gestión del Conocimiento y la Innovación _DIMENSIÓN Gestión del conocimiento y la innovación</v>
      </c>
      <c r="D175" s="61" t="s">
        <v>1765</v>
      </c>
      <c r="E175" s="61" t="s">
        <v>1766</v>
      </c>
      <c r="F175" s="61" t="str">
        <f>+VLOOKUP(A175,Hoja1!$A$3:$G$119,3,0)</f>
        <v>56-Fortalecer la gestión de la información, el conocimiento y la innovación para optimizar la capacidad institucional</v>
      </c>
      <c r="G175" s="61" t="str">
        <f>VLOOKUP(A175,'PAI 2025 GPS rempl2)'!$E$3:$L$502,8,0)</f>
        <v>C-3599-0200-0008-53105b</v>
      </c>
      <c r="H175" s="61" t="str">
        <f>VLOOKUP(A175,'PAI 2025 GPS rempl2)'!$E$3:$Q$502,13,0)</f>
        <v>Boletines de Noticias Económicas, elaborados y divulgados (Boletines de Noticias Económicas)</v>
      </c>
      <c r="I175" s="61">
        <f>VLOOKUP(A175,'PAI 2025 GPS rempl2)'!$E$3:$T$502,15,0)</f>
        <v>11</v>
      </c>
      <c r="J175" s="61" t="str">
        <f>VLOOKUP(A175,'PAI 2025 GPS rempl2)'!$E$3:$U$502,16,0)</f>
        <v>Númerica</v>
      </c>
      <c r="K175" s="61" t="str">
        <f>VLOOKUP(A175,'PAI 2025 GPS rempl2)'!$E$3:$X$502,18,0)</f>
        <v>2025-01-15</v>
      </c>
      <c r="L175" s="61" t="str">
        <f>VLOOKUP(A175,'PAI 2025 GPS rempl2)'!$E$3:$X$502,19,0)</f>
        <v>2025-12-15</v>
      </c>
      <c r="M175" s="61" t="str">
        <f>VLOOKUP(A175,'PAI 2025 GPS rempl2)'!$E$3:$X$502,20,0)</f>
        <v>37-GRUPO DE TRABAJO DE ESTUDIOS ECONÓMICOS</v>
      </c>
    </row>
    <row r="176" spans="1:13" x14ac:dyDescent="0.25">
      <c r="A176" s="79" t="s">
        <v>968</v>
      </c>
      <c r="B176" s="79" t="str">
        <f>VLOOKUP(A176,'PAI 2025 GPS rempl2)'!$A$3:$D$502,4,0)</f>
        <v>Actividad propia</v>
      </c>
      <c r="C176" s="61" t="str">
        <f>IF(ISERROR(VLOOKUP(A176,Hoja1!$A$3:$G$119,7,0)),C175,VLOOKUP(A176,Hoja1!$A$3:$G$119,7,0))</f>
        <v>Política Gestión del Conocimiento y la Innovación _DIMENSIÓN Gestión del conocimiento y la innovación</v>
      </c>
      <c r="D176" s="61" t="s">
        <v>1765</v>
      </c>
      <c r="E176" s="61" t="s">
        <v>1766</v>
      </c>
      <c r="H176" s="61" t="str">
        <f>VLOOKUP(A176,'PAI 2025 GPS rempl2)'!$E$3:$Q$502,13,0)</f>
        <v>Elaborar mensualmente los boletines (Boletínes / correos electrónicos de envió)</v>
      </c>
      <c r="I176" s="61">
        <f>VLOOKUP(A176,'PAI 2025 GPS rempl2)'!$E$3:$T$502,15,0)</f>
        <v>11</v>
      </c>
      <c r="J176" s="61" t="str">
        <f>VLOOKUP(A176,'PAI 2025 GPS rempl2)'!$E$3:$U$502,16,0)</f>
        <v>Númerica</v>
      </c>
      <c r="K176" s="61" t="str">
        <f>VLOOKUP(A176,'PAI 2025 GPS rempl2)'!$E$3:$X$502,18,0)</f>
        <v>2025-01-15</v>
      </c>
      <c r="L176" s="61" t="str">
        <f>VLOOKUP(A176,'PAI 2025 GPS rempl2)'!$E$3:$X$502,19,0)</f>
        <v>2025-12-15</v>
      </c>
      <c r="M176" s="61" t="str">
        <f>VLOOKUP(A176,'PAI 2025 GPS rempl2)'!$E$3:$X$502,20,0)</f>
        <v>37-GRUPO DE TRABAJO DE ESTUDIOS ECONÓMICOS</v>
      </c>
    </row>
    <row r="177" spans="1:13" x14ac:dyDescent="0.25">
      <c r="A177" s="79" t="s">
        <v>970</v>
      </c>
      <c r="B177" s="79" t="str">
        <f>VLOOKUP(A177,'PAI 2025 GPS rempl2)'!$A$3:$D$502,4,0)</f>
        <v>Actividad propia</v>
      </c>
      <c r="C177" s="61" t="str">
        <f>IF(ISERROR(VLOOKUP(A177,Hoja1!$A$3:$G$119,7,0)),C176,VLOOKUP(A177,Hoja1!$A$3:$G$119,7,0))</f>
        <v>Política Gestión del Conocimiento y la Innovación _DIMENSIÓN Gestión del conocimiento y la innovación</v>
      </c>
      <c r="D177" s="61" t="s">
        <v>1765</v>
      </c>
      <c r="E177" s="61" t="s">
        <v>1766</v>
      </c>
      <c r="H177" s="61" t="str">
        <f>VLOOKUP(A177,'PAI 2025 GPS rempl2)'!$E$3:$Q$502,13,0)</f>
        <v>Divulgar los boletines (boletines diseñados)</v>
      </c>
      <c r="I177" s="61">
        <f>VLOOKUP(A177,'PAI 2025 GPS rempl2)'!$E$3:$T$502,15,0)</f>
        <v>11</v>
      </c>
      <c r="J177" s="61" t="str">
        <f>VLOOKUP(A177,'PAI 2025 GPS rempl2)'!$E$3:$U$502,16,0)</f>
        <v>Númerica</v>
      </c>
      <c r="K177" s="61" t="str">
        <f>VLOOKUP(A177,'PAI 2025 GPS rempl2)'!$E$3:$X$502,18,0)</f>
        <v>2025-01-15</v>
      </c>
      <c r="L177" s="61" t="str">
        <f>VLOOKUP(A177,'PAI 2025 GPS rempl2)'!$E$3:$X$502,19,0)</f>
        <v>2025-12-15</v>
      </c>
      <c r="M177" s="61" t="str">
        <f>VLOOKUP(A177,'PAI 2025 GPS rempl2)'!$E$3:$X$502,20,0)</f>
        <v>37-GRUPO DE TRABAJO DE ESTUDIOS ECONÓMICOS</v>
      </c>
    </row>
    <row r="178" spans="1:13" x14ac:dyDescent="0.25">
      <c r="A178" s="79" t="s">
        <v>972</v>
      </c>
      <c r="B178" s="79" t="str">
        <f>VLOOKUP(A178,'PAI 2025 GPS rempl2)'!$A$3:$D$502,4,0)</f>
        <v>Producto</v>
      </c>
      <c r="C178" s="61" t="str">
        <f>IF(ISERROR(VLOOKUP(A178,Hoja1!$A$3:$G$119,7,0)),C177,VLOOKUP(A178,Hoja1!$A$3:$G$119,7,0))</f>
        <v>Política Gestión del Conocimiento y la Innovación _DIMENSIÓN Gestión del conocimiento y la innovación</v>
      </c>
      <c r="D178" s="61" t="s">
        <v>1765</v>
      </c>
      <c r="E178" s="61" t="s">
        <v>1766</v>
      </c>
      <c r="F178" s="61" t="str">
        <f>+VLOOKUP(A178,Hoja1!$A$3:$G$119,3,0)</f>
        <v>56-Fortalecer la gestión de la información, el conocimiento y la innovación para optimizar la capacidad institucional</v>
      </c>
      <c r="G178" s="61" t="str">
        <f>VLOOKUP(A178,'PAI 2025 GPS rempl2)'!$E$3:$L$502,8,0)</f>
        <v>C-3599-0200-0008-53105b</v>
      </c>
      <c r="H178" s="61" t="str">
        <f>VLOOKUP(A178,'PAI 2025 GPS rempl2)'!$E$3:$Q$502,13,0)</f>
        <v>Estudio Económico Académico, elaborado y entregado  (Estudio Económico )</v>
      </c>
      <c r="I178" s="61">
        <f>VLOOKUP(A178,'PAI 2025 GPS rempl2)'!$E$3:$T$502,15,0)</f>
        <v>1</v>
      </c>
      <c r="J178" s="61" t="str">
        <f>VLOOKUP(A178,'PAI 2025 GPS rempl2)'!$E$3:$U$502,16,0)</f>
        <v>Númerica</v>
      </c>
      <c r="K178" s="61" t="str">
        <f>VLOOKUP(A178,'PAI 2025 GPS rempl2)'!$E$3:$X$502,18,0)</f>
        <v>2025-02-17</v>
      </c>
      <c r="L178" s="61" t="str">
        <f>VLOOKUP(A178,'PAI 2025 GPS rempl2)'!$E$3:$X$502,19,0)</f>
        <v>2025-12-15</v>
      </c>
      <c r="M178" s="61" t="str">
        <f>VLOOKUP(A178,'PAI 2025 GPS rempl2)'!$E$3:$X$502,20,0)</f>
        <v>37-GRUPO DE TRABAJO DE ESTUDIOS ECONÓMICOS</v>
      </c>
    </row>
    <row r="179" spans="1:13" x14ac:dyDescent="0.25">
      <c r="A179" s="79" t="s">
        <v>975</v>
      </c>
      <c r="B179" s="79" t="str">
        <f>VLOOKUP(A179,'PAI 2025 GPS rempl2)'!$A$3:$D$502,4,0)</f>
        <v>Actividad propia</v>
      </c>
      <c r="C179" s="61" t="str">
        <f>IF(ISERROR(VLOOKUP(A179,Hoja1!$A$3:$G$119,7,0)),C178,VLOOKUP(A179,Hoja1!$A$3:$G$119,7,0))</f>
        <v>Política Gestión del Conocimiento y la Innovación _DIMENSIÓN Gestión del conocimiento y la innovación</v>
      </c>
      <c r="D179" s="61" t="s">
        <v>1765</v>
      </c>
      <c r="E179" s="61" t="s">
        <v>1766</v>
      </c>
      <c r="H179" s="61" t="str">
        <f>VLOOKUP(A179,'PAI 2025 GPS rempl2)'!$E$3:$Q$502,13,0)</f>
        <v>Elaborar ficha técnica  (Ficha técnica)</v>
      </c>
      <c r="I179" s="61">
        <f>VLOOKUP(A179,'PAI 2025 GPS rempl2)'!$E$3:$T$502,15,0)</f>
        <v>1</v>
      </c>
      <c r="J179" s="61" t="str">
        <f>VLOOKUP(A179,'PAI 2025 GPS rempl2)'!$E$3:$U$502,16,0)</f>
        <v>Númerica</v>
      </c>
      <c r="K179" s="61" t="str">
        <f>VLOOKUP(A179,'PAI 2025 GPS rempl2)'!$E$3:$X$502,18,0)</f>
        <v>2025-02-17</v>
      </c>
      <c r="L179" s="61" t="str">
        <f>VLOOKUP(A179,'PAI 2025 GPS rempl2)'!$E$3:$X$502,19,0)</f>
        <v>2025-12-15</v>
      </c>
      <c r="M179" s="61" t="str">
        <f>VLOOKUP(A179,'PAI 2025 GPS rempl2)'!$E$3:$X$502,20,0)</f>
        <v>37-GRUPO DE TRABAJO DE ESTUDIOS ECONÓMICOS</v>
      </c>
    </row>
    <row r="180" spans="1:13" x14ac:dyDescent="0.25">
      <c r="A180" s="79" t="s">
        <v>976</v>
      </c>
      <c r="B180" s="79" t="str">
        <f>VLOOKUP(A180,'PAI 2025 GPS rempl2)'!$A$3:$D$502,4,0)</f>
        <v>Actividad propia</v>
      </c>
      <c r="C180" s="61" t="str">
        <f>IF(ISERROR(VLOOKUP(A180,Hoja1!$A$3:$G$119,7,0)),C179,VLOOKUP(A180,Hoja1!$A$3:$G$119,7,0))</f>
        <v>Política Gestión del Conocimiento y la Innovación _DIMENSIÓN Gestión del conocimiento y la innovación</v>
      </c>
      <c r="D180" s="61" t="s">
        <v>1765</v>
      </c>
      <c r="E180" s="61" t="s">
        <v>1766</v>
      </c>
      <c r="H180" s="61" t="str">
        <f>VLOOKUP(A180,'PAI 2025 GPS rempl2)'!$E$3:$Q$502,13,0)</f>
        <v>Recopilar datos y construir base de datos (Archivo con Base de datos)</v>
      </c>
      <c r="I180" s="61">
        <f>VLOOKUP(A180,'PAI 2025 GPS rempl2)'!$E$3:$T$502,15,0)</f>
        <v>1</v>
      </c>
      <c r="J180" s="61" t="str">
        <f>VLOOKUP(A180,'PAI 2025 GPS rempl2)'!$E$3:$U$502,16,0)</f>
        <v>Númerica</v>
      </c>
      <c r="K180" s="61" t="str">
        <f>VLOOKUP(A180,'PAI 2025 GPS rempl2)'!$E$3:$X$502,18,0)</f>
        <v>2025-02-24</v>
      </c>
      <c r="L180" s="61" t="str">
        <f>VLOOKUP(A180,'PAI 2025 GPS rempl2)'!$E$3:$X$502,19,0)</f>
        <v>2025-08-18</v>
      </c>
      <c r="M180" s="61" t="str">
        <f>VLOOKUP(A180,'PAI 2025 GPS rempl2)'!$E$3:$X$502,20,0)</f>
        <v>37-GRUPO DE TRABAJO DE ESTUDIOS ECONÓMICOS</v>
      </c>
    </row>
    <row r="181" spans="1:13" x14ac:dyDescent="0.25">
      <c r="A181" s="79" t="s">
        <v>979</v>
      </c>
      <c r="B181" s="79" t="str">
        <f>VLOOKUP(A181,'PAI 2025 GPS rempl2)'!$A$3:$D$502,4,0)</f>
        <v>Actividad propia</v>
      </c>
      <c r="C181" s="61" t="str">
        <f>IF(ISERROR(VLOOKUP(A181,Hoja1!$A$3:$G$119,7,0)),C180,VLOOKUP(A181,Hoja1!$A$3:$G$119,7,0))</f>
        <v>Política Gestión del Conocimiento y la Innovación _DIMENSIÓN Gestión del conocimiento y la innovación</v>
      </c>
      <c r="D181" s="61" t="s">
        <v>1765</v>
      </c>
      <c r="E181" s="61" t="s">
        <v>1766</v>
      </c>
      <c r="H181" s="61" t="str">
        <f>VLOOKUP(A181,'PAI 2025 GPS rempl2)'!$E$3:$Q$502,13,0)</f>
        <v>Construir marco teórico (Informe/documento con marco teórico)</v>
      </c>
      <c r="I181" s="61">
        <f>VLOOKUP(A181,'PAI 2025 GPS rempl2)'!$E$3:$T$502,15,0)</f>
        <v>1</v>
      </c>
      <c r="J181" s="61" t="str">
        <f>VLOOKUP(A181,'PAI 2025 GPS rempl2)'!$E$3:$U$502,16,0)</f>
        <v>Númerica</v>
      </c>
      <c r="K181" s="61" t="str">
        <f>VLOOKUP(A181,'PAI 2025 GPS rempl2)'!$E$3:$X$502,18,0)</f>
        <v>2025-02-24</v>
      </c>
      <c r="L181" s="61" t="str">
        <f>VLOOKUP(A181,'PAI 2025 GPS rempl2)'!$E$3:$X$502,19,0)</f>
        <v>2025-09-15</v>
      </c>
      <c r="M181" s="61" t="str">
        <f>VLOOKUP(A181,'PAI 2025 GPS rempl2)'!$E$3:$X$502,20,0)</f>
        <v>37-GRUPO DE TRABAJO DE ESTUDIOS ECONÓMICOS</v>
      </c>
    </row>
    <row r="182" spans="1:13" x14ac:dyDescent="0.25">
      <c r="A182" s="79" t="s">
        <v>980</v>
      </c>
      <c r="B182" s="79" t="str">
        <f>VLOOKUP(A182,'PAI 2025 GPS rempl2)'!$A$3:$D$502,4,0)</f>
        <v>Actividad propia</v>
      </c>
      <c r="C182" s="61" t="str">
        <f>IF(ISERROR(VLOOKUP(A182,Hoja1!$A$3:$G$119,7,0)),C181,VLOOKUP(A182,Hoja1!$A$3:$G$119,7,0))</f>
        <v>Política Gestión del Conocimiento y la Innovación _DIMENSIÓN Gestión del conocimiento y la innovación</v>
      </c>
      <c r="D182" s="61" t="s">
        <v>1765</v>
      </c>
      <c r="E182" s="61" t="s">
        <v>1766</v>
      </c>
      <c r="H182" s="61" t="str">
        <f>VLOOKUP(A182,'PAI 2025 GPS rempl2)'!$E$3:$Q$502,13,0)</f>
        <v>Desarrollar análisis estadístico y económico (Documento de análisis estadístico y económico)</v>
      </c>
      <c r="I182" s="61">
        <f>VLOOKUP(A182,'PAI 2025 GPS rempl2)'!$E$3:$T$502,15,0)</f>
        <v>1</v>
      </c>
      <c r="J182" s="61" t="str">
        <f>VLOOKUP(A182,'PAI 2025 GPS rempl2)'!$E$3:$U$502,16,0)</f>
        <v>Númerica</v>
      </c>
      <c r="K182" s="61" t="str">
        <f>VLOOKUP(A182,'PAI 2025 GPS rempl2)'!$E$3:$X$502,18,0)</f>
        <v>2025-03-01</v>
      </c>
      <c r="L182" s="61" t="str">
        <f>VLOOKUP(A182,'PAI 2025 GPS rempl2)'!$E$3:$X$502,19,0)</f>
        <v>2025-11-14</v>
      </c>
      <c r="M182" s="61" t="str">
        <f>VLOOKUP(A182,'PAI 2025 GPS rempl2)'!$E$3:$X$502,20,0)</f>
        <v>37-GRUPO DE TRABAJO DE ESTUDIOS ECONÓMICOS</v>
      </c>
    </row>
    <row r="183" spans="1:13" x14ac:dyDescent="0.25">
      <c r="A183" s="79" t="s">
        <v>982</v>
      </c>
      <c r="B183" s="79" t="str">
        <f>VLOOKUP(A183,'PAI 2025 GPS rempl2)'!$A$3:$D$502,4,0)</f>
        <v>Actividad propia</v>
      </c>
      <c r="C183" s="61" t="str">
        <f>IF(ISERROR(VLOOKUP(A183,Hoja1!$A$3:$G$119,7,0)),C182,VLOOKUP(A183,Hoja1!$A$3:$G$119,7,0))</f>
        <v>Política Gestión del Conocimiento y la Innovación _DIMENSIÓN Gestión del conocimiento y la innovación</v>
      </c>
      <c r="D183" s="61" t="s">
        <v>1765</v>
      </c>
      <c r="E183" s="61" t="s">
        <v>1766</v>
      </c>
      <c r="H183" s="61" t="str">
        <f>VLOOKUP(A183,'PAI 2025 GPS rempl2)'!$E$3:$Q$502,13,0)</f>
        <v>Entregar del documento (Memorando/correo de entrega de documento)</v>
      </c>
      <c r="I183" s="61">
        <f>VLOOKUP(A183,'PAI 2025 GPS rempl2)'!$E$3:$T$502,15,0)</f>
        <v>1</v>
      </c>
      <c r="J183" s="61" t="str">
        <f>VLOOKUP(A183,'PAI 2025 GPS rempl2)'!$E$3:$U$502,16,0)</f>
        <v>Númerica</v>
      </c>
      <c r="K183" s="61" t="str">
        <f>VLOOKUP(A183,'PAI 2025 GPS rempl2)'!$E$3:$X$502,18,0)</f>
        <v>2025-04-01</v>
      </c>
      <c r="L183" s="61" t="str">
        <f>VLOOKUP(A183,'PAI 2025 GPS rempl2)'!$E$3:$X$502,19,0)</f>
        <v>2025-12-15</v>
      </c>
      <c r="M183" s="61" t="str">
        <f>VLOOKUP(A183,'PAI 2025 GPS rempl2)'!$E$3:$X$502,20,0)</f>
        <v>37-GRUPO DE TRABAJO DE ESTUDIOS ECONÓMICOS</v>
      </c>
    </row>
    <row r="184" spans="1:13" x14ac:dyDescent="0.25">
      <c r="A184" s="79" t="s">
        <v>983</v>
      </c>
      <c r="B184" s="79" t="str">
        <f>VLOOKUP(A184,'PAI 2025 GPS rempl2)'!$A$3:$D$502,4,0)</f>
        <v>Producto</v>
      </c>
      <c r="C184" s="61" t="str">
        <f>IF(ISERROR(VLOOKUP(A184,Hoja1!$A$3:$G$119,7,0)),C183,VLOOKUP(A184,Hoja1!$A$3:$G$119,7,0))</f>
        <v>Política Gestión del Conocimiento y la Innovación _DIMENSIÓN Gestión del conocimiento y la innovación</v>
      </c>
      <c r="D184" s="61" t="s">
        <v>1765</v>
      </c>
      <c r="E184" s="61" t="s">
        <v>1766</v>
      </c>
      <c r="F184" s="61" t="str">
        <f>+VLOOKUP(A184,Hoja1!$A$3:$G$119,3,0)</f>
        <v>56-Fortalecer la gestión de la información, el conocimiento y la innovación para optimizar la capacidad institucional</v>
      </c>
      <c r="G184" s="61" t="str">
        <f>VLOOKUP(A184,'PAI 2025 GPS rempl2)'!$E$3:$L$502,8,0)</f>
        <v>C-3599-0200-0008-53105b</v>
      </c>
      <c r="H184" s="61" t="str">
        <f>VLOOKUP(A184,'PAI 2025 GPS rempl2)'!$E$3:$Q$502,13,0)</f>
        <v>Estudio Económico 2024/2025 – Licencia obligatoria, elaborado y entregado  (Estudio Económico 2024/2025 – Licencia obligatoria)</v>
      </c>
      <c r="I184" s="61">
        <f>VLOOKUP(A184,'PAI 2025 GPS rempl2)'!$E$3:$T$502,15,0)</f>
        <v>1</v>
      </c>
      <c r="J184" s="61" t="str">
        <f>VLOOKUP(A184,'PAI 2025 GPS rempl2)'!$E$3:$U$502,16,0)</f>
        <v>Númerica</v>
      </c>
      <c r="K184" s="61" t="str">
        <f>VLOOKUP(A184,'PAI 2025 GPS rempl2)'!$E$3:$X$502,18,0)</f>
        <v>2025-02-17</v>
      </c>
      <c r="L184" s="61" t="str">
        <f>VLOOKUP(A184,'PAI 2025 GPS rempl2)'!$E$3:$X$502,19,0)</f>
        <v>2025-12-15</v>
      </c>
      <c r="M184" s="61" t="str">
        <f>VLOOKUP(A184,'PAI 2025 GPS rempl2)'!$E$3:$X$502,20,0)</f>
        <v>37-GRUPO DE TRABAJO DE ESTUDIOS ECONÓMICOS</v>
      </c>
    </row>
    <row r="185" spans="1:13" x14ac:dyDescent="0.25">
      <c r="A185" s="79" t="s">
        <v>985</v>
      </c>
      <c r="B185" s="79" t="str">
        <f>VLOOKUP(A185,'PAI 2025 GPS rempl2)'!$A$3:$D$502,4,0)</f>
        <v>Actividad propia</v>
      </c>
      <c r="C185" s="61" t="str">
        <f>IF(ISERROR(VLOOKUP(A185,Hoja1!$A$3:$G$119,7,0)),C184,VLOOKUP(A185,Hoja1!$A$3:$G$119,7,0))</f>
        <v>Política Gestión del Conocimiento y la Innovación _DIMENSIÓN Gestión del conocimiento y la innovación</v>
      </c>
      <c r="D185" s="61" t="s">
        <v>1765</v>
      </c>
      <c r="E185" s="61" t="s">
        <v>1766</v>
      </c>
      <c r="H185" s="61" t="str">
        <f>VLOOKUP(A185,'PAI 2025 GPS rempl2)'!$E$3:$Q$502,13,0)</f>
        <v>Elaborar ficha técnica (Ficha técnica)</v>
      </c>
      <c r="I185" s="61">
        <f>VLOOKUP(A185,'PAI 2025 GPS rempl2)'!$E$3:$T$502,15,0)</f>
        <v>1</v>
      </c>
      <c r="J185" s="61" t="str">
        <f>VLOOKUP(A185,'PAI 2025 GPS rempl2)'!$E$3:$U$502,16,0)</f>
        <v>Númerica</v>
      </c>
      <c r="K185" s="61" t="str">
        <f>VLOOKUP(A185,'PAI 2025 GPS rempl2)'!$E$3:$X$502,18,0)</f>
        <v>2025-02-17</v>
      </c>
      <c r="L185" s="61" t="str">
        <f>VLOOKUP(A185,'PAI 2025 GPS rempl2)'!$E$3:$X$502,19,0)</f>
        <v>2025-12-15</v>
      </c>
      <c r="M185" s="61" t="str">
        <f>VLOOKUP(A185,'PAI 2025 GPS rempl2)'!$E$3:$X$502,20,0)</f>
        <v>37-GRUPO DE TRABAJO DE ESTUDIOS ECONÓMICOS</v>
      </c>
    </row>
    <row r="186" spans="1:13" x14ac:dyDescent="0.25">
      <c r="A186" s="79" t="s">
        <v>986</v>
      </c>
      <c r="B186" s="79" t="str">
        <f>VLOOKUP(A186,'PAI 2025 GPS rempl2)'!$A$3:$D$502,4,0)</f>
        <v>Actividad propia</v>
      </c>
      <c r="C186" s="61" t="str">
        <f>IF(ISERROR(VLOOKUP(A186,Hoja1!$A$3:$G$119,7,0)),C185,VLOOKUP(A186,Hoja1!$A$3:$G$119,7,0))</f>
        <v>Política Gestión del Conocimiento y la Innovación _DIMENSIÓN Gestión del conocimiento y la innovación</v>
      </c>
      <c r="D186" s="61" t="s">
        <v>1765</v>
      </c>
      <c r="E186" s="61" t="s">
        <v>1766</v>
      </c>
      <c r="H186" s="61" t="str">
        <f>VLOOKUP(A186,'PAI 2025 GPS rempl2)'!$E$3:$Q$502,13,0)</f>
        <v>Construir marco teórico (Documento Marco teórico)</v>
      </c>
      <c r="I186" s="61">
        <f>VLOOKUP(A186,'PAI 2025 GPS rempl2)'!$E$3:$T$502,15,0)</f>
        <v>1</v>
      </c>
      <c r="J186" s="61" t="str">
        <f>VLOOKUP(A186,'PAI 2025 GPS rempl2)'!$E$3:$U$502,16,0)</f>
        <v>Númerica</v>
      </c>
      <c r="K186" s="61" t="str">
        <f>VLOOKUP(A186,'PAI 2025 GPS rempl2)'!$E$3:$X$502,18,0)</f>
        <v>2025-02-24</v>
      </c>
      <c r="L186" s="61" t="str">
        <f>VLOOKUP(A186,'PAI 2025 GPS rempl2)'!$E$3:$X$502,19,0)</f>
        <v>2025-06-15</v>
      </c>
      <c r="M186" s="61" t="str">
        <f>VLOOKUP(A186,'PAI 2025 GPS rempl2)'!$E$3:$X$502,20,0)</f>
        <v>37-GRUPO DE TRABAJO DE ESTUDIOS ECONÓMICOS</v>
      </c>
    </row>
    <row r="187" spans="1:13" x14ac:dyDescent="0.25">
      <c r="A187" s="79" t="s">
        <v>988</v>
      </c>
      <c r="B187" s="79" t="str">
        <f>VLOOKUP(A187,'PAI 2025 GPS rempl2)'!$A$3:$D$502,4,0)</f>
        <v>Actividad propia</v>
      </c>
      <c r="C187" s="61" t="str">
        <f>IF(ISERROR(VLOOKUP(A187,Hoja1!$A$3:$G$119,7,0)),C186,VLOOKUP(A187,Hoja1!$A$3:$G$119,7,0))</f>
        <v>Política Gestión del Conocimiento y la Innovación _DIMENSIÓN Gestión del conocimiento y la innovación</v>
      </c>
      <c r="D187" s="61" t="s">
        <v>1765</v>
      </c>
      <c r="E187" s="61" t="s">
        <v>1766</v>
      </c>
      <c r="H187" s="61" t="str">
        <f>VLOOKUP(A187,'PAI 2025 GPS rempl2)'!$E$3:$Q$502,13,0)</f>
        <v>Desarrollar análisis económico parcial (Documento de análisis económico parcia)</v>
      </c>
      <c r="I187" s="61">
        <f>VLOOKUP(A187,'PAI 2025 GPS rempl2)'!$E$3:$T$502,15,0)</f>
        <v>1</v>
      </c>
      <c r="J187" s="61" t="str">
        <f>VLOOKUP(A187,'PAI 2025 GPS rempl2)'!$E$3:$U$502,16,0)</f>
        <v>Númerica</v>
      </c>
      <c r="K187" s="61" t="str">
        <f>VLOOKUP(A187,'PAI 2025 GPS rempl2)'!$E$3:$X$502,18,0)</f>
        <v>2025-02-24</v>
      </c>
      <c r="L187" s="61" t="str">
        <f>VLOOKUP(A187,'PAI 2025 GPS rempl2)'!$E$3:$X$502,19,0)</f>
        <v>2025-08-15</v>
      </c>
      <c r="M187" s="61" t="str">
        <f>VLOOKUP(A187,'PAI 2025 GPS rempl2)'!$E$3:$X$502,20,0)</f>
        <v>37-GRUPO DE TRABAJO DE ESTUDIOS ECONÓMICOS</v>
      </c>
    </row>
    <row r="188" spans="1:13" x14ac:dyDescent="0.25">
      <c r="A188" s="79" t="s">
        <v>990</v>
      </c>
      <c r="B188" s="79" t="str">
        <f>VLOOKUP(A188,'PAI 2025 GPS rempl2)'!$A$3:$D$502,4,0)</f>
        <v>Actividad propia</v>
      </c>
      <c r="C188" s="61" t="str">
        <f>IF(ISERROR(VLOOKUP(A188,Hoja1!$A$3:$G$119,7,0)),C187,VLOOKUP(A188,Hoja1!$A$3:$G$119,7,0))</f>
        <v>Política Gestión del Conocimiento y la Innovación _DIMENSIÓN Gestión del conocimiento y la innovación</v>
      </c>
      <c r="D188" s="61" t="s">
        <v>1765</v>
      </c>
      <c r="E188" s="61" t="s">
        <v>1766</v>
      </c>
      <c r="H188" s="61" t="str">
        <f>VLOOKUP(A188,'PAI 2025 GPS rempl2)'!$E$3:$Q$502,13,0)</f>
        <v>Recopilar datos y construir base de datos  (Base de datos)</v>
      </c>
      <c r="I188" s="61">
        <f>VLOOKUP(A188,'PAI 2025 GPS rempl2)'!$E$3:$T$502,15,0)</f>
        <v>1</v>
      </c>
      <c r="J188" s="61" t="str">
        <f>VLOOKUP(A188,'PAI 2025 GPS rempl2)'!$E$3:$U$502,16,0)</f>
        <v>Númerica</v>
      </c>
      <c r="K188" s="61" t="str">
        <f>VLOOKUP(A188,'PAI 2025 GPS rempl2)'!$E$3:$X$502,18,0)</f>
        <v>2025-03-01</v>
      </c>
      <c r="L188" s="61" t="str">
        <f>VLOOKUP(A188,'PAI 2025 GPS rempl2)'!$E$3:$X$502,19,0)</f>
        <v>2025-10-15</v>
      </c>
      <c r="M188" s="61" t="str">
        <f>VLOOKUP(A188,'PAI 2025 GPS rempl2)'!$E$3:$X$502,20,0)</f>
        <v>37-GRUPO DE TRABAJO DE ESTUDIOS ECONÓMICOS</v>
      </c>
    </row>
    <row r="189" spans="1:13" x14ac:dyDescent="0.25">
      <c r="A189" s="79" t="s">
        <v>992</v>
      </c>
      <c r="B189" s="79" t="str">
        <f>VLOOKUP(A189,'PAI 2025 GPS rempl2)'!$A$3:$D$502,4,0)</f>
        <v>Actividad propia</v>
      </c>
      <c r="C189" s="61" t="str">
        <f>IF(ISERROR(VLOOKUP(A189,Hoja1!$A$3:$G$119,7,0)),C188,VLOOKUP(A189,Hoja1!$A$3:$G$119,7,0))</f>
        <v>Política Gestión del Conocimiento y la Innovación _DIMENSIÓN Gestión del conocimiento y la innovación</v>
      </c>
      <c r="D189" s="61" t="s">
        <v>1765</v>
      </c>
      <c r="E189" s="61" t="s">
        <v>1766</v>
      </c>
      <c r="H189" s="61" t="str">
        <f>VLOOKUP(A189,'PAI 2025 GPS rempl2)'!$E$3:$Q$502,13,0)</f>
        <v>Desarrollar análisis económico final (Documento de análisis económico final)</v>
      </c>
      <c r="I189" s="61">
        <f>VLOOKUP(A189,'PAI 2025 GPS rempl2)'!$E$3:$T$502,15,0)</f>
        <v>1</v>
      </c>
      <c r="J189" s="61" t="str">
        <f>VLOOKUP(A189,'PAI 2025 GPS rempl2)'!$E$3:$U$502,16,0)</f>
        <v>Númerica</v>
      </c>
      <c r="K189" s="61" t="str">
        <f>VLOOKUP(A189,'PAI 2025 GPS rempl2)'!$E$3:$X$502,18,0)</f>
        <v>2025-04-01</v>
      </c>
      <c r="L189" s="61" t="str">
        <f>VLOOKUP(A189,'PAI 2025 GPS rempl2)'!$E$3:$X$502,19,0)</f>
        <v>2025-11-15</v>
      </c>
      <c r="M189" s="61" t="str">
        <f>VLOOKUP(A189,'PAI 2025 GPS rempl2)'!$E$3:$X$502,20,0)</f>
        <v>37-GRUPO DE TRABAJO DE ESTUDIOS ECONÓMICOS</v>
      </c>
    </row>
    <row r="190" spans="1:13" x14ac:dyDescent="0.25">
      <c r="A190" s="79" t="s">
        <v>994</v>
      </c>
      <c r="B190" s="79" t="str">
        <f>VLOOKUP(A190,'PAI 2025 GPS rempl2)'!$A$3:$D$502,4,0)</f>
        <v>Actividad propia</v>
      </c>
      <c r="C190" s="61" t="str">
        <f>IF(ISERROR(VLOOKUP(A190,Hoja1!$A$3:$G$119,7,0)),C189,VLOOKUP(A190,Hoja1!$A$3:$G$119,7,0))</f>
        <v>Política Gestión del Conocimiento y la Innovación _DIMENSIÓN Gestión del conocimiento y la innovación</v>
      </c>
      <c r="D190" s="61" t="s">
        <v>1765</v>
      </c>
      <c r="E190" s="61" t="s">
        <v>1766</v>
      </c>
      <c r="H190" s="61" t="str">
        <f>VLOOKUP(A190,'PAI 2025 GPS rempl2)'!$E$3:$Q$502,13,0)</f>
        <v>Entregar producto (Memorando/correo)</v>
      </c>
      <c r="I190" s="61">
        <f>VLOOKUP(A190,'PAI 2025 GPS rempl2)'!$E$3:$T$502,15,0)</f>
        <v>1</v>
      </c>
      <c r="J190" s="61" t="str">
        <f>VLOOKUP(A190,'PAI 2025 GPS rempl2)'!$E$3:$U$502,16,0)</f>
        <v>Númerica</v>
      </c>
      <c r="K190" s="61" t="str">
        <f>VLOOKUP(A190,'PAI 2025 GPS rempl2)'!$E$3:$X$502,18,0)</f>
        <v>2025-05-01</v>
      </c>
      <c r="L190" s="61" t="str">
        <f>VLOOKUP(A190,'PAI 2025 GPS rempl2)'!$E$3:$X$502,19,0)</f>
        <v>2025-12-15</v>
      </c>
      <c r="M190" s="61" t="str">
        <f>VLOOKUP(A190,'PAI 2025 GPS rempl2)'!$E$3:$X$502,20,0)</f>
        <v>37-GRUPO DE TRABAJO DE ESTUDIOS ECONÓMICOS</v>
      </c>
    </row>
    <row r="191" spans="1:13" x14ac:dyDescent="0.25">
      <c r="A191" s="79" t="s">
        <v>996</v>
      </c>
      <c r="B191" s="79" t="str">
        <f>VLOOKUP(A191,'PAI 2025 GPS rempl2)'!$A$3:$D$502,4,0)</f>
        <v>Producto</v>
      </c>
      <c r="C191" s="61" t="str">
        <f>IF(ISERROR(VLOOKUP(A191,Hoja1!$A$3:$G$119,7,0)),C190,VLOOKUP(A191,Hoja1!$A$3:$G$119,7,0))</f>
        <v>Política Gestión del Conocimiento y la Innovación _DIMENSIÓN Gestión del conocimiento y la innovación</v>
      </c>
      <c r="D191" s="61" t="s">
        <v>1765</v>
      </c>
      <c r="E191" s="61" t="s">
        <v>1766</v>
      </c>
      <c r="F191" s="61" t="str">
        <f>+VLOOKUP(A191,Hoja1!$A$3:$G$119,3,0)</f>
        <v>56-Fortalecer la gestión de la información, el conocimiento y la innovación para optimizar la capacidad institucional</v>
      </c>
      <c r="G191" s="61" t="str">
        <f>VLOOKUP(A191,'PAI 2025 GPS rempl2)'!$E$3:$L$502,8,0)</f>
        <v>C-3599-0200-0008-53105b</v>
      </c>
      <c r="H191" s="61" t="str">
        <f>VLOOKUP(A191,'PAI 2025 GPS rempl2)'!$E$3:$Q$502,13,0)</f>
        <v>Estudios Económicos Coyunturales, elaborados y entregados (Estudios Económicos Coyunturales)</v>
      </c>
      <c r="I191" s="61">
        <f>VLOOKUP(A191,'PAI 2025 GPS rempl2)'!$E$3:$T$502,15,0)</f>
        <v>50</v>
      </c>
      <c r="J191" s="61" t="str">
        <f>VLOOKUP(A191,'PAI 2025 GPS rempl2)'!$E$3:$U$502,16,0)</f>
        <v>Númerica</v>
      </c>
      <c r="K191" s="61" t="str">
        <f>VLOOKUP(A191,'PAI 2025 GPS rempl2)'!$E$3:$X$502,18,0)</f>
        <v>2025-01-02</v>
      </c>
      <c r="L191" s="61" t="str">
        <f>VLOOKUP(A191,'PAI 2025 GPS rempl2)'!$E$3:$X$502,19,0)</f>
        <v>2025-12-19</v>
      </c>
      <c r="M191" s="61" t="str">
        <f>VLOOKUP(A191,'PAI 2025 GPS rempl2)'!$E$3:$X$502,20,0)</f>
        <v>37-GRUPO DE TRABAJO DE ESTUDIOS ECONÓMICOS</v>
      </c>
    </row>
    <row r="192" spans="1:13" x14ac:dyDescent="0.25">
      <c r="A192" s="79" t="s">
        <v>998</v>
      </c>
      <c r="B192" s="79" t="str">
        <f>VLOOKUP(A192,'PAI 2025 GPS rempl2)'!$A$3:$D$502,4,0)</f>
        <v>Actividad propia</v>
      </c>
      <c r="C192" s="61" t="str">
        <f>IF(ISERROR(VLOOKUP(A192,Hoja1!$A$3:$G$119,7,0)),C191,VLOOKUP(A192,Hoja1!$A$3:$G$119,7,0))</f>
        <v>Política Gestión del Conocimiento y la Innovación _DIMENSIÓN Gestión del conocimiento y la innovación</v>
      </c>
      <c r="D192" s="61" t="s">
        <v>1765</v>
      </c>
      <c r="E192" s="61" t="s">
        <v>1766</v>
      </c>
      <c r="H192" s="61" t="str">
        <f>VLOOKUP(A192,'PAI 2025 GPS rempl2)'!$E$3:$Q$502,13,0)</f>
        <v>Requerir a las diferentes áreas de la entidad, la identificación de los estudios económicos coyunturales que requieren sean elaborados por el Grupo de Estudios Económicos (Inventario de solicitudes de estudios coyunturales)</v>
      </c>
      <c r="I192" s="61">
        <f>VLOOKUP(A192,'PAI 2025 GPS rempl2)'!$E$3:$T$502,15,0)</f>
        <v>1</v>
      </c>
      <c r="J192" s="61" t="str">
        <f>VLOOKUP(A192,'PAI 2025 GPS rempl2)'!$E$3:$U$502,16,0)</f>
        <v>Númerica</v>
      </c>
      <c r="K192" s="61" t="str">
        <f>VLOOKUP(A192,'PAI 2025 GPS rempl2)'!$E$3:$X$502,18,0)</f>
        <v>2025-01-02</v>
      </c>
      <c r="L192" s="61" t="str">
        <f>VLOOKUP(A192,'PAI 2025 GPS rempl2)'!$E$3:$X$502,19,0)</f>
        <v>2025-02-28</v>
      </c>
      <c r="M192" s="61" t="str">
        <f>VLOOKUP(A192,'PAI 2025 GPS rempl2)'!$E$3:$X$502,20,0)</f>
        <v>37-GRUPO DE TRABAJO DE ESTUDIOS ECONÓMICOS</v>
      </c>
    </row>
    <row r="193" spans="1:13" x14ac:dyDescent="0.25">
      <c r="A193" s="79" t="s">
        <v>1000</v>
      </c>
      <c r="B193" s="79" t="str">
        <f>VLOOKUP(A193,'PAI 2025 GPS rempl2)'!$A$3:$D$502,4,0)</f>
        <v>Actividad propia</v>
      </c>
      <c r="C193" s="61" t="str">
        <f>IF(ISERROR(VLOOKUP(A193,Hoja1!$A$3:$G$119,7,0)),C192,VLOOKUP(A193,Hoja1!$A$3:$G$119,7,0))</f>
        <v>Política Gestión del Conocimiento y la Innovación _DIMENSIÓN Gestión del conocimiento y la innovación</v>
      </c>
      <c r="D193" s="61" t="s">
        <v>1765</v>
      </c>
      <c r="E193" s="61" t="s">
        <v>1766</v>
      </c>
      <c r="H193" s="61" t="str">
        <f>VLOOKUP(A193,'PAI 2025 GPS rempl2)'!$E$3:$Q$502,13,0)</f>
        <v>Definir, a partir del análisis de las solicitudes de las áreas, las temáticas y  estudios conyunturales que serán desarrollados a lo largo de la vigencia por el Grupo de Estudios Económicos (Informe con estudios seleccionados)</v>
      </c>
      <c r="I193" s="61">
        <f>VLOOKUP(A193,'PAI 2025 GPS rempl2)'!$E$3:$T$502,15,0)</f>
        <v>1</v>
      </c>
      <c r="J193" s="61" t="str">
        <f>VLOOKUP(A193,'PAI 2025 GPS rempl2)'!$E$3:$U$502,16,0)</f>
        <v>Númerica</v>
      </c>
      <c r="K193" s="61" t="str">
        <f>VLOOKUP(A193,'PAI 2025 GPS rempl2)'!$E$3:$X$502,18,0)</f>
        <v>2025-03-01</v>
      </c>
      <c r="L193" s="61" t="str">
        <f>VLOOKUP(A193,'PAI 2025 GPS rempl2)'!$E$3:$X$502,19,0)</f>
        <v>2025-03-15</v>
      </c>
      <c r="M193" s="61" t="str">
        <f>VLOOKUP(A193,'PAI 2025 GPS rempl2)'!$E$3:$X$502,20,0)</f>
        <v>37-GRUPO DE TRABAJO DE ESTUDIOS ECONÓMICOS</v>
      </c>
    </row>
    <row r="194" spans="1:13" x14ac:dyDescent="0.25">
      <c r="A194" s="79" t="s">
        <v>1003</v>
      </c>
      <c r="B194" s="79" t="str">
        <f>VLOOKUP(A194,'PAI 2025 GPS rempl2)'!$A$3:$D$502,4,0)</f>
        <v>Actividad propia</v>
      </c>
      <c r="C194" s="61" t="str">
        <f>IF(ISERROR(VLOOKUP(A194,Hoja1!$A$3:$G$119,7,0)),C193,VLOOKUP(A194,Hoja1!$A$3:$G$119,7,0))</f>
        <v>Política Gestión del Conocimiento y la Innovación _DIMENSIÓN Gestión del conocimiento y la innovación</v>
      </c>
      <c r="D194" s="61" t="s">
        <v>1765</v>
      </c>
      <c r="E194" s="61" t="s">
        <v>1766</v>
      </c>
      <c r="H194" s="61" t="str">
        <f>VLOOKUP(A194,'PAI 2025 GPS rempl2)'!$E$3:$Q$502,13,0)</f>
        <v>Definir un plan de trabajo para la elaboración y entrega de los estudios seleccionados (plan de trabajo)</v>
      </c>
      <c r="I194" s="61">
        <f>VLOOKUP(A194,'PAI 2025 GPS rempl2)'!$E$3:$T$502,15,0)</f>
        <v>1</v>
      </c>
      <c r="J194" s="61" t="str">
        <f>VLOOKUP(A194,'PAI 2025 GPS rempl2)'!$E$3:$U$502,16,0)</f>
        <v>Númerica</v>
      </c>
      <c r="K194" s="61" t="str">
        <f>VLOOKUP(A194,'PAI 2025 GPS rempl2)'!$E$3:$X$502,18,0)</f>
        <v>2025-03-17</v>
      </c>
      <c r="L194" s="61" t="str">
        <f>VLOOKUP(A194,'PAI 2025 GPS rempl2)'!$E$3:$X$502,19,0)</f>
        <v>2025-04-05</v>
      </c>
      <c r="M194" s="61" t="str">
        <f>VLOOKUP(A194,'PAI 2025 GPS rempl2)'!$E$3:$X$502,20,0)</f>
        <v>37-GRUPO DE TRABAJO DE ESTUDIOS ECONÓMICOS</v>
      </c>
    </row>
    <row r="195" spans="1:13" x14ac:dyDescent="0.25">
      <c r="A195" s="79" t="s">
        <v>1007</v>
      </c>
      <c r="B195" s="79" t="str">
        <f>VLOOKUP(A195,'PAI 2025 GPS rempl2)'!$A$3:$D$502,4,0)</f>
        <v>Actividad propia</v>
      </c>
      <c r="C195" s="61" t="str">
        <f>IF(ISERROR(VLOOKUP(A195,Hoja1!$A$3:$G$119,7,0)),C194,VLOOKUP(A195,Hoja1!$A$3:$G$119,7,0))</f>
        <v>Política Gestión del Conocimiento y la Innovación _DIMENSIÓN Gestión del conocimiento y la innovación</v>
      </c>
      <c r="D195" s="61" t="s">
        <v>1765</v>
      </c>
      <c r="E195" s="61" t="s">
        <v>1766</v>
      </c>
      <c r="H195" s="61" t="str">
        <f>VLOOKUP(A195,'PAI 2025 GPS rempl2)'!$E$3:$Q$502,13,0)</f>
        <v>Ejecutar el plan de trabajo (Informe de seguimiento y/o ejecución del programa)</v>
      </c>
      <c r="I195" s="61">
        <f>VLOOKUP(A195,'PAI 2025 GPS rempl2)'!$E$3:$T$502,15,0)</f>
        <v>100</v>
      </c>
      <c r="J195" s="61" t="str">
        <f>VLOOKUP(A195,'PAI 2025 GPS rempl2)'!$E$3:$U$502,16,0)</f>
        <v>Porcentual</v>
      </c>
      <c r="K195" s="61" t="str">
        <f>VLOOKUP(A195,'PAI 2025 GPS rempl2)'!$E$3:$X$502,18,0)</f>
        <v>2025-04-07</v>
      </c>
      <c r="L195" s="61" t="str">
        <f>VLOOKUP(A195,'PAI 2025 GPS rempl2)'!$E$3:$X$502,19,0)</f>
        <v>2025-12-19</v>
      </c>
      <c r="M195" s="61" t="str">
        <f>VLOOKUP(A195,'PAI 2025 GPS rempl2)'!$E$3:$X$502,20,0)</f>
        <v>37-GRUPO DE TRABAJO DE ESTUDIOS ECONÓMICOS</v>
      </c>
    </row>
    <row r="196" spans="1:13" x14ac:dyDescent="0.25">
      <c r="A196" s="79" t="s">
        <v>1011</v>
      </c>
      <c r="B196" s="79" t="str">
        <f>VLOOKUP(A196,'PAI 2025 GPS rempl2)'!$A$3:$D$502,4,0)</f>
        <v>Producto</v>
      </c>
      <c r="C196" s="61" t="str">
        <f>IF(ISERROR(VLOOKUP(A196,Hoja1!$A$3:$G$119,7,0)),C195,VLOOKUP(A196,Hoja1!$A$3:$G$119,7,0))</f>
        <v>Política Mejora Normativa _DIMENSIÓN Gestión con Valores para Resultados</v>
      </c>
      <c r="D196" s="61" t="s">
        <v>1767</v>
      </c>
      <c r="E196" s="61" t="s">
        <v>1756</v>
      </c>
      <c r="F196" s="61" t="str">
        <f>+VLOOKUP(A196,Hoja1!$A$3:$G$119,3,0)</f>
        <v>56-Fortalecer la gestión de la información, el conocimiento y la innovación para optimizar la capacidad institucional</v>
      </c>
      <c r="G196" s="61" t="str">
        <f>VLOOKUP(A196,'PAI 2025 GPS rempl2)'!$E$3:$L$502,8,0)</f>
        <v>FUNCIONAMIENTO</v>
      </c>
      <c r="H196" s="61" t="str">
        <f>VLOOKUP(A196,'PAI 2025 GPS rempl2)'!$E$3:$Q$502,13,0)</f>
        <v>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v>
      </c>
      <c r="I196" s="61">
        <f>VLOOKUP(A196,'PAI 2025 GPS rempl2)'!$E$3:$T$502,15,0)</f>
        <v>1</v>
      </c>
      <c r="J196" s="61" t="str">
        <f>VLOOKUP(A196,'PAI 2025 GPS rempl2)'!$E$3:$U$502,16,0)</f>
        <v>Númerica</v>
      </c>
      <c r="K196" s="61" t="str">
        <f>VLOOKUP(A196,'PAI 2025 GPS rempl2)'!$E$3:$X$502,18,0)</f>
        <v>2025-02-03</v>
      </c>
      <c r="L196" s="61" t="str">
        <f>VLOOKUP(A196,'PAI 2025 GPS rempl2)'!$E$3:$X$502,19,0)</f>
        <v>2025-11-26</v>
      </c>
      <c r="M196" s="61" t="str">
        <f>VLOOKUP(A196,'PAI 2025 GPS rempl2)'!$E$3:$X$502,20,0)</f>
        <v>7000-DESPACHO DEL SUPERINTENDENTE DELEGADO PARA LA PROTECCIÓN DE DATOS PERSONALES</v>
      </c>
    </row>
    <row r="197" spans="1:13" x14ac:dyDescent="0.25">
      <c r="A197" s="79" t="s">
        <v>1016</v>
      </c>
      <c r="B197" s="79" t="str">
        <f>VLOOKUP(A197,'PAI 2025 GPS rempl2)'!$A$3:$D$502,4,0)</f>
        <v>Actividad propia</v>
      </c>
      <c r="C197" s="61" t="str">
        <f>IF(ISERROR(VLOOKUP(A197,Hoja1!$A$3:$G$119,7,0)),C196,VLOOKUP(A197,Hoja1!$A$3:$G$119,7,0))</f>
        <v>Política Mejora Normativa _DIMENSIÓN Gestión con Valores para Resultados</v>
      </c>
      <c r="D197" s="61" t="s">
        <v>1767</v>
      </c>
      <c r="E197" s="61" t="s">
        <v>1756</v>
      </c>
      <c r="H197" s="61" t="str">
        <f>VLOOKUP(A197,'PAI 2025 GPS rempl2)'!$E$3:$Q$502,13,0)</f>
        <v>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v>
      </c>
      <c r="I197" s="61">
        <f>VLOOKUP(A197,'PAI 2025 GPS rempl2)'!$E$3:$T$502,15,0)</f>
        <v>1</v>
      </c>
      <c r="J197" s="61" t="str">
        <f>VLOOKUP(A197,'PAI 2025 GPS rempl2)'!$E$3:$U$502,16,0)</f>
        <v>Númerica</v>
      </c>
      <c r="K197" s="61" t="str">
        <f>VLOOKUP(A197,'PAI 2025 GPS rempl2)'!$E$3:$X$502,18,0)</f>
        <v>2025-02-03</v>
      </c>
      <c r="L197" s="61" t="str">
        <f>VLOOKUP(A197,'PAI 2025 GPS rempl2)'!$E$3:$X$502,19,0)</f>
        <v>2025-05-12</v>
      </c>
      <c r="M197" s="61" t="str">
        <f>VLOOKUP(A197,'PAI 2025 GPS rempl2)'!$E$3:$X$502,20,0)</f>
        <v>7000-DESPACHO DEL SUPERINTENDENTE DELEGADO PARA LA PROTECCIÓN DE DATOS PERSONALES</v>
      </c>
    </row>
    <row r="198" spans="1:13" x14ac:dyDescent="0.25">
      <c r="A198" s="79" t="s">
        <v>1019</v>
      </c>
      <c r="B198" s="79" t="str">
        <f>VLOOKUP(A198,'PAI 2025 GPS rempl2)'!$A$3:$D$502,4,0)</f>
        <v>Actividad propia</v>
      </c>
      <c r="C198" s="61" t="str">
        <f>IF(ISERROR(VLOOKUP(A198,Hoja1!$A$3:$G$119,7,0)),C197,VLOOKUP(A198,Hoja1!$A$3:$G$119,7,0))</f>
        <v>Política Mejora Normativa _DIMENSIÓN Gestión con Valores para Resultados</v>
      </c>
      <c r="D198" s="61" t="s">
        <v>1767</v>
      </c>
      <c r="E198" s="61" t="s">
        <v>1756</v>
      </c>
      <c r="H198" s="61" t="str">
        <f>VLOOKUP(A198,'PAI 2025 GPS rempl2)'!$E$3:$Q$502,13,0)</f>
        <v>Elaborar documento con el desarrollo del estudio comparativo y un apartado de recomendaciones para la adopción o adaptación de dichas medidas en el marco regulatorio colombiano (Documento)</v>
      </c>
      <c r="I198" s="61">
        <f>VLOOKUP(A198,'PAI 2025 GPS rempl2)'!$E$3:$T$502,15,0)</f>
        <v>1</v>
      </c>
      <c r="J198" s="61" t="str">
        <f>VLOOKUP(A198,'PAI 2025 GPS rempl2)'!$E$3:$U$502,16,0)</f>
        <v>Númerica</v>
      </c>
      <c r="K198" s="61" t="str">
        <f>VLOOKUP(A198,'PAI 2025 GPS rempl2)'!$E$3:$X$502,18,0)</f>
        <v>2025-05-13</v>
      </c>
      <c r="L198" s="61" t="str">
        <f>VLOOKUP(A198,'PAI 2025 GPS rempl2)'!$E$3:$X$502,19,0)</f>
        <v>2025-10-17</v>
      </c>
      <c r="M198" s="61" t="str">
        <f>VLOOKUP(A198,'PAI 2025 GPS rempl2)'!$E$3:$X$502,20,0)</f>
        <v>7000-DESPACHO DEL SUPERINTENDENTE DELEGADO PARA LA PROTECCIÓN DE DATOS PERSONALES</v>
      </c>
    </row>
    <row r="199" spans="1:13" x14ac:dyDescent="0.25">
      <c r="A199" s="79" t="s">
        <v>1023</v>
      </c>
      <c r="B199" s="79" t="str">
        <f>VLOOKUP(A199,'PAI 2025 GPS rempl2)'!$A$3:$D$502,4,0)</f>
        <v>Actividad propia</v>
      </c>
      <c r="C199" s="61" t="str">
        <f>IF(ISERROR(VLOOKUP(A199,Hoja1!$A$3:$G$119,7,0)),C198,VLOOKUP(A199,Hoja1!$A$3:$G$119,7,0))</f>
        <v>Política Mejora Normativa _DIMENSIÓN Gestión con Valores para Resultados</v>
      </c>
      <c r="D199" s="61" t="s">
        <v>1767</v>
      </c>
      <c r="E199" s="61" t="s">
        <v>1756</v>
      </c>
      <c r="H199" s="61" t="str">
        <f>VLOOKUP(A199,'PAI 2025 GPS rempl2)'!$E$3:$Q$502,13,0)</f>
        <v>Solicitar la publicación del documento con el propósito que entidades públicas y privadas conozcan los efectos de la Inteligencia Artificial (IA) al derecho en cuestión (Link de publicación)</v>
      </c>
      <c r="I199" s="61">
        <f>VLOOKUP(A199,'PAI 2025 GPS rempl2)'!$E$3:$T$502,15,0)</f>
        <v>1</v>
      </c>
      <c r="J199" s="61" t="str">
        <f>VLOOKUP(A199,'PAI 2025 GPS rempl2)'!$E$3:$U$502,16,0)</f>
        <v>Númerica</v>
      </c>
      <c r="K199" s="61" t="str">
        <f>VLOOKUP(A199,'PAI 2025 GPS rempl2)'!$E$3:$X$502,18,0)</f>
        <v>2025-10-17</v>
      </c>
      <c r="L199" s="61" t="str">
        <f>VLOOKUP(A199,'PAI 2025 GPS rempl2)'!$E$3:$X$502,19,0)</f>
        <v>2025-11-26</v>
      </c>
      <c r="M199" s="61" t="str">
        <f>VLOOKUP(A199,'PAI 2025 GPS rempl2)'!$E$3:$X$502,20,0)</f>
        <v>7000-DESPACHO DEL SUPERINTENDENTE DELEGADO PARA LA PROTECCIÓN DE DATOS PERSONALES</v>
      </c>
    </row>
    <row r="200" spans="1:13" x14ac:dyDescent="0.25">
      <c r="A200" s="79" t="s">
        <v>1024</v>
      </c>
      <c r="B200" s="79" t="str">
        <f>VLOOKUP(A200,'PAI 2025 GPS rempl2)'!$A$3:$D$502,4,0)</f>
        <v>Producto</v>
      </c>
      <c r="C200" s="61" t="str">
        <f>IF(ISERROR(VLOOKUP(A200,Hoja1!$A$3:$G$119,7,0)),C199,VLOOKUP(A200,Hoja1!$A$3:$G$119,7,0))</f>
        <v>Política Gestión del Conocimiento y la Innovación _DIMENSIÓN Gestión del conocimiento y la innovación</v>
      </c>
      <c r="D200" s="61" t="s">
        <v>1765</v>
      </c>
      <c r="E200" s="61" t="s">
        <v>1766</v>
      </c>
      <c r="F200" s="61" t="str">
        <f>+VLOOKUP(A200,Hoja1!$A$3:$G$119,3,0)</f>
        <v>58-Promover el enfoque preventivo, diferencial y territorial en el que hacer misional de la entidad</v>
      </c>
      <c r="G200" s="61" t="str">
        <f>VLOOKUP(A200,'PAI 2025 GPS rempl2)'!$E$3:$L$502,8,0)</f>
        <v>C-3503-0200-0012-20104c</v>
      </c>
      <c r="H200" s="61" t="str">
        <f>VLOOKUP(A200,'PAI 2025 GPS rempl2)'!$E$3:$Q$502,13,0)</f>
        <v>Lineamientos para generar conciencia sobre el debido tratamiento de datos personales en los procesos de transferencia de tecnología para salvaguardar el derecho en dichos procesos,  divulgado.  (informe de conclusiones/único entregable)</v>
      </c>
      <c r="I200" s="61">
        <f>VLOOKUP(A200,'PAI 2025 GPS rempl2)'!$E$3:$T$502,15,0)</f>
        <v>1</v>
      </c>
      <c r="J200" s="61" t="str">
        <f>VLOOKUP(A200,'PAI 2025 GPS rempl2)'!$E$3:$U$502,16,0)</f>
        <v>Númerica</v>
      </c>
      <c r="K200" s="61" t="str">
        <f>VLOOKUP(A200,'PAI 2025 GPS rempl2)'!$E$3:$X$502,18,0)</f>
        <v>2025-03-04</v>
      </c>
      <c r="L200" s="61" t="str">
        <f>VLOOKUP(A200,'PAI 2025 GPS rempl2)'!$E$3:$X$502,19,0)</f>
        <v>2025-09-26</v>
      </c>
      <c r="M200" s="61" t="str">
        <f>VLOOKUP(A200,'PAI 2025 GPS rempl2)'!$E$3:$X$502,20,0)</f>
        <v>7000-DESPACHO DEL SUPERINTENDENTE DELEGADO PARA LA PROTECCIÓN DE DATOS PERSONALES</v>
      </c>
    </row>
    <row r="201" spans="1:13" x14ac:dyDescent="0.25">
      <c r="A201" s="79" t="s">
        <v>1028</v>
      </c>
      <c r="B201" s="79" t="str">
        <f>VLOOKUP(A201,'PAI 2025 GPS rempl2)'!$A$3:$D$502,4,0)</f>
        <v>Actividad propia</v>
      </c>
      <c r="C201" s="61" t="str">
        <f>IF(ISERROR(VLOOKUP(A201,Hoja1!$A$3:$G$119,7,0)),C200,VLOOKUP(A201,Hoja1!$A$3:$G$119,7,0))</f>
        <v>Política Gestión del Conocimiento y la Innovación _DIMENSIÓN Gestión del conocimiento y la innovación</v>
      </c>
      <c r="D201" s="61" t="s">
        <v>1765</v>
      </c>
      <c r="E201" s="61" t="s">
        <v>1766</v>
      </c>
      <c r="H201" s="61" t="str">
        <f>VLOOKUP(A201,'PAI 2025 GPS rempl2)'!$E$3:$Q$502,13,0)</f>
        <v>Realizar sensibilización de los lineamientos sobre el tratamiento de datos personales en los procesos de transferencia de tecnología con los sectores instruidos. (Correo electrónico con la evidencia de la realización de la socialización/único entregable)</v>
      </c>
      <c r="I201" s="61">
        <f>VLOOKUP(A201,'PAI 2025 GPS rempl2)'!$E$3:$T$502,15,0)</f>
        <v>1</v>
      </c>
      <c r="J201" s="61" t="str">
        <f>VLOOKUP(A201,'PAI 2025 GPS rempl2)'!$E$3:$U$502,16,0)</f>
        <v>Númerica</v>
      </c>
      <c r="K201" s="61" t="str">
        <f>VLOOKUP(A201,'PAI 2025 GPS rempl2)'!$E$3:$X$502,18,0)</f>
        <v>2025-03-04</v>
      </c>
      <c r="L201" s="61" t="str">
        <f>VLOOKUP(A201,'PAI 2025 GPS rempl2)'!$E$3:$X$502,19,0)</f>
        <v>2025-06-27</v>
      </c>
      <c r="M201" s="61" t="str">
        <f>VLOOKUP(A201,'PAI 2025 GPS rempl2)'!$E$3:$X$502,20,0)</f>
        <v>7000-DESPACHO DEL SUPERINTENDENTE DELEGADO PARA LA PROTECCIÓN DE DATOS PERSONALES</v>
      </c>
    </row>
    <row r="202" spans="1:13" x14ac:dyDescent="0.25">
      <c r="A202" s="79" t="s">
        <v>1029</v>
      </c>
      <c r="B202" s="79" t="str">
        <f>VLOOKUP(A202,'PAI 2025 GPS rempl2)'!$A$3:$D$502,4,0)</f>
        <v>Actividad propia</v>
      </c>
      <c r="C202" s="61" t="str">
        <f>IF(ISERROR(VLOOKUP(A202,Hoja1!$A$3:$G$119,7,0)),C201,VLOOKUP(A202,Hoja1!$A$3:$G$119,7,0))</f>
        <v>Política Gestión del Conocimiento y la Innovación _DIMENSIÓN Gestión del conocimiento y la innovación</v>
      </c>
      <c r="D202" s="61" t="s">
        <v>1765</v>
      </c>
      <c r="E202" s="61" t="s">
        <v>1766</v>
      </c>
      <c r="H202" s="61" t="str">
        <f>VLOOKUP(A202,'PAI 2025 GPS rempl2)'!$E$3:$Q$502,13,0)</f>
        <v>Realizar un informe con las conclusiones y reflexiones sobre la sinergias entre las propiedad industrial y el debido de tratamiento datos personales. (Informe elaborado)</v>
      </c>
      <c r="I202" s="61">
        <f>VLOOKUP(A202,'PAI 2025 GPS rempl2)'!$E$3:$T$502,15,0)</f>
        <v>1</v>
      </c>
      <c r="J202" s="61" t="str">
        <f>VLOOKUP(A202,'PAI 2025 GPS rempl2)'!$E$3:$U$502,16,0)</f>
        <v>Númerica</v>
      </c>
      <c r="K202" s="61" t="str">
        <f>VLOOKUP(A202,'PAI 2025 GPS rempl2)'!$E$3:$X$502,18,0)</f>
        <v>2025-07-01</v>
      </c>
      <c r="L202" s="61" t="str">
        <f>VLOOKUP(A202,'PAI 2025 GPS rempl2)'!$E$3:$X$502,19,0)</f>
        <v>2025-09-26</v>
      </c>
      <c r="M202" s="61" t="str">
        <f>VLOOKUP(A202,'PAI 2025 GPS rempl2)'!$E$3:$X$502,20,0)</f>
        <v>7000-DESPACHO DEL SUPERINTENDENTE DELEGADO PARA LA PROTECCIÓN DE DATOS PERSONALES</v>
      </c>
    </row>
    <row r="203" spans="1:13" x14ac:dyDescent="0.25">
      <c r="A203" s="79" t="s">
        <v>1030</v>
      </c>
      <c r="B203" s="79" t="str">
        <f>VLOOKUP(A203,'PAI 2025 GPS rempl2)'!$A$3:$D$502,4,0)</f>
        <v>Producto</v>
      </c>
      <c r="C203" s="61" t="str">
        <f>IF(ISERROR(VLOOKUP(A203,Hoja1!$A$3:$G$119,7,0)),C202,VLOOKUP(A203,Hoja1!$A$3:$G$119,7,0))</f>
        <v>Política Participación Ciudadana en la Gestión Pública _DIMENSIÓN Gestión con Valores para Resultados</v>
      </c>
      <c r="D203" s="61" t="s">
        <v>1764</v>
      </c>
      <c r="E203" s="61" t="s">
        <v>1756</v>
      </c>
      <c r="F203" s="61" t="str">
        <f>+VLOOKUP(A203,Hoja1!$A$3:$G$119,3,0)</f>
        <v>59-Generar sinergias con agentes nacionales e internacionales que permitan potenciar las capacidades de la SIC.</v>
      </c>
      <c r="G203" s="61" t="str">
        <f>VLOOKUP(A203,'PAI 2025 GPS rempl2)'!$E$3:$L$502,8,0)</f>
        <v>FUNCIONAMIENTO</v>
      </c>
      <c r="H203" s="61" t="str">
        <f>VLOOKUP(A203,'PAI 2025 GPS rempl2)'!$E$3:$Q$502,13,0)</f>
        <v>Actuaciones colaborativas con autoridades de protección de datos internacionales en busca de establecer buenas prácticas al momento de investigar compañías con presencia transfronteriza, realizada y documentada (Informe / único entregable)</v>
      </c>
      <c r="I203" s="61">
        <f>VLOOKUP(A203,'PAI 2025 GPS rempl2)'!$E$3:$T$502,15,0)</f>
        <v>1</v>
      </c>
      <c r="J203" s="61" t="str">
        <f>VLOOKUP(A203,'PAI 2025 GPS rempl2)'!$E$3:$U$502,16,0)</f>
        <v>Númerica</v>
      </c>
      <c r="K203" s="61" t="str">
        <f>VLOOKUP(A203,'PAI 2025 GPS rempl2)'!$E$3:$X$502,18,0)</f>
        <v>2025-04-01</v>
      </c>
      <c r="L203" s="61" t="str">
        <f>VLOOKUP(A203,'PAI 2025 GPS rempl2)'!$E$3:$X$502,19,0)</f>
        <v>2025-08-28</v>
      </c>
      <c r="M203" s="61" t="str">
        <f>VLOOKUP(A203,'PAI 2025 GPS rempl2)'!$E$3:$X$502,20,0)</f>
        <v>7000-DESPACHO DEL SUPERINTENDENTE DELEGADO PARA LA PROTECCIÓN DE DATOS PERSONALES</v>
      </c>
    </row>
    <row r="204" spans="1:13" x14ac:dyDescent="0.25">
      <c r="A204" s="79" t="s">
        <v>1034</v>
      </c>
      <c r="B204" s="79" t="str">
        <f>VLOOKUP(A204,'PAI 2025 GPS rempl2)'!$A$3:$D$502,4,0)</f>
        <v>Actividad propia</v>
      </c>
      <c r="C204" s="61" t="str">
        <f>IF(ISERROR(VLOOKUP(A204,Hoja1!$A$3:$G$119,7,0)),C203,VLOOKUP(A204,Hoja1!$A$3:$G$119,7,0))</f>
        <v>Política Participación Ciudadana en la Gestión Pública _DIMENSIÓN Gestión con Valores para Resultados</v>
      </c>
      <c r="D204" s="61" t="s">
        <v>1764</v>
      </c>
      <c r="E204" s="61" t="s">
        <v>1756</v>
      </c>
      <c r="H204" s="61" t="str">
        <f>VLOOKUP(A204,'PAI 2025 GPS rempl2)'!$E$3:$Q$502,13,0)</f>
        <v>Exponer ante un foro internacional las lecciones aprendidas de una actuación administrativa frente a una compañía con presencia transfronteriza (Captura de pantalla o imágenes de la exposición realizada/único entregable)</v>
      </c>
      <c r="I204" s="61">
        <f>VLOOKUP(A204,'PAI 2025 GPS rempl2)'!$E$3:$T$502,15,0)</f>
        <v>1</v>
      </c>
      <c r="J204" s="61" t="str">
        <f>VLOOKUP(A204,'PAI 2025 GPS rempl2)'!$E$3:$U$502,16,0)</f>
        <v>Númerica</v>
      </c>
      <c r="K204" s="61" t="str">
        <f>VLOOKUP(A204,'PAI 2025 GPS rempl2)'!$E$3:$X$502,18,0)</f>
        <v>2025-04-01</v>
      </c>
      <c r="L204" s="61" t="str">
        <f>VLOOKUP(A204,'PAI 2025 GPS rempl2)'!$E$3:$X$502,19,0)</f>
        <v>2025-06-27</v>
      </c>
      <c r="M204" s="61" t="str">
        <f>VLOOKUP(A204,'PAI 2025 GPS rempl2)'!$E$3:$X$502,20,0)</f>
        <v>7000-DESPACHO DEL SUPERINTENDENTE DELEGADO PARA LA PROTECCIÓN DE DATOS PERSONALES</v>
      </c>
    </row>
    <row r="205" spans="1:13" x14ac:dyDescent="0.25">
      <c r="A205" s="79" t="s">
        <v>1036</v>
      </c>
      <c r="B205" s="79" t="str">
        <f>VLOOKUP(A205,'PAI 2025 GPS rempl2)'!$A$3:$D$502,4,0)</f>
        <v>Actividad propia</v>
      </c>
      <c r="C205" s="61" t="str">
        <f>IF(ISERROR(VLOOKUP(A205,Hoja1!$A$3:$G$119,7,0)),C204,VLOOKUP(A205,Hoja1!$A$3:$G$119,7,0))</f>
        <v>Política Participación Ciudadana en la Gestión Pública _DIMENSIÓN Gestión con Valores para Resultados</v>
      </c>
      <c r="D205" s="61" t="s">
        <v>1764</v>
      </c>
      <c r="E205" s="61" t="s">
        <v>1756</v>
      </c>
      <c r="H205" s="61" t="str">
        <f>VLOOKUP(A205,'PAI 2025 GPS rempl2)'!$E$3:$Q$502,13,0)</f>
        <v>Elaborar informe que recopile las conclusiones con las autoridades de protección de datos internacionales de buenas prácticas al momento de investigar compañías con presencia transfronteriza. (Informe/único entregable)</v>
      </c>
      <c r="I205" s="61">
        <f>VLOOKUP(A205,'PAI 2025 GPS rempl2)'!$E$3:$T$502,15,0)</f>
        <v>1</v>
      </c>
      <c r="J205" s="61" t="str">
        <f>VLOOKUP(A205,'PAI 2025 GPS rempl2)'!$E$3:$U$502,16,0)</f>
        <v>Númerica</v>
      </c>
      <c r="K205" s="61" t="str">
        <f>VLOOKUP(A205,'PAI 2025 GPS rempl2)'!$E$3:$X$502,18,0)</f>
        <v>2025-07-01</v>
      </c>
      <c r="L205" s="61" t="str">
        <f>VLOOKUP(A205,'PAI 2025 GPS rempl2)'!$E$3:$X$502,19,0)</f>
        <v>2025-08-28</v>
      </c>
      <c r="M205" s="61" t="str">
        <f>VLOOKUP(A205,'PAI 2025 GPS rempl2)'!$E$3:$X$502,20,0)</f>
        <v>7000-DESPACHO DEL SUPERINTENDENTE DELEGADO PARA LA PROTECCIÓN DE DATOS PERSONALES</v>
      </c>
    </row>
    <row r="206" spans="1:13" x14ac:dyDescent="0.25">
      <c r="A206" s="79" t="s">
        <v>1037</v>
      </c>
      <c r="B206" s="79" t="str">
        <f>VLOOKUP(A206,'PAI 2025 GPS rempl2)'!$A$3:$D$502,4,0)</f>
        <v>Producto</v>
      </c>
      <c r="C206" s="61" t="str">
        <f>IF(ISERROR(VLOOKUP(A206,Hoja1!$A$3:$G$119,7,0)),C205,VLOOKUP(A206,Hoja1!$A$3:$G$119,7,0))</f>
        <v>Política Participación Ciudadana en la Gestión Pública _DIMENSIÓN Gestión con Valores para Resultados</v>
      </c>
      <c r="D206" s="61" t="s">
        <v>1764</v>
      </c>
      <c r="E206" s="61" t="s">
        <v>1756</v>
      </c>
      <c r="F206" s="61" t="str">
        <f>+VLOOKUP(A206,Hoja1!$A$3:$G$119,3,0)</f>
        <v>58-Promover el enfoque preventivo, diferencial y territorial en el que hacer misional de la entidad</v>
      </c>
      <c r="G206" s="61" t="str">
        <f>VLOOKUP(A206,'PAI 2025 GPS rempl2)'!$E$3:$L$502,8,0)</f>
        <v>C-3503-0200-0012-20104c</v>
      </c>
      <c r="H206" s="61" t="str">
        <f>VLOOKUP(A206,'PAI 2025 GPS rempl2)'!$E$3:$Q$502,13,0)</f>
        <v>Eventos en temas relacionados con datos personales, realizados  (Pantallazos o captura de pantalla /único entregable)</v>
      </c>
      <c r="I206" s="61">
        <f>VLOOKUP(A206,'PAI 2025 GPS rempl2)'!$E$3:$T$502,15,0)</f>
        <v>2</v>
      </c>
      <c r="J206" s="61" t="str">
        <f>VLOOKUP(A206,'PAI 2025 GPS rempl2)'!$E$3:$U$502,16,0)</f>
        <v>Númerica</v>
      </c>
      <c r="K206" s="61" t="str">
        <f>VLOOKUP(A206,'PAI 2025 GPS rempl2)'!$E$3:$X$502,18,0)</f>
        <v>2025-02-04</v>
      </c>
      <c r="L206" s="61" t="str">
        <f>VLOOKUP(A206,'PAI 2025 GPS rempl2)'!$E$3:$X$502,19,0)</f>
        <v>2025-11-28</v>
      </c>
      <c r="M206" s="61" t="str">
        <f>VLOOKUP(A206,'PAI 2025 GPS rempl2)'!$E$3:$X$502,20,0)</f>
        <v>7000-DESPACHO DEL SUPERINTENDENTE DELEGADO PARA LA PROTECCIÓN DE DATOS PERSONALES;
73-GRUPO DE TRABAJO DE COMUNICACION</v>
      </c>
    </row>
    <row r="207" spans="1:13" x14ac:dyDescent="0.25">
      <c r="A207" s="79" t="s">
        <v>1041</v>
      </c>
      <c r="B207" s="79" t="str">
        <f>VLOOKUP(A207,'PAI 2025 GPS rempl2)'!$A$3:$D$502,4,0)</f>
        <v>Actividad propia</v>
      </c>
      <c r="C207" s="61" t="str">
        <f>IF(ISERROR(VLOOKUP(A207,Hoja1!$A$3:$G$119,7,0)),C206,VLOOKUP(A207,Hoja1!$A$3:$G$119,7,0))</f>
        <v>Política Participación Ciudadana en la Gestión Pública _DIMENSIÓN Gestión con Valores para Resultados</v>
      </c>
      <c r="D207" s="61" t="s">
        <v>1764</v>
      </c>
      <c r="E207" s="61" t="s">
        <v>1756</v>
      </c>
      <c r="H207" s="61" t="str">
        <f>VLOOKUP(A207,'PAI 2025 GPS rempl2)'!$E$3:$Q$502,13,0)</f>
        <v>Solicitar publicación de la fecha del evento en el calendario de eventos de la entidad  al Grupo de Comunicaciones  (captura de pantalla de la publicación de la fecha del evento / único entregable)</v>
      </c>
      <c r="I207" s="61">
        <f>VLOOKUP(A207,'PAI 2025 GPS rempl2)'!$E$3:$T$502,15,0)</f>
        <v>2</v>
      </c>
      <c r="J207" s="61" t="str">
        <f>VLOOKUP(A207,'PAI 2025 GPS rempl2)'!$E$3:$U$502,16,0)</f>
        <v>Númerica</v>
      </c>
      <c r="K207" s="61" t="str">
        <f>VLOOKUP(A207,'PAI 2025 GPS rempl2)'!$E$3:$X$502,18,0)</f>
        <v>2025-02-04</v>
      </c>
      <c r="L207" s="61" t="str">
        <f>VLOOKUP(A207,'PAI 2025 GPS rempl2)'!$E$3:$X$502,19,0)</f>
        <v>2025-08-29</v>
      </c>
      <c r="M207" s="61" t="str">
        <f>VLOOKUP(A207,'PAI 2025 GPS rempl2)'!$E$3:$X$502,20,0)</f>
        <v>7000-DESPACHO DEL SUPERINTENDENTE DELEGADO PARA LA PROTECCIÓN DE DATOS PERSONALES</v>
      </c>
    </row>
    <row r="208" spans="1:13" x14ac:dyDescent="0.25">
      <c r="A208" s="79" t="s">
        <v>1043</v>
      </c>
      <c r="B208" s="79" t="str">
        <f>VLOOKUP(A208,'PAI 2025 GPS rempl2)'!$A$3:$D$502,4,0)</f>
        <v>Actividad propia</v>
      </c>
      <c r="C208" s="61" t="str">
        <f>IF(ISERROR(VLOOKUP(A208,Hoja1!$A$3:$G$119,7,0)),C207,VLOOKUP(A208,Hoja1!$A$3:$G$119,7,0))</f>
        <v>Política Participación Ciudadana en la Gestión Pública _DIMENSIÓN Gestión con Valores para Resultados</v>
      </c>
      <c r="D208" s="61" t="s">
        <v>1764</v>
      </c>
      <c r="E208" s="61" t="s">
        <v>1756</v>
      </c>
      <c r="H208" s="61" t="str">
        <f>VLOOKUP(A208,'PAI 2025 GPS rempl2)'!$E$3:$Q$502,13,0)</f>
        <v>Diligenciar check list del evento con la fecha definitiva igual a la publicada en el  calendario de eventos  (documento de check list para la realización del evento / único entregable)</v>
      </c>
      <c r="I208" s="61">
        <f>VLOOKUP(A208,'PAI 2025 GPS rempl2)'!$E$3:$T$502,15,0)</f>
        <v>2</v>
      </c>
      <c r="J208" s="61" t="str">
        <f>VLOOKUP(A208,'PAI 2025 GPS rempl2)'!$E$3:$U$502,16,0)</f>
        <v>Númerica</v>
      </c>
      <c r="K208" s="61" t="str">
        <f>VLOOKUP(A208,'PAI 2025 GPS rempl2)'!$E$3:$X$502,18,0)</f>
        <v>2025-09-01</v>
      </c>
      <c r="L208" s="61" t="str">
        <f>VLOOKUP(A208,'PAI 2025 GPS rempl2)'!$E$3:$X$502,19,0)</f>
        <v>2025-09-25</v>
      </c>
      <c r="M208" s="61" t="str">
        <f>VLOOKUP(A208,'PAI 2025 GPS rempl2)'!$E$3:$X$502,20,0)</f>
        <v>7000-DESPACHO DEL SUPERINTENDENTE DELEGADO PARA LA PROTECCIÓN DE DATOS PERSONALES</v>
      </c>
    </row>
    <row r="209" spans="1:13" x14ac:dyDescent="0.25">
      <c r="A209" s="79" t="s">
        <v>1047</v>
      </c>
      <c r="B209" s="79" t="str">
        <f>VLOOKUP(A209,'PAI 2025 GPS rempl2)'!$A$3:$D$502,4,0)</f>
        <v>Actividad propia</v>
      </c>
      <c r="C209" s="61" t="str">
        <f>IF(ISERROR(VLOOKUP(A209,Hoja1!$A$3:$G$119,7,0)),C208,VLOOKUP(A209,Hoja1!$A$3:$G$119,7,0))</f>
        <v>Política Participación Ciudadana en la Gestión Pública _DIMENSIÓN Gestión con Valores para Resultados</v>
      </c>
      <c r="D209" s="61" t="s">
        <v>1764</v>
      </c>
      <c r="E209" s="61" t="s">
        <v>1756</v>
      </c>
      <c r="H209" s="61" t="str">
        <f>VLOOKUP(A209,'PAI 2025 GPS rempl2)'!$E$3:$Q$502,13,0)</f>
        <v>Elaborar y enviar agenda definitiva para ser publicada  (correo electrónico con agenda definitiva / único entregable)</v>
      </c>
      <c r="I209" s="61">
        <f>VLOOKUP(A209,'PAI 2025 GPS rempl2)'!$E$3:$T$502,15,0)</f>
        <v>2</v>
      </c>
      <c r="J209" s="61" t="str">
        <f>VLOOKUP(A209,'PAI 2025 GPS rempl2)'!$E$3:$U$502,16,0)</f>
        <v>Númerica</v>
      </c>
      <c r="K209" s="61" t="str">
        <f>VLOOKUP(A209,'PAI 2025 GPS rempl2)'!$E$3:$X$502,18,0)</f>
        <v>2025-09-26</v>
      </c>
      <c r="L209" s="61" t="str">
        <f>VLOOKUP(A209,'PAI 2025 GPS rempl2)'!$E$3:$X$502,19,0)</f>
        <v>2025-10-14</v>
      </c>
      <c r="M209" s="61" t="str">
        <f>VLOOKUP(A209,'PAI 2025 GPS rempl2)'!$E$3:$X$502,20,0)</f>
        <v>7000-DESPACHO DEL SUPERINTENDENTE DELEGADO PARA LA PROTECCIÓN DE DATOS PERSONALES</v>
      </c>
    </row>
    <row r="210" spans="1:13" x14ac:dyDescent="0.25">
      <c r="A210" s="79" t="s">
        <v>1050</v>
      </c>
      <c r="B210" s="79" t="str">
        <f>VLOOKUP(A210,'PAI 2025 GPS rempl2)'!$A$3:$D$502,4,0)</f>
        <v>Actividad sin participación</v>
      </c>
      <c r="C210" s="61" t="str">
        <f>IF(ISERROR(VLOOKUP(A210,Hoja1!$A$3:$G$119,7,0)),C209,VLOOKUP(A210,Hoja1!$A$3:$G$119,7,0))</f>
        <v>Política Participación Ciudadana en la Gestión Pública _DIMENSIÓN Gestión con Valores para Resultados</v>
      </c>
      <c r="D210" s="61" t="s">
        <v>1764</v>
      </c>
      <c r="E210" s="61" t="s">
        <v>1756</v>
      </c>
      <c r="H210" s="61" t="str">
        <f>VLOOKUP(A210,'PAI 2025 GPS rempl2)'!$E$3:$Q$502,13,0)</f>
        <v>Publicar Agenda definitiva  (Captura de pantalla de la publicación)</v>
      </c>
      <c r="I210" s="61">
        <f>VLOOKUP(A210,'PAI 2025 GPS rempl2)'!$E$3:$T$502,15,0)</f>
        <v>2</v>
      </c>
      <c r="J210" s="61" t="str">
        <f>VLOOKUP(A210,'PAI 2025 GPS rempl2)'!$E$3:$U$502,16,0)</f>
        <v>Númerica</v>
      </c>
      <c r="K210" s="61" t="str">
        <f>VLOOKUP(A210,'PAI 2025 GPS rempl2)'!$E$3:$X$502,18,0)</f>
        <v>2025-10-15</v>
      </c>
      <c r="L210" s="61" t="str">
        <f>VLOOKUP(A210,'PAI 2025 GPS rempl2)'!$E$3:$X$502,19,0)</f>
        <v>2025-10-22</v>
      </c>
      <c r="M210" s="61" t="str">
        <f>VLOOKUP(A210,'PAI 2025 GPS rempl2)'!$E$3:$X$502,20,0)</f>
        <v>73-GRUPO DE TRABAJO DE COMUNICACION</v>
      </c>
    </row>
    <row r="211" spans="1:13" x14ac:dyDescent="0.25">
      <c r="A211" s="79" t="s">
        <v>1053</v>
      </c>
      <c r="B211" s="79" t="str">
        <f>VLOOKUP(A211,'PAI 2025 GPS rempl2)'!$A$3:$D$502,4,0)</f>
        <v>Actividad propia</v>
      </c>
      <c r="C211" s="61" t="str">
        <f>IF(ISERROR(VLOOKUP(A211,Hoja1!$A$3:$G$119,7,0)),C210,VLOOKUP(A211,Hoja1!$A$3:$G$119,7,0))</f>
        <v>Política Participación Ciudadana en la Gestión Pública _DIMENSIÓN Gestión con Valores para Resultados</v>
      </c>
      <c r="D211" s="61" t="s">
        <v>1764</v>
      </c>
      <c r="E211" s="61" t="s">
        <v>1756</v>
      </c>
      <c r="H211" s="61" t="str">
        <f>VLOOKUP(A211,'PAI 2025 GPS rempl2)'!$E$3:$Q$502,13,0)</f>
        <v>Realizar el evento (fotografías del evento realizado / único entregable)()</v>
      </c>
      <c r="I211" s="61">
        <f>VLOOKUP(A211,'PAI 2025 GPS rempl2)'!$E$3:$T$502,15,0)</f>
        <v>2</v>
      </c>
      <c r="J211" s="61" t="str">
        <f>VLOOKUP(A211,'PAI 2025 GPS rempl2)'!$E$3:$U$502,16,0)</f>
        <v>Númerica</v>
      </c>
      <c r="K211" s="61" t="str">
        <f>VLOOKUP(A211,'PAI 2025 GPS rempl2)'!$E$3:$X$502,18,0)</f>
        <v>2025-10-23</v>
      </c>
      <c r="L211" s="61" t="str">
        <f>VLOOKUP(A211,'PAI 2025 GPS rempl2)'!$E$3:$X$502,19,0)</f>
        <v>2025-11-28</v>
      </c>
      <c r="M211" s="61" t="str">
        <f>VLOOKUP(A211,'PAI 2025 GPS rempl2)'!$E$3:$X$502,20,0)</f>
        <v>7000-DESPACHO DEL SUPERINTENDENTE DELEGADO PARA LA PROTECCIÓN DE DATOS PERSONALES;
73-GRUPO DE TRABAJO DE COMUNICACION</v>
      </c>
    </row>
    <row r="212" spans="1:13" x14ac:dyDescent="0.25">
      <c r="A212" s="79" t="s">
        <v>1056</v>
      </c>
      <c r="B212" s="79" t="str">
        <f>VLOOKUP(A212,'PAI 2025 GPS rempl2)'!$A$3:$D$502,4,0)</f>
        <v>Producto</v>
      </c>
      <c r="C212" s="61" t="str">
        <f>IF(ISERROR(VLOOKUP(A212,Hoja1!$A$3:$G$119,7,0)),C211,VLOOKUP(A212,Hoja1!$A$3:$G$119,7,0))</f>
        <v>Política Servicio al Ciudadano_DIMENSIÓN Gestión con Valores para Resultados</v>
      </c>
      <c r="D212" s="61" t="s">
        <v>1760</v>
      </c>
      <c r="E212" s="61" t="s">
        <v>1756</v>
      </c>
      <c r="F212" s="61" t="str">
        <f>+VLOOKUP(A212,Hoja1!$A$3:$G$119,3,0)</f>
        <v>58-Promover el enfoque preventivo, diferencial y territorial en el que hacer misional de la entidad</v>
      </c>
      <c r="G212" s="61" t="str">
        <f>VLOOKUP(A212,'PAI 2025 GPS rempl2)'!$E$3:$L$502,8,0)</f>
        <v>FUNCIONAMIENTO</v>
      </c>
      <c r="H212" s="61" t="str">
        <f>VLOOKUP(A212,'PAI 2025 GPS rempl2)'!$E$3:$Q$502,13,0)</f>
        <v>Campaña de divulgación para fortalecer el empoderamiento de las personas sobre sus datos, ejecutada (Pantallazos con la publicación/único entregable)</v>
      </c>
      <c r="I212" s="61">
        <f>VLOOKUP(A212,'PAI 2025 GPS rempl2)'!$E$3:$T$502,15,0)</f>
        <v>1</v>
      </c>
      <c r="J212" s="61" t="str">
        <f>VLOOKUP(A212,'PAI 2025 GPS rempl2)'!$E$3:$U$502,16,0)</f>
        <v>Númerica</v>
      </c>
      <c r="K212" s="61" t="str">
        <f>VLOOKUP(A212,'PAI 2025 GPS rempl2)'!$E$3:$X$502,18,0)</f>
        <v>2025-02-03</v>
      </c>
      <c r="L212" s="61" t="str">
        <f>VLOOKUP(A212,'PAI 2025 GPS rempl2)'!$E$3:$X$502,19,0)</f>
        <v>2025-06-09</v>
      </c>
      <c r="M212" s="61" t="str">
        <f>VLOOKUP(A212,'PAI 2025 GPS rempl2)'!$E$3:$X$502,20,0)</f>
        <v>7000-DESPACHO DEL SUPERINTENDENTE DELEGADO PARA LA PROTECCIÓN DE DATOS PERSONALES;
73-GRUPO DE TRABAJO DE COMUNICACION</v>
      </c>
    </row>
    <row r="213" spans="1:13" x14ac:dyDescent="0.25">
      <c r="A213" s="79" t="s">
        <v>1059</v>
      </c>
      <c r="B213" s="79" t="str">
        <f>VLOOKUP(A213,'PAI 2025 GPS rempl2)'!$A$3:$D$502,4,0)</f>
        <v>Actividad propia</v>
      </c>
      <c r="C213" s="61" t="str">
        <f>IF(ISERROR(VLOOKUP(A213,Hoja1!$A$3:$G$119,7,0)),C212,VLOOKUP(A213,Hoja1!$A$3:$G$119,7,0))</f>
        <v>Política Servicio al Ciudadano_DIMENSIÓN Gestión con Valores para Resultados</v>
      </c>
      <c r="D213" s="61" t="s">
        <v>1760</v>
      </c>
      <c r="E213" s="61" t="s">
        <v>1756</v>
      </c>
      <c r="H213" s="61" t="str">
        <f>VLOOKUP(A213,'PAI 2025 GPS rempl2)'!$E$3:$Q$502,13,0)</f>
        <v>Diligenciar y enviar al Grupo de trabajo de comunicaciones el brief  de la campaña genérica previa concertación con OSCAE. (correo electrónico con el Brief diligenciado /único entregable)</v>
      </c>
      <c r="I213" s="61">
        <f>VLOOKUP(A213,'PAI 2025 GPS rempl2)'!$E$3:$T$502,15,0)</f>
        <v>1</v>
      </c>
      <c r="J213" s="61" t="str">
        <f>VLOOKUP(A213,'PAI 2025 GPS rempl2)'!$E$3:$U$502,16,0)</f>
        <v>Númerica</v>
      </c>
      <c r="K213" s="61" t="str">
        <f>VLOOKUP(A213,'PAI 2025 GPS rempl2)'!$E$3:$X$502,18,0)</f>
        <v>2025-02-03</v>
      </c>
      <c r="L213" s="61" t="str">
        <f>VLOOKUP(A213,'PAI 2025 GPS rempl2)'!$E$3:$X$502,19,0)</f>
        <v>2025-03-20</v>
      </c>
      <c r="M213" s="61" t="str">
        <f>VLOOKUP(A213,'PAI 2025 GPS rempl2)'!$E$3:$X$502,20,0)</f>
        <v>7000-DESPACHO DEL SUPERINTENDENTE DELEGADO PARA LA PROTECCIÓN DE DATOS PERSONALES</v>
      </c>
    </row>
    <row r="214" spans="1:13" x14ac:dyDescent="0.25">
      <c r="A214" s="79" t="s">
        <v>1062</v>
      </c>
      <c r="B214" s="79" t="str">
        <f>VLOOKUP(A214,'PAI 2025 GPS rempl2)'!$A$3:$D$502,4,0)</f>
        <v>Actividad sin participación</v>
      </c>
      <c r="C214" s="61" t="str">
        <f>IF(ISERROR(VLOOKUP(A214,Hoja1!$A$3:$G$119,7,0)),C213,VLOOKUP(A214,Hoja1!$A$3:$G$119,7,0))</f>
        <v>Política Servicio al Ciudadano_DIMENSIÓN Gestión con Valores para Resultados</v>
      </c>
      <c r="D214" s="61" t="s">
        <v>1760</v>
      </c>
      <c r="E214" s="61" t="s">
        <v>1756</v>
      </c>
      <c r="H214" s="61" t="str">
        <f>VLOOKUP(A214,'PAI 2025 GPS rempl2)'!$E$3:$Q$502,13,0)</f>
        <v>Elaborar y presentar el concepto gráfico y racional de la campaña y sus diferentes ejes temáticos  (correo electrónico con Documento en el que se observe el concepto gráfico y racional de la campaña integral y sus diferentes ejes temáticos /único entregable)</v>
      </c>
      <c r="I214" s="61">
        <f>VLOOKUP(A214,'PAI 2025 GPS rempl2)'!$E$3:$T$502,15,0)</f>
        <v>1</v>
      </c>
      <c r="J214" s="61" t="str">
        <f>VLOOKUP(A214,'PAI 2025 GPS rempl2)'!$E$3:$U$502,16,0)</f>
        <v>Númerica</v>
      </c>
      <c r="K214" s="61" t="str">
        <f>VLOOKUP(A214,'PAI 2025 GPS rempl2)'!$E$3:$X$502,18,0)</f>
        <v>2025-03-21</v>
      </c>
      <c r="L214" s="61" t="str">
        <f>VLOOKUP(A214,'PAI 2025 GPS rempl2)'!$E$3:$X$502,19,0)</f>
        <v>2025-05-05</v>
      </c>
      <c r="M214" s="61" t="str">
        <f>VLOOKUP(A214,'PAI 2025 GPS rempl2)'!$E$3:$X$502,20,0)</f>
        <v>73-GRUPO DE TRABAJO DE COMUNICACION</v>
      </c>
    </row>
    <row r="215" spans="1:13" x14ac:dyDescent="0.25">
      <c r="A215" s="79" t="s">
        <v>1065</v>
      </c>
      <c r="B215" s="79" t="str">
        <f>VLOOKUP(A215,'PAI 2025 GPS rempl2)'!$A$3:$D$502,4,0)</f>
        <v>Actividad propia</v>
      </c>
      <c r="C215" s="61" t="str">
        <f>IF(ISERROR(VLOOKUP(A215,Hoja1!$A$3:$G$119,7,0)),C214,VLOOKUP(A215,Hoja1!$A$3:$G$119,7,0))</f>
        <v>Política Servicio al Ciudadano_DIMENSIÓN Gestión con Valores para Resultados</v>
      </c>
      <c r="D215" s="61" t="s">
        <v>1760</v>
      </c>
      <c r="E215" s="61" t="s">
        <v>1756</v>
      </c>
      <c r="H215" s="61" t="str">
        <f>VLOOKUP(A215,'PAI 2025 GPS rempl2)'!$E$3:$Q$502,13,0)</f>
        <v>Revisar y aprobar la propuesta por parte del área responsable (única revisión) /correo electrónico con documento aprobado)</v>
      </c>
      <c r="I215" s="61">
        <f>VLOOKUP(A215,'PAI 2025 GPS rempl2)'!$E$3:$T$502,15,0)</f>
        <v>1</v>
      </c>
      <c r="J215" s="61" t="str">
        <f>VLOOKUP(A215,'PAI 2025 GPS rempl2)'!$E$3:$U$502,16,0)</f>
        <v>Númerica</v>
      </c>
      <c r="K215" s="61" t="str">
        <f>VLOOKUP(A215,'PAI 2025 GPS rempl2)'!$E$3:$X$502,18,0)</f>
        <v>2025-05-06</v>
      </c>
      <c r="L215" s="61" t="str">
        <f>VLOOKUP(A215,'PAI 2025 GPS rempl2)'!$E$3:$X$502,19,0)</f>
        <v>2025-05-08</v>
      </c>
      <c r="M215" s="61" t="str">
        <f>VLOOKUP(A215,'PAI 2025 GPS rempl2)'!$E$3:$X$502,20,0)</f>
        <v>7000-DESPACHO DEL SUPERINTENDENTE DELEGADO PARA LA PROTECCIÓN DE DATOS PERSONALES</v>
      </c>
    </row>
    <row r="216" spans="1:13" x14ac:dyDescent="0.25">
      <c r="A216" s="79" t="s">
        <v>1069</v>
      </c>
      <c r="B216" s="79" t="str">
        <f>VLOOKUP(A216,'PAI 2025 GPS rempl2)'!$A$3:$D$502,4,0)</f>
        <v>Actividad sin participación</v>
      </c>
      <c r="C216" s="61" t="str">
        <f>IF(ISERROR(VLOOKUP(A216,Hoja1!$A$3:$G$119,7,0)),C215,VLOOKUP(A216,Hoja1!$A$3:$G$119,7,0))</f>
        <v>Política Servicio al Ciudadano_DIMENSIÓN Gestión con Valores para Resultados</v>
      </c>
      <c r="D216" s="61" t="s">
        <v>1760</v>
      </c>
      <c r="E216" s="61" t="s">
        <v>1756</v>
      </c>
      <c r="H216" s="61" t="str">
        <f>VLOOKUP(A216,'PAI 2025 GPS rempl2)'!$E$3:$Q$502,13,0)</f>
        <v>Ejecutar la campaña  (Capturas de pantalla de la publicación de la campaña)</v>
      </c>
      <c r="I216" s="61">
        <f>VLOOKUP(A216,'PAI 2025 GPS rempl2)'!$E$3:$T$502,15,0)</f>
        <v>1</v>
      </c>
      <c r="J216" s="61" t="str">
        <f>VLOOKUP(A216,'PAI 2025 GPS rempl2)'!$E$3:$U$502,16,0)</f>
        <v>Númerica</v>
      </c>
      <c r="K216" s="61" t="str">
        <f>VLOOKUP(A216,'PAI 2025 GPS rempl2)'!$E$3:$X$502,18,0)</f>
        <v>2025-05-09</v>
      </c>
      <c r="L216" s="61" t="str">
        <f>VLOOKUP(A216,'PAI 2025 GPS rempl2)'!$E$3:$X$502,19,0)</f>
        <v>2025-06-09</v>
      </c>
      <c r="M216" s="61" t="str">
        <f>VLOOKUP(A216,'PAI 2025 GPS rempl2)'!$E$3:$X$502,20,0)</f>
        <v>73-GRUPO DE TRABAJO DE COMUNICACION</v>
      </c>
    </row>
    <row r="217" spans="1:13" x14ac:dyDescent="0.25">
      <c r="A217" s="79" t="s">
        <v>1073</v>
      </c>
      <c r="B217" s="79" t="str">
        <f>VLOOKUP(A217,'PAI 2025 GPS rempl2)'!$A$3:$D$502,4,0)</f>
        <v>Producto</v>
      </c>
      <c r="C217" s="61" t="str">
        <f>IF(ISERROR(VLOOKUP(A217,Hoja1!$A$3:$G$119,7,0)),C216,VLOOKUP(A217,Hoja1!$A$3:$G$119,7,0))</f>
        <v>Política Participación Ciudadana en la Gestión Pública _DIMENSIÓN Gestión con Valores para Resultados</v>
      </c>
      <c r="D217" s="61" t="s">
        <v>1764</v>
      </c>
      <c r="E217" s="61" t="s">
        <v>1756</v>
      </c>
      <c r="F217" s="61" t="str">
        <f>+VLOOKUP(A217,Hoja1!$A$3:$G$119,3,0)</f>
        <v>58-Promover el enfoque preventivo, diferencial y territorial en el que hacer misional de la entidad</v>
      </c>
      <c r="G217" s="61" t="str">
        <f>VLOOKUP(A217,'PAI 2025 GPS rempl2)'!$E$3:$L$502,8,0)</f>
        <v>C-3503-0200-0012-20104c</v>
      </c>
      <c r="H217" s="61" t="str">
        <f>VLOOKUP(A217,'PAI 2025 GPS rempl2)'!$E$3:$Q$502,13,0)</f>
        <v>Capacitaciones dirigidas al a los sujetos obligados para la adecuada inscripción de sus bases de datos en el Registro Nacional de Bases de Datos (RNBD), realizadas (registros fotográficos/capturas de pantallas )</v>
      </c>
      <c r="I217" s="61">
        <f>VLOOKUP(A217,'PAI 2025 GPS rempl2)'!$E$3:$T$502,15,0)</f>
        <v>6</v>
      </c>
      <c r="J217" s="61" t="str">
        <f>VLOOKUP(A217,'PAI 2025 GPS rempl2)'!$E$3:$U$502,16,0)</f>
        <v>Númerica</v>
      </c>
      <c r="K217" s="61" t="str">
        <f>VLOOKUP(A217,'PAI 2025 GPS rempl2)'!$E$3:$X$502,18,0)</f>
        <v>2025-02-04</v>
      </c>
      <c r="L217" s="61" t="str">
        <f>VLOOKUP(A217,'PAI 2025 GPS rempl2)'!$E$3:$X$502,19,0)</f>
        <v>2025-12-16</v>
      </c>
      <c r="M217" s="61" t="str">
        <f>VLOOKUP(A217,'PAI 2025 GPS rempl2)'!$E$3:$X$502,20,0)</f>
        <v>7100-DIRECCIÓN DE INVESTIGACIONES DE PROTECCIÓN DE DATOS PERSONALES;
73-GRUPO DE TRABAJO DE COMUNICACION</v>
      </c>
    </row>
    <row r="218" spans="1:13" x14ac:dyDescent="0.25">
      <c r="A218" s="79" t="s">
        <v>1076</v>
      </c>
      <c r="B218" s="79" t="str">
        <f>VLOOKUP(A218,'PAI 2025 GPS rempl2)'!$A$3:$D$502,4,0)</f>
        <v>Actividad propia</v>
      </c>
      <c r="C218" s="61" t="str">
        <f>IF(ISERROR(VLOOKUP(A218,Hoja1!$A$3:$G$119,7,0)),C217,VLOOKUP(A218,Hoja1!$A$3:$G$119,7,0))</f>
        <v>Política Participación Ciudadana en la Gestión Pública _DIMENSIÓN Gestión con Valores para Resultados</v>
      </c>
      <c r="D218" s="61" t="s">
        <v>1764</v>
      </c>
      <c r="E218" s="61" t="s">
        <v>1756</v>
      </c>
      <c r="H218" s="61" t="str">
        <f>VLOOKUP(A218,'PAI 2025 GPS rempl2)'!$E$3:$Q$502,13,0)</f>
        <v>Elaborar y enviar cronograma de capacitaciones al grupo de comunicaciones  (correo electrónico con cronograma/único entregable)</v>
      </c>
      <c r="I218" s="61">
        <f>VLOOKUP(A218,'PAI 2025 GPS rempl2)'!$E$3:$T$502,15,0)</f>
        <v>1</v>
      </c>
      <c r="J218" s="61" t="str">
        <f>VLOOKUP(A218,'PAI 2025 GPS rempl2)'!$E$3:$U$502,16,0)</f>
        <v>Númerica</v>
      </c>
      <c r="K218" s="61" t="str">
        <f>VLOOKUP(A218,'PAI 2025 GPS rempl2)'!$E$3:$X$502,18,0)</f>
        <v>2025-02-04</v>
      </c>
      <c r="L218" s="61" t="str">
        <f>VLOOKUP(A218,'PAI 2025 GPS rempl2)'!$E$3:$X$502,19,0)</f>
        <v>2025-02-07</v>
      </c>
      <c r="M218" s="61" t="str">
        <f>VLOOKUP(A218,'PAI 2025 GPS rempl2)'!$E$3:$X$502,20,0)</f>
        <v>7100-DIRECCIÓN DE INVESTIGACIONES DE PROTECCIÓN DE DATOS PERSONALES</v>
      </c>
    </row>
    <row r="219" spans="1:13" x14ac:dyDescent="0.25">
      <c r="A219" s="79" t="s">
        <v>1078</v>
      </c>
      <c r="B219" s="79" t="str">
        <f>VLOOKUP(A219,'PAI 2025 GPS rempl2)'!$A$3:$D$502,4,0)</f>
        <v>Actividad propia</v>
      </c>
      <c r="C219" s="61" t="str">
        <f>IF(ISERROR(VLOOKUP(A219,Hoja1!$A$3:$G$119,7,0)),C218,VLOOKUP(A219,Hoja1!$A$3:$G$119,7,0))</f>
        <v>Política Participación Ciudadana en la Gestión Pública _DIMENSIÓN Gestión con Valores para Resultados</v>
      </c>
      <c r="D219" s="61" t="s">
        <v>1764</v>
      </c>
      <c r="E219" s="61" t="s">
        <v>1756</v>
      </c>
      <c r="H219" s="61" t="str">
        <f>VLOOKUP(A219,'PAI 2025 GPS rempl2)'!$E$3:$Q$502,13,0)</f>
        <v>Realizar capacitaciones en temas relacionados con datos personales. (Registro fotográfico o captura de pantalla)</v>
      </c>
      <c r="I219" s="61">
        <f>VLOOKUP(A219,'PAI 2025 GPS rempl2)'!$E$3:$T$502,15,0)</f>
        <v>6</v>
      </c>
      <c r="J219" s="61" t="str">
        <f>VLOOKUP(A219,'PAI 2025 GPS rempl2)'!$E$3:$U$502,16,0)</f>
        <v>Númerica</v>
      </c>
      <c r="K219" s="61" t="str">
        <f>VLOOKUP(A219,'PAI 2025 GPS rempl2)'!$E$3:$X$502,18,0)</f>
        <v>2025-02-11</v>
      </c>
      <c r="L219" s="61" t="str">
        <f>VLOOKUP(A219,'PAI 2025 GPS rempl2)'!$E$3:$X$502,19,0)</f>
        <v>2025-11-28</v>
      </c>
      <c r="M219" s="61" t="str">
        <f>VLOOKUP(A219,'PAI 2025 GPS rempl2)'!$E$3:$X$502,20,0)</f>
        <v>7100-DIRECCIÓN DE INVESTIGACIONES DE PROTECCIÓN DE DATOS PERSONALES;
73-GRUPO DE TRABAJO DE COMUNICACION</v>
      </c>
    </row>
    <row r="220" spans="1:13" x14ac:dyDescent="0.25">
      <c r="A220" s="79" t="s">
        <v>1080</v>
      </c>
      <c r="B220" s="79" t="str">
        <f>VLOOKUP(A220,'PAI 2025 GPS rempl2)'!$A$3:$D$502,4,0)</f>
        <v>Actividad propia</v>
      </c>
      <c r="C220" s="61" t="str">
        <f>IF(ISERROR(VLOOKUP(A220,Hoja1!$A$3:$G$119,7,0)),C219,VLOOKUP(A220,Hoja1!$A$3:$G$119,7,0))</f>
        <v>Política Participación Ciudadana en la Gestión Pública _DIMENSIÓN Gestión con Valores para Resultados</v>
      </c>
      <c r="D220" s="61" t="s">
        <v>1764</v>
      </c>
      <c r="E220" s="61" t="s">
        <v>1756</v>
      </c>
      <c r="H220" s="61" t="str">
        <f>VLOOKUP(A220,'PAI 2025 GPS rempl2)'!$E$3:$Q$502,13,0)</f>
        <v>Realizar informes de capacitaciones realizadas  (Informe elaborado)</v>
      </c>
      <c r="I220" s="61">
        <f>VLOOKUP(A220,'PAI 2025 GPS rempl2)'!$E$3:$T$502,15,0)</f>
        <v>6</v>
      </c>
      <c r="J220" s="61" t="str">
        <f>VLOOKUP(A220,'PAI 2025 GPS rempl2)'!$E$3:$U$502,16,0)</f>
        <v>Númerica</v>
      </c>
      <c r="K220" s="61" t="str">
        <f>VLOOKUP(A220,'PAI 2025 GPS rempl2)'!$E$3:$X$502,18,0)</f>
        <v>2025-02-11</v>
      </c>
      <c r="L220" s="61" t="str">
        <f>VLOOKUP(A220,'PAI 2025 GPS rempl2)'!$E$3:$X$502,19,0)</f>
        <v>2025-12-16</v>
      </c>
      <c r="M220" s="61" t="str">
        <f>VLOOKUP(A220,'PAI 2025 GPS rempl2)'!$E$3:$X$502,20,0)</f>
        <v>7100-DIRECCIÓN DE INVESTIGACIONES DE PROTECCIÓN DE DATOS PERSONALES</v>
      </c>
    </row>
    <row r="221" spans="1:13" x14ac:dyDescent="0.25">
      <c r="A221" s="79" t="s">
        <v>1082</v>
      </c>
      <c r="B221" s="79" t="str">
        <f>VLOOKUP(A221,'PAI 2025 GPS rempl2)'!$A$3:$D$502,4,0)</f>
        <v>Producto</v>
      </c>
      <c r="C221" s="61" t="str">
        <f>IF(ISERROR(VLOOKUP(A221,Hoja1!$A$3:$G$119,7,0)),C220,VLOOKUP(A221,Hoja1!$A$3:$G$119,7,0))</f>
        <v>Política Fortalecimiento Organizacional y Simplificación de Procesos _DIMENSIÓN Gestión con Valores para Resultados</v>
      </c>
      <c r="D221" s="61" t="s">
        <v>1758</v>
      </c>
      <c r="E221" s="61" t="s">
        <v>1756</v>
      </c>
      <c r="F221" s="61" t="str">
        <f>+VLOOKUP(A221,Hoja1!$A$3:$G$119,3,0)</f>
        <v>81-Mejorar la oportunidad en la atención de trámites y servicios.</v>
      </c>
      <c r="G221" s="61" t="str">
        <f>VLOOKUP(A221,'PAI 2025 GPS rempl2)'!$E$3:$L$502,8,0)</f>
        <v>C-3503-0200-0012-20104c</v>
      </c>
      <c r="H221" s="61" t="str">
        <f>VLOOKUP(A221,'PAI 2025 GPS rempl2)'!$E$3:$Q$502,13,0)</f>
        <v>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v>
      </c>
      <c r="I221" s="61">
        <f>VLOOKUP(A221,'PAI 2025 GPS rempl2)'!$E$3:$T$502,15,0)</f>
        <v>1</v>
      </c>
      <c r="J221" s="61" t="str">
        <f>VLOOKUP(A221,'PAI 2025 GPS rempl2)'!$E$3:$U$502,16,0)</f>
        <v>Númerica</v>
      </c>
      <c r="K221" s="61" t="str">
        <f>VLOOKUP(A221,'PAI 2025 GPS rempl2)'!$E$3:$X$502,18,0)</f>
        <v>2025-02-03</v>
      </c>
      <c r="L221" s="61" t="str">
        <f>VLOOKUP(A221,'PAI 2025 GPS rempl2)'!$E$3:$X$502,19,0)</f>
        <v>2025-08-29</v>
      </c>
      <c r="M221" s="61" t="str">
        <f>VLOOKUP(A221,'PAI 2025 GPS rempl2)'!$E$3:$X$502,20,0)</f>
        <v>7100-DIRECCIÓN DE INVESTIGACIONES DE PROTECCIÓN DE DATOS PERSONALES</v>
      </c>
    </row>
    <row r="222" spans="1:13" x14ac:dyDescent="0.25">
      <c r="A222" s="79" t="s">
        <v>1085</v>
      </c>
      <c r="B222" s="79" t="str">
        <f>VLOOKUP(A222,'PAI 2025 GPS rempl2)'!$A$3:$D$502,4,0)</f>
        <v>Actividad propia</v>
      </c>
      <c r="C222" s="61" t="str">
        <f>IF(ISERROR(VLOOKUP(A222,Hoja1!$A$3:$G$119,7,0)),C221,VLOOKUP(A222,Hoja1!$A$3:$G$119,7,0))</f>
        <v>Política Fortalecimiento Organizacional y Simplificación de Procesos _DIMENSIÓN Gestión con Valores para Resultados</v>
      </c>
      <c r="D222" s="61" t="s">
        <v>1758</v>
      </c>
      <c r="E222" s="61" t="s">
        <v>1756</v>
      </c>
      <c r="H222" s="61" t="str">
        <f>VLOOKUP(A222,'PAI 2025 GPS rempl2)'!$E$3:$Q$502,13,0)</f>
        <v>Realizar el diseño de la integración de la herramienta del Detector de Políticas con el Registro Nacional de Bases de Datos (Documento técnico con los diagramas de componentes requeridos y la descripción de cada uno)</v>
      </c>
      <c r="I222" s="61">
        <f>VLOOKUP(A222,'PAI 2025 GPS rempl2)'!$E$3:$T$502,15,0)</f>
        <v>1</v>
      </c>
      <c r="J222" s="61" t="str">
        <f>VLOOKUP(A222,'PAI 2025 GPS rempl2)'!$E$3:$U$502,16,0)</f>
        <v>Númerica</v>
      </c>
      <c r="K222" s="61" t="str">
        <f>VLOOKUP(A222,'PAI 2025 GPS rempl2)'!$E$3:$X$502,18,0)</f>
        <v>2025-02-03</v>
      </c>
      <c r="L222" s="61" t="str">
        <f>VLOOKUP(A222,'PAI 2025 GPS rempl2)'!$E$3:$X$502,19,0)</f>
        <v>2025-03-17</v>
      </c>
      <c r="M222" s="61" t="str">
        <f>VLOOKUP(A222,'PAI 2025 GPS rempl2)'!$E$3:$X$502,20,0)</f>
        <v>7100-DIRECCIÓN DE INVESTIGACIONES DE PROTECCIÓN DE DATOS PERSONALES</v>
      </c>
    </row>
    <row r="223" spans="1:13" x14ac:dyDescent="0.25">
      <c r="A223" s="79" t="s">
        <v>1087</v>
      </c>
      <c r="B223" s="79" t="str">
        <f>VLOOKUP(A223,'PAI 2025 GPS rempl2)'!$A$3:$D$502,4,0)</f>
        <v>Actividad propia</v>
      </c>
      <c r="C223" s="61" t="str">
        <f>IF(ISERROR(VLOOKUP(A223,Hoja1!$A$3:$G$119,7,0)),C222,VLOOKUP(A223,Hoja1!$A$3:$G$119,7,0))</f>
        <v>Política Fortalecimiento Organizacional y Simplificación de Procesos _DIMENSIÓN Gestión con Valores para Resultados</v>
      </c>
      <c r="D223" s="61" t="s">
        <v>1758</v>
      </c>
      <c r="E223" s="61" t="s">
        <v>1756</v>
      </c>
      <c r="H223" s="61" t="str">
        <f>VLOOKUP(A223,'PAI 2025 GPS rempl2)'!$E$3:$Q$502,13,0)</f>
        <v>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v>
      </c>
      <c r="I223" s="61">
        <f>VLOOKUP(A223,'PAI 2025 GPS rempl2)'!$E$3:$T$502,15,0)</f>
        <v>1</v>
      </c>
      <c r="J223" s="61" t="str">
        <f>VLOOKUP(A223,'PAI 2025 GPS rempl2)'!$E$3:$U$502,16,0)</f>
        <v>Númerica</v>
      </c>
      <c r="K223" s="61" t="str">
        <f>VLOOKUP(A223,'PAI 2025 GPS rempl2)'!$E$3:$X$502,18,0)</f>
        <v>2025-03-18</v>
      </c>
      <c r="L223" s="61" t="str">
        <f>VLOOKUP(A223,'PAI 2025 GPS rempl2)'!$E$3:$X$502,19,0)</f>
        <v>2025-05-29</v>
      </c>
      <c r="M223" s="61" t="str">
        <f>VLOOKUP(A223,'PAI 2025 GPS rempl2)'!$E$3:$X$502,20,0)</f>
        <v>7100-DIRECCIÓN DE INVESTIGACIONES DE PROTECCIÓN DE DATOS PERSONALES</v>
      </c>
    </row>
    <row r="224" spans="1:13" x14ac:dyDescent="0.25">
      <c r="A224" s="79" t="s">
        <v>1090</v>
      </c>
      <c r="B224" s="79" t="str">
        <f>VLOOKUP(A224,'PAI 2025 GPS rempl2)'!$A$3:$D$502,4,0)</f>
        <v>Actividad propia</v>
      </c>
      <c r="C224" s="61" t="str">
        <f>IF(ISERROR(VLOOKUP(A224,Hoja1!$A$3:$G$119,7,0)),C223,VLOOKUP(A224,Hoja1!$A$3:$G$119,7,0))</f>
        <v>Política Fortalecimiento Organizacional y Simplificación de Procesos _DIMENSIÓN Gestión con Valores para Resultados</v>
      </c>
      <c r="D224" s="61" t="s">
        <v>1758</v>
      </c>
      <c r="E224" s="61" t="s">
        <v>1756</v>
      </c>
      <c r="H224" s="61" t="str">
        <f>VLOOKUP(A224,'PAI 2025 GPS rempl2)'!$E$3:$Q$502,13,0)</f>
        <v>Ejecutar pruebas funcionales y pruebas de carga al sistema RNBD para garantizar su correcto funcionamiento en el proceso de  validación de documentos de políticas (Informe que detalle los resultados obtenidos durante el proceso de pruebas)</v>
      </c>
      <c r="I224" s="61">
        <f>VLOOKUP(A224,'PAI 2025 GPS rempl2)'!$E$3:$T$502,15,0)</f>
        <v>1</v>
      </c>
      <c r="J224" s="61" t="str">
        <f>VLOOKUP(A224,'PAI 2025 GPS rempl2)'!$E$3:$U$502,16,0)</f>
        <v>Númerica</v>
      </c>
      <c r="K224" s="61" t="str">
        <f>VLOOKUP(A224,'PAI 2025 GPS rempl2)'!$E$3:$X$502,18,0)</f>
        <v>2025-06-03</v>
      </c>
      <c r="L224" s="61" t="str">
        <f>VLOOKUP(A224,'PAI 2025 GPS rempl2)'!$E$3:$X$502,19,0)</f>
        <v>2025-06-27</v>
      </c>
      <c r="M224" s="61" t="str">
        <f>VLOOKUP(A224,'PAI 2025 GPS rempl2)'!$E$3:$X$502,20,0)</f>
        <v>7100-DIRECCIÓN DE INVESTIGACIONES DE PROTECCIÓN DE DATOS PERSONALES</v>
      </c>
    </row>
    <row r="225" spans="1:13" x14ac:dyDescent="0.25">
      <c r="A225" s="79" t="s">
        <v>1091</v>
      </c>
      <c r="B225" s="79" t="str">
        <f>VLOOKUP(A225,'PAI 2025 GPS rempl2)'!$A$3:$D$502,4,0)</f>
        <v>Actividad propia</v>
      </c>
      <c r="C225" s="61" t="str">
        <f>IF(ISERROR(VLOOKUP(A225,Hoja1!$A$3:$G$119,7,0)),C224,VLOOKUP(A225,Hoja1!$A$3:$G$119,7,0))</f>
        <v>Política Fortalecimiento Organizacional y Simplificación de Procesos _DIMENSIÓN Gestión con Valores para Resultados</v>
      </c>
      <c r="D225" s="61" t="s">
        <v>1758</v>
      </c>
      <c r="E225" s="61" t="s">
        <v>1756</v>
      </c>
      <c r="H225" s="61" t="str">
        <f>VLOOKUP(A225,'PAI 2025 GPS rempl2)'!$E$3:$Q$502,13,0)</f>
        <v>Realizar capacitación a los usuarios funcionales para socializar el manejo del servicio del Detector de Políticas como parte del sistema RNBD (Actas de Capacitación realizadas a los usuarios funcionales)</v>
      </c>
      <c r="I225" s="61">
        <f>VLOOKUP(A225,'PAI 2025 GPS rempl2)'!$E$3:$T$502,15,0)</f>
        <v>1</v>
      </c>
      <c r="J225" s="61" t="str">
        <f>VLOOKUP(A225,'PAI 2025 GPS rempl2)'!$E$3:$U$502,16,0)</f>
        <v>Númerica</v>
      </c>
      <c r="K225" s="61" t="str">
        <f>VLOOKUP(A225,'PAI 2025 GPS rempl2)'!$E$3:$X$502,18,0)</f>
        <v>2025-07-01</v>
      </c>
      <c r="L225" s="61" t="str">
        <f>VLOOKUP(A225,'PAI 2025 GPS rempl2)'!$E$3:$X$502,19,0)</f>
        <v>2025-07-30</v>
      </c>
      <c r="M225" s="61" t="str">
        <f>VLOOKUP(A225,'PAI 2025 GPS rempl2)'!$E$3:$X$502,20,0)</f>
        <v>7100-DIRECCIÓN DE INVESTIGACIONES DE PROTECCIÓN DE DATOS PERSONALES</v>
      </c>
    </row>
    <row r="226" spans="1:13" x14ac:dyDescent="0.25">
      <c r="A226" s="79" t="s">
        <v>1094</v>
      </c>
      <c r="B226" s="79" t="str">
        <f>VLOOKUP(A226,'PAI 2025 GPS rempl2)'!$A$3:$D$502,4,0)</f>
        <v>Actividad propia</v>
      </c>
      <c r="C226" s="61" t="str">
        <f>IF(ISERROR(VLOOKUP(A226,Hoja1!$A$3:$G$119,7,0)),C225,VLOOKUP(A226,Hoja1!$A$3:$G$119,7,0))</f>
        <v>Política Fortalecimiento Organizacional y Simplificación de Procesos _DIMENSIÓN Gestión con Valores para Resultados</v>
      </c>
      <c r="D226" s="61" t="s">
        <v>1758</v>
      </c>
      <c r="E226" s="61" t="s">
        <v>1756</v>
      </c>
      <c r="H226" s="61" t="str">
        <f>VLOOKUP(A226,'PAI 2025 GPS rempl2)'!$E$3:$Q$502,13,0)</f>
        <v>Realizar paso a producción de la versión del sistema RNBD que incluya la integración con el Detector de Políticas (Informe que evidencie el paso a producción)</v>
      </c>
      <c r="I226" s="61">
        <f>VLOOKUP(A226,'PAI 2025 GPS rempl2)'!$E$3:$T$502,15,0)</f>
        <v>1</v>
      </c>
      <c r="J226" s="61" t="str">
        <f>VLOOKUP(A226,'PAI 2025 GPS rempl2)'!$E$3:$U$502,16,0)</f>
        <v>Númerica</v>
      </c>
      <c r="K226" s="61" t="str">
        <f>VLOOKUP(A226,'PAI 2025 GPS rempl2)'!$E$3:$X$502,18,0)</f>
        <v>2025-07-31</v>
      </c>
      <c r="L226" s="61" t="str">
        <f>VLOOKUP(A226,'PAI 2025 GPS rempl2)'!$E$3:$X$502,19,0)</f>
        <v>2025-08-29</v>
      </c>
      <c r="M226" s="61" t="str">
        <f>VLOOKUP(A226,'PAI 2025 GPS rempl2)'!$E$3:$X$502,20,0)</f>
        <v>7100-DIRECCIÓN DE INVESTIGACIONES DE PROTECCIÓN DE DATOS PERSONALES</v>
      </c>
    </row>
    <row r="227" spans="1:13" x14ac:dyDescent="0.25">
      <c r="A227" s="79" t="s">
        <v>1096</v>
      </c>
      <c r="B227" s="79" t="str">
        <f>VLOOKUP(A227,'PAI 2025 GPS rempl2)'!$A$3:$D$502,4,0)</f>
        <v>Producto</v>
      </c>
      <c r="C227" s="61" t="str">
        <f>IF(ISERROR(VLOOKUP(A227,Hoja1!$A$3:$G$119,7,0)),C226,VLOOKUP(A227,Hoja1!$A$3:$G$119,7,0))</f>
        <v>Política Fortalecimiento Organizacional y Simplificación de Procesos _DIMENSIÓN Gestión con Valores para Resultados</v>
      </c>
      <c r="D227" s="61" t="s">
        <v>1758</v>
      </c>
      <c r="E227" s="61" t="s">
        <v>1756</v>
      </c>
      <c r="F227" s="61" t="str">
        <f>+VLOOKUP(A227,Hoja1!$A$3:$G$119,3,0)</f>
        <v>62-Fortalecer la infraestructura, uso y aprovechamiento de las tecnologías de la información, para optimizar la capacidad institucional</v>
      </c>
      <c r="G227" s="61" t="str">
        <f>VLOOKUP(A227,'PAI 2025 GPS rempl2)'!$E$3:$L$502,8,0)</f>
        <v>C-3503-0200-0012-20104c</v>
      </c>
      <c r="H227" s="61" t="str">
        <f>VLOOKUP(A227,'PAI 2025 GPS rempl2)'!$E$3:$Q$502,13,0)</f>
        <v>Piloto de una herramienta con componente de inteligencia artificial (IA) para la clasificación de quejas o denuncias en la etapa preliminar de la Dirección de Habeas Data para atender el volumen de reclamaciones y mejorar los tiempos de atención, desarrollado (informe desarrollo)</v>
      </c>
      <c r="I227" s="61">
        <f>VLOOKUP(A227,'PAI 2025 GPS rempl2)'!$E$3:$T$502,15,0)</f>
        <v>1</v>
      </c>
      <c r="J227" s="61" t="str">
        <f>VLOOKUP(A227,'PAI 2025 GPS rempl2)'!$E$3:$U$502,16,0)</f>
        <v>Númerica</v>
      </c>
      <c r="K227" s="61" t="str">
        <f>VLOOKUP(A227,'PAI 2025 GPS rempl2)'!$E$3:$X$502,18,0)</f>
        <v>2025-02-03</v>
      </c>
      <c r="L227" s="61" t="str">
        <f>VLOOKUP(A227,'PAI 2025 GPS rempl2)'!$E$3:$X$502,19,0)</f>
        <v>2025-10-30</v>
      </c>
      <c r="M227" s="61" t="str">
        <f>VLOOKUP(A227,'PAI 2025 GPS rempl2)'!$E$3:$X$502,20,0)</f>
        <v>20-OFICINA DE TECNOLOGÍA E INFORMÁTICA;
7200-DIRECCION DE HABEAS DATA</v>
      </c>
    </row>
    <row r="228" spans="1:13" x14ac:dyDescent="0.25">
      <c r="A228" s="79" t="s">
        <v>1100</v>
      </c>
      <c r="B228" s="79" t="str">
        <f>VLOOKUP(A228,'PAI 2025 GPS rempl2)'!$A$3:$D$502,4,0)</f>
        <v>Actividad propia</v>
      </c>
      <c r="C228" s="61" t="str">
        <f>IF(ISERROR(VLOOKUP(A228,Hoja1!$A$3:$G$119,7,0)),C227,VLOOKUP(A228,Hoja1!$A$3:$G$119,7,0))</f>
        <v>Política Fortalecimiento Organizacional y Simplificación de Procesos _DIMENSIÓN Gestión con Valores para Resultados</v>
      </c>
      <c r="D228" s="61" t="s">
        <v>1758</v>
      </c>
      <c r="E228" s="61" t="s">
        <v>1756</v>
      </c>
      <c r="H228" s="61" t="str">
        <f>VLOOKUP(A228,'PAI 2025 GPS rempl2)'!$E$3:$Q$502,13,0)</f>
        <v>Elaborar y aprobar requerimiento (1. Formato Solicitud de Requerimientos a Sistemas de Información GS03-F18, 2. Formato Lista de Chequeo de Requisitos de Seguridad de la Información GS03-F27 (Opcional) )</v>
      </c>
      <c r="I228" s="61">
        <f>VLOOKUP(A228,'PAI 2025 GPS rempl2)'!$E$3:$T$502,15,0)</f>
        <v>1</v>
      </c>
      <c r="J228" s="61" t="str">
        <f>VLOOKUP(A228,'PAI 2025 GPS rempl2)'!$E$3:$U$502,16,0)</f>
        <v>Númerica</v>
      </c>
      <c r="K228" s="61" t="str">
        <f>VLOOKUP(A228,'PAI 2025 GPS rempl2)'!$E$3:$X$502,18,0)</f>
        <v>2025-02-03</v>
      </c>
      <c r="L228" s="61" t="str">
        <f>VLOOKUP(A228,'PAI 2025 GPS rempl2)'!$E$3:$X$502,19,0)</f>
        <v>2025-04-30</v>
      </c>
      <c r="M228" s="61" t="str">
        <f>VLOOKUP(A228,'PAI 2025 GPS rempl2)'!$E$3:$X$502,20,0)</f>
        <v>20-OFICINA DE TECNOLOGÍA E INFORMÁTICA;
7200-DIRECCION DE HABEAS DATA</v>
      </c>
    </row>
    <row r="229" spans="1:13" x14ac:dyDescent="0.25">
      <c r="A229" s="79" t="s">
        <v>1102</v>
      </c>
      <c r="B229" s="79" t="str">
        <f>VLOOKUP(A229,'PAI 2025 GPS rempl2)'!$A$3:$D$502,4,0)</f>
        <v>Actividad sin participación</v>
      </c>
      <c r="C229" s="61" t="str">
        <f>IF(ISERROR(VLOOKUP(A229,Hoja1!$A$3:$G$119,7,0)),C228,VLOOKUP(A229,Hoja1!$A$3:$G$119,7,0))</f>
        <v>Política Fortalecimiento Organizacional y Simplificación de Procesos _DIMENSIÓN Gestión con Valores para Resultados</v>
      </c>
      <c r="D229" s="61" t="s">
        <v>1758</v>
      </c>
      <c r="E229" s="61" t="s">
        <v>1756</v>
      </c>
      <c r="H229" s="61" t="str">
        <f>VLOOKUP(A229,'PAI 2025 GPS rempl2)'!$E$3:$Q$502,13,0)</f>
        <v>Diseñar la solución (1. Anteproyecto (Alcance, estado del arte, metodología, métricas, cronograma, etc.) / Único entregable)</v>
      </c>
      <c r="I229" s="61">
        <f>VLOOKUP(A229,'PAI 2025 GPS rempl2)'!$E$3:$T$502,15,0)</f>
        <v>1</v>
      </c>
      <c r="J229" s="61" t="str">
        <f>VLOOKUP(A229,'PAI 2025 GPS rempl2)'!$E$3:$U$502,16,0)</f>
        <v>Númerica</v>
      </c>
      <c r="K229" s="61" t="str">
        <f>VLOOKUP(A229,'PAI 2025 GPS rempl2)'!$E$3:$X$502,18,0)</f>
        <v>2025-05-02</v>
      </c>
      <c r="L229" s="61" t="str">
        <f>VLOOKUP(A229,'PAI 2025 GPS rempl2)'!$E$3:$X$502,19,0)</f>
        <v>2025-07-01</v>
      </c>
      <c r="M229" s="61" t="str">
        <f>VLOOKUP(A229,'PAI 2025 GPS rempl2)'!$E$3:$X$502,20,0)</f>
        <v>20-OFICINA DE TECNOLOGÍA E INFORMÁTICA</v>
      </c>
    </row>
    <row r="230" spans="1:13" x14ac:dyDescent="0.25">
      <c r="A230" s="79" t="s">
        <v>1103</v>
      </c>
      <c r="B230" s="79" t="str">
        <f>VLOOKUP(A230,'PAI 2025 GPS rempl2)'!$A$3:$D$502,4,0)</f>
        <v>Actividad sin participación</v>
      </c>
      <c r="C230" s="61" t="str">
        <f>IF(ISERROR(VLOOKUP(A230,Hoja1!$A$3:$G$119,7,0)),C229,VLOOKUP(A230,Hoja1!$A$3:$G$119,7,0))</f>
        <v>Política Fortalecimiento Organizacional y Simplificación de Procesos _DIMENSIÓN Gestión con Valores para Resultados</v>
      </c>
      <c r="D230" s="61" t="s">
        <v>1758</v>
      </c>
      <c r="E230" s="61" t="s">
        <v>1756</v>
      </c>
      <c r="H230" s="61" t="str">
        <f>VLOOKUP(A230,'PAI 2025 GPS rempl2)'!$E$3:$Q$502,13,0)</f>
        <v>Planeación y gestión de la solución  (1. Reporte planeación de tareas, linea base de requerimientos (historias de usuario) y entregables  en la herramienta devops 2. plan de pruebas diseñado y registrado en la herramienta devops)</v>
      </c>
      <c r="I230" s="61">
        <f>VLOOKUP(A230,'PAI 2025 GPS rempl2)'!$E$3:$T$502,15,0)</f>
        <v>1</v>
      </c>
      <c r="J230" s="61" t="str">
        <f>VLOOKUP(A230,'PAI 2025 GPS rempl2)'!$E$3:$U$502,16,0)</f>
        <v>Númerica</v>
      </c>
      <c r="K230" s="61" t="str">
        <f>VLOOKUP(A230,'PAI 2025 GPS rempl2)'!$E$3:$X$502,18,0)</f>
        <v>2025-07-01</v>
      </c>
      <c r="L230" s="61" t="str">
        <f>VLOOKUP(A230,'PAI 2025 GPS rempl2)'!$E$3:$X$502,19,0)</f>
        <v>2025-07-31</v>
      </c>
      <c r="M230" s="61" t="str">
        <f>VLOOKUP(A230,'PAI 2025 GPS rempl2)'!$E$3:$X$502,20,0)</f>
        <v>20-OFICINA DE TECNOLOGÍA E INFORMÁTICA</v>
      </c>
    </row>
    <row r="231" spans="1:13" x14ac:dyDescent="0.25">
      <c r="A231" s="79" t="s">
        <v>1104</v>
      </c>
      <c r="B231" s="79" t="str">
        <f>VLOOKUP(A231,'PAI 2025 GPS rempl2)'!$A$3:$D$502,4,0)</f>
        <v>Actividad sin participación</v>
      </c>
      <c r="C231" s="61" t="str">
        <f>IF(ISERROR(VLOOKUP(A231,Hoja1!$A$3:$G$119,7,0)),C230,VLOOKUP(A231,Hoja1!$A$3:$G$119,7,0))</f>
        <v>Política Fortalecimiento Organizacional y Simplificación de Procesos _DIMENSIÓN Gestión con Valores para Resultados</v>
      </c>
      <c r="D231" s="61" t="s">
        <v>1758</v>
      </c>
      <c r="E231" s="61" t="s">
        <v>1756</v>
      </c>
      <c r="H231" s="61" t="str">
        <f>VLOOKUP(A231,'PAI 2025 GPS rempl2)'!$E$3:$Q$502,13,0)</f>
        <v>Desarrollo de la solución (1. Captura de pantalla del Código fuente registrado en devops / 2. Captura de pantalla  de casos de prueba ejecutados por desarrollo. 3. Informe de desarrollo )</v>
      </c>
      <c r="I231" s="61">
        <f>VLOOKUP(A231,'PAI 2025 GPS rempl2)'!$E$3:$T$502,15,0)</f>
        <v>1</v>
      </c>
      <c r="J231" s="61" t="str">
        <f>VLOOKUP(A231,'PAI 2025 GPS rempl2)'!$E$3:$U$502,16,0)</f>
        <v>Númerica</v>
      </c>
      <c r="K231" s="61" t="str">
        <f>VLOOKUP(A231,'PAI 2025 GPS rempl2)'!$E$3:$X$502,18,0)</f>
        <v>2025-08-01</v>
      </c>
      <c r="L231" s="61" t="str">
        <f>VLOOKUP(A231,'PAI 2025 GPS rempl2)'!$E$3:$X$502,19,0)</f>
        <v>2025-10-30</v>
      </c>
      <c r="M231" s="61" t="str">
        <f>VLOOKUP(A231,'PAI 2025 GPS rempl2)'!$E$3:$X$502,20,0)</f>
        <v>20-OFICINA DE TECNOLOGÍA E INFORMÁTICA</v>
      </c>
    </row>
    <row r="232" spans="1:13" x14ac:dyDescent="0.25">
      <c r="A232" s="79" t="s">
        <v>1105</v>
      </c>
      <c r="B232" s="79" t="str">
        <f>VLOOKUP(A232,'PAI 2025 GPS rempl2)'!$A$3:$D$502,4,0)</f>
        <v>Producto</v>
      </c>
      <c r="C232" s="61" t="str">
        <f>IF(ISERROR(VLOOKUP(A232,Hoja1!$A$3:$G$119,7,0)),C231,VLOOKUP(A232,Hoja1!$A$3:$G$119,7,0))</f>
        <v>Política Servicio al Ciudadano_DIMENSIÓN Gestión con Valores para Resultados</v>
      </c>
      <c r="D232" s="61" t="s">
        <v>1760</v>
      </c>
      <c r="E232" s="61" t="s">
        <v>1756</v>
      </c>
      <c r="F232" s="61" t="str">
        <f>+VLOOKUP(A232,Hoja1!$A$3:$G$119,3,0)</f>
        <v>56-Fortalecer la gestión de la información, el conocimiento y la innovación para optimizar la capacidad institucional</v>
      </c>
      <c r="G232" s="61" t="str">
        <f>VLOOKUP(A232,'PAI 2025 GPS rempl2)'!$E$3:$L$502,8,0)</f>
        <v>C-3503-0200-0012-20104c</v>
      </c>
      <c r="H232" s="61" t="str">
        <f>VLOOKUP(A232,'PAI 2025 GPS rempl2)'!$E$3:$Q$502,13,0)</f>
        <v>Monitoreos de verificación y cumplimiento respecto a las decisiones impartidas por la Dirección de Habeas Data relacionados con las malas prácticas y reincidencias al Régimen de Protección de Datos Personales por parte de los sujetos obligados, realizados. (informe)</v>
      </c>
      <c r="I232" s="61">
        <f>VLOOKUP(A232,'PAI 2025 GPS rempl2)'!$E$3:$T$502,15,0)</f>
        <v>2</v>
      </c>
      <c r="J232" s="61" t="str">
        <f>VLOOKUP(A232,'PAI 2025 GPS rempl2)'!$E$3:$U$502,16,0)</f>
        <v>Númerica</v>
      </c>
      <c r="K232" s="61" t="str">
        <f>VLOOKUP(A232,'PAI 2025 GPS rempl2)'!$E$3:$X$502,18,0)</f>
        <v>2025-02-03</v>
      </c>
      <c r="L232" s="61" t="str">
        <f>VLOOKUP(A232,'PAI 2025 GPS rempl2)'!$E$3:$X$502,19,0)</f>
        <v>2025-11-28</v>
      </c>
      <c r="M232" s="61" t="str">
        <f>VLOOKUP(A232,'PAI 2025 GPS rempl2)'!$E$3:$X$502,20,0)</f>
        <v>7200-DIRECCION DE HABEAS DATA</v>
      </c>
    </row>
    <row r="233" spans="1:13" x14ac:dyDescent="0.25">
      <c r="A233" s="79" t="s">
        <v>1107</v>
      </c>
      <c r="B233" s="79" t="str">
        <f>VLOOKUP(A233,'PAI 2025 GPS rempl2)'!$A$3:$D$502,4,0)</f>
        <v>Actividad propia</v>
      </c>
      <c r="C233" s="61" t="str">
        <f>IF(ISERROR(VLOOKUP(A233,Hoja1!$A$3:$G$119,7,0)),C232,VLOOKUP(A233,Hoja1!$A$3:$G$119,7,0))</f>
        <v>Política Servicio al Ciudadano_DIMENSIÓN Gestión con Valores para Resultados</v>
      </c>
      <c r="D233" s="61" t="s">
        <v>1760</v>
      </c>
      <c r="E233" s="61" t="s">
        <v>1756</v>
      </c>
      <c r="H233" s="61" t="str">
        <f>VLOOKUP(A233,'PAI 2025 GPS rempl2)'!$E$3:$Q$502,13,0)</f>
        <v>Realizar mesas de trabajo entre la Dirección de Habeas Data y la Dirección de Investigaciones para determinar el enfoque de cada monitoreo (Listado asistencia /único entregable)</v>
      </c>
      <c r="I233" s="61">
        <f>VLOOKUP(A233,'PAI 2025 GPS rempl2)'!$E$3:$T$502,15,0)</f>
        <v>2</v>
      </c>
      <c r="J233" s="61" t="str">
        <f>VLOOKUP(A233,'PAI 2025 GPS rempl2)'!$E$3:$U$502,16,0)</f>
        <v>Númerica</v>
      </c>
      <c r="K233" s="61" t="str">
        <f>VLOOKUP(A233,'PAI 2025 GPS rempl2)'!$E$3:$X$502,18,0)</f>
        <v>2025-02-03</v>
      </c>
      <c r="L233" s="61" t="str">
        <f>VLOOKUP(A233,'PAI 2025 GPS rempl2)'!$E$3:$X$502,19,0)</f>
        <v>2025-07-04</v>
      </c>
      <c r="M233" s="61" t="str">
        <f>VLOOKUP(A233,'PAI 2025 GPS rempl2)'!$E$3:$X$502,20,0)</f>
        <v>7200-DIRECCION DE HABEAS DATA</v>
      </c>
    </row>
    <row r="234" spans="1:13" x14ac:dyDescent="0.25">
      <c r="A234" s="79" t="s">
        <v>1110</v>
      </c>
      <c r="B234" s="79" t="str">
        <f>VLOOKUP(A234,'PAI 2025 GPS rempl2)'!$A$3:$D$502,4,0)</f>
        <v>Actividad propia</v>
      </c>
      <c r="C234" s="61" t="str">
        <f>IF(ISERROR(VLOOKUP(A234,Hoja1!$A$3:$G$119,7,0)),C233,VLOOKUP(A234,Hoja1!$A$3:$G$119,7,0))</f>
        <v>Política Servicio al Ciudadano_DIMENSIÓN Gestión con Valores para Resultados</v>
      </c>
      <c r="D234" s="61" t="s">
        <v>1760</v>
      </c>
      <c r="E234" s="61" t="s">
        <v>1756</v>
      </c>
      <c r="H234" s="61" t="str">
        <f>VLOOKUP(A234,'PAI 2025 GPS rempl2)'!$E$3:$Q$502,13,0)</f>
        <v>Realizar informe respecto de las órdenes impartidas, de la ley 1266 de 2008. (Documento respecto de la ley 1266 de 2008/único entregable)</v>
      </c>
      <c r="I234" s="61">
        <f>VLOOKUP(A234,'PAI 2025 GPS rempl2)'!$E$3:$T$502,15,0)</f>
        <v>1</v>
      </c>
      <c r="J234" s="61" t="str">
        <f>VLOOKUP(A234,'PAI 2025 GPS rempl2)'!$E$3:$U$502,16,0)</f>
        <v>Númerica</v>
      </c>
      <c r="K234" s="61" t="str">
        <f>VLOOKUP(A234,'PAI 2025 GPS rempl2)'!$E$3:$X$502,18,0)</f>
        <v>2025-03-04</v>
      </c>
      <c r="L234" s="61" t="str">
        <f>VLOOKUP(A234,'PAI 2025 GPS rempl2)'!$E$3:$X$502,19,0)</f>
        <v>2025-06-27</v>
      </c>
      <c r="M234" s="61" t="str">
        <f>VLOOKUP(A234,'PAI 2025 GPS rempl2)'!$E$3:$X$502,20,0)</f>
        <v>7200-DIRECCION DE HABEAS DATA</v>
      </c>
    </row>
    <row r="235" spans="1:13" x14ac:dyDescent="0.25">
      <c r="A235" s="79" t="s">
        <v>1112</v>
      </c>
      <c r="B235" s="79" t="str">
        <f>VLOOKUP(A235,'PAI 2025 GPS rempl2)'!$A$3:$D$502,4,0)</f>
        <v>Actividad propia</v>
      </c>
      <c r="C235" s="61" t="str">
        <f>IF(ISERROR(VLOOKUP(A235,Hoja1!$A$3:$G$119,7,0)),C234,VLOOKUP(A235,Hoja1!$A$3:$G$119,7,0))</f>
        <v>Política Servicio al Ciudadano_DIMENSIÓN Gestión con Valores para Resultados</v>
      </c>
      <c r="D235" s="61" t="s">
        <v>1760</v>
      </c>
      <c r="E235" s="61" t="s">
        <v>1756</v>
      </c>
      <c r="H235" s="61" t="str">
        <f>VLOOKUP(A235,'PAI 2025 GPS rempl2)'!$E$3:$Q$502,13,0)</f>
        <v>Realizar informe respecto de las órdenes impartidas, de la ley 1581 de 2012  (Documento respecto de la ley 1581 de 2012/único entregable)</v>
      </c>
      <c r="I235" s="61">
        <f>VLOOKUP(A235,'PAI 2025 GPS rempl2)'!$E$3:$T$502,15,0)</f>
        <v>1</v>
      </c>
      <c r="J235" s="61" t="str">
        <f>VLOOKUP(A235,'PAI 2025 GPS rempl2)'!$E$3:$U$502,16,0)</f>
        <v>Númerica</v>
      </c>
      <c r="K235" s="61" t="str">
        <f>VLOOKUP(A235,'PAI 2025 GPS rempl2)'!$E$3:$X$502,18,0)</f>
        <v>2025-07-01</v>
      </c>
      <c r="L235" s="61" t="str">
        <f>VLOOKUP(A235,'PAI 2025 GPS rempl2)'!$E$3:$X$502,19,0)</f>
        <v>2025-11-28</v>
      </c>
      <c r="M235" s="61" t="str">
        <f>VLOOKUP(A235,'PAI 2025 GPS rempl2)'!$E$3:$X$502,20,0)</f>
        <v>7200-DIRECCION DE HABEAS DATA</v>
      </c>
    </row>
    <row r="236" spans="1:13" x14ac:dyDescent="0.25">
      <c r="A236" s="79" t="s">
        <v>1114</v>
      </c>
      <c r="B236" s="79" t="str">
        <f>VLOOKUP(A236,'PAI 2025 GPS rempl2)'!$A$3:$D$502,4,0)</f>
        <v>Producto</v>
      </c>
      <c r="C236" s="61" t="str">
        <f>IF(ISERROR(VLOOKUP(A236,Hoja1!$A$3:$G$119,7,0)),C235,VLOOKUP(A236,Hoja1!$A$3:$G$119,7,0))</f>
        <v>Política Participación Ciudadana en la Gestión Pública _DIMENSIÓN Gestión con Valores para Resultados</v>
      </c>
      <c r="D236" s="61" t="s">
        <v>1764</v>
      </c>
      <c r="E236" s="61" t="s">
        <v>1756</v>
      </c>
      <c r="F236" s="61" t="str">
        <f>+VLOOKUP(A236,Hoja1!$A$3:$G$119,3,0)</f>
        <v>60-Fortalecer el Sistema Integral de Gestión Institucional en el marco del Modelo Integrado de Planeación y gestión para mejorar la prestación del servicio.</v>
      </c>
      <c r="G236" s="61" t="str">
        <f>VLOOKUP(A236,'PAI 2025 GPS rempl2)'!$E$3:$L$502,8,0)</f>
        <v>C-3599-0200-0005-53105b</v>
      </c>
      <c r="H236" s="61" t="str">
        <f>VLOOKUP(A236,'PAI 2025 GPS rempl2)'!$E$3:$Q$502,13,0)</f>
        <v>Estrategia Integral de Relacionamiento Ciudadano, orientada al fortalecimiento de la relación entre la entidad y los ciudadanos, promoviendo la participación, el servicio eficiente y la confianza mutua, ejecutada (Informe de actividades realizadas )</v>
      </c>
      <c r="I236" s="61">
        <f>VLOOKUP(A236,'PAI 2025 GPS rempl2)'!$E$3:$T$502,15,0)</f>
        <v>100</v>
      </c>
      <c r="J236" s="61" t="str">
        <f>VLOOKUP(A236,'PAI 2025 GPS rempl2)'!$E$3:$U$502,16,0)</f>
        <v>Porcentual</v>
      </c>
      <c r="K236" s="61" t="str">
        <f>VLOOKUP(A236,'PAI 2025 GPS rempl2)'!$E$3:$X$502,18,0)</f>
        <v>2025-01-15</v>
      </c>
      <c r="L236" s="61" t="str">
        <f>VLOOKUP(A236,'PAI 2025 GPS rempl2)'!$E$3:$X$502,19,0)</f>
        <v>2025-11-14</v>
      </c>
      <c r="M236" s="61" t="str">
        <f>VLOOKUP(A236,'PAI 2025 GPS rempl2)'!$E$3:$X$502,20,0)</f>
        <v>72-GRUPO DE TRABAJO DE ATENCION AL CIUDADANO</v>
      </c>
    </row>
    <row r="237" spans="1:13" x14ac:dyDescent="0.25">
      <c r="A237" s="79" t="s">
        <v>1116</v>
      </c>
      <c r="B237" s="79" t="str">
        <f>VLOOKUP(A237,'PAI 2025 GPS rempl2)'!$A$3:$D$502,4,0)</f>
        <v>Actividad propia</v>
      </c>
      <c r="C237" s="61" t="str">
        <f>IF(ISERROR(VLOOKUP(A237,Hoja1!$A$3:$G$119,7,0)),C236,VLOOKUP(A237,Hoja1!$A$3:$G$119,7,0))</f>
        <v>Política Participación Ciudadana en la Gestión Pública _DIMENSIÓN Gestión con Valores para Resultados</v>
      </c>
      <c r="D237" s="61" t="s">
        <v>1764</v>
      </c>
      <c r="E237" s="61" t="s">
        <v>1756</v>
      </c>
      <c r="H237" s="61" t="str">
        <f>VLOOKUP(A237,'PAI 2025 GPS rempl2)'!$E$3:$Q$502,13,0)</f>
        <v>Diseñar la estrategia de relacionamiento con la ciudadanía SIC 2025  que incluya el plan de trabajo para su ejecución (Documento de estrategia que incluya plan de trabajo)</v>
      </c>
      <c r="I237" s="61">
        <f>VLOOKUP(A237,'PAI 2025 GPS rempl2)'!$E$3:$T$502,15,0)</f>
        <v>1</v>
      </c>
      <c r="J237" s="61" t="str">
        <f>VLOOKUP(A237,'PAI 2025 GPS rempl2)'!$E$3:$U$502,16,0)</f>
        <v>Númerica</v>
      </c>
      <c r="K237" s="61" t="str">
        <f>VLOOKUP(A237,'PAI 2025 GPS rempl2)'!$E$3:$X$502,18,0)</f>
        <v>2025-01-15</v>
      </c>
      <c r="L237" s="61" t="str">
        <f>VLOOKUP(A237,'PAI 2025 GPS rempl2)'!$E$3:$X$502,19,0)</f>
        <v>2025-02-18</v>
      </c>
      <c r="M237" s="61" t="str">
        <f>VLOOKUP(A237,'PAI 2025 GPS rempl2)'!$E$3:$X$502,20,0)</f>
        <v>72-GRUPO DE TRABAJO DE ATENCION AL CIUDADANO</v>
      </c>
    </row>
    <row r="238" spans="1:13" x14ac:dyDescent="0.25">
      <c r="A238" s="79" t="s">
        <v>1118</v>
      </c>
      <c r="B238" s="79" t="str">
        <f>VLOOKUP(A238,'PAI 2025 GPS rempl2)'!$A$3:$D$502,4,0)</f>
        <v>Actividad propia</v>
      </c>
      <c r="C238" s="61" t="str">
        <f>IF(ISERROR(VLOOKUP(A238,Hoja1!$A$3:$G$119,7,0)),C237,VLOOKUP(A238,Hoja1!$A$3:$G$119,7,0))</f>
        <v>Política Participación Ciudadana en la Gestión Pública _DIMENSIÓN Gestión con Valores para Resultados</v>
      </c>
      <c r="D238" s="61" t="s">
        <v>1764</v>
      </c>
      <c r="E238" s="61" t="s">
        <v>1756</v>
      </c>
      <c r="H238" s="61" t="str">
        <f>VLOOKUP(A238,'PAI 2025 GPS rempl2)'!$E$3:$Q$502,13,0)</f>
        <v>Comunicar a los grupos de valor la Estrategia de relacionamiento diseñada  (Capturas de pantalla de la divulgación en la página web y redes sociales)</v>
      </c>
      <c r="I238" s="61">
        <f>VLOOKUP(A238,'PAI 2025 GPS rempl2)'!$E$3:$T$502,15,0)</f>
        <v>1</v>
      </c>
      <c r="J238" s="61" t="str">
        <f>VLOOKUP(A238,'PAI 2025 GPS rempl2)'!$E$3:$U$502,16,0)</f>
        <v>Númerica</v>
      </c>
      <c r="K238" s="61" t="str">
        <f>VLOOKUP(A238,'PAI 2025 GPS rempl2)'!$E$3:$X$502,18,0)</f>
        <v>2025-02-19</v>
      </c>
      <c r="L238" s="61" t="str">
        <f>VLOOKUP(A238,'PAI 2025 GPS rempl2)'!$E$3:$X$502,19,0)</f>
        <v>2025-02-28</v>
      </c>
      <c r="M238" s="61" t="str">
        <f>VLOOKUP(A238,'PAI 2025 GPS rempl2)'!$E$3:$X$502,20,0)</f>
        <v>72-GRUPO DE TRABAJO DE ATENCION AL CIUDADANO</v>
      </c>
    </row>
    <row r="239" spans="1:13" x14ac:dyDescent="0.25">
      <c r="A239" s="79" t="s">
        <v>1121</v>
      </c>
      <c r="B239" s="79" t="str">
        <f>VLOOKUP(A239,'PAI 2025 GPS rempl2)'!$A$3:$D$502,4,0)</f>
        <v>Actividad propia</v>
      </c>
      <c r="C239" s="61" t="str">
        <f>IF(ISERROR(VLOOKUP(A239,Hoja1!$A$3:$G$119,7,0)),C238,VLOOKUP(A239,Hoja1!$A$3:$G$119,7,0))</f>
        <v>Política Participación Ciudadana en la Gestión Pública _DIMENSIÓN Gestión con Valores para Resultados</v>
      </c>
      <c r="D239" s="61" t="s">
        <v>1764</v>
      </c>
      <c r="E239" s="61" t="s">
        <v>1756</v>
      </c>
      <c r="H239" s="61" t="str">
        <f>VLOOKUP(A239,'PAI 2025 GPS rempl2)'!$E$3:$Q$502,13,0)</f>
        <v>Desarrollar laboratorios de simplicidad para traducir a lenguaje claro documentos de alto tráfico de cara a la ciudadanía  (Informe con el resultado de los laboratorios)</v>
      </c>
      <c r="I239" s="61">
        <f>VLOOKUP(A239,'PAI 2025 GPS rempl2)'!$E$3:$T$502,15,0)</f>
        <v>2</v>
      </c>
      <c r="J239" s="61" t="str">
        <f>VLOOKUP(A239,'PAI 2025 GPS rempl2)'!$E$3:$U$502,16,0)</f>
        <v>Númerica</v>
      </c>
      <c r="K239" s="61" t="str">
        <f>VLOOKUP(A239,'PAI 2025 GPS rempl2)'!$E$3:$X$502,18,0)</f>
        <v>2025-03-03</v>
      </c>
      <c r="L239" s="61" t="str">
        <f>VLOOKUP(A239,'PAI 2025 GPS rempl2)'!$E$3:$X$502,19,0)</f>
        <v>2025-09-30</v>
      </c>
      <c r="M239" s="61" t="str">
        <f>VLOOKUP(A239,'PAI 2025 GPS rempl2)'!$E$3:$X$502,20,0)</f>
        <v>72-GRUPO DE TRABAJO DE ATENCION AL CIUDADANO</v>
      </c>
    </row>
    <row r="240" spans="1:13" x14ac:dyDescent="0.25">
      <c r="A240" s="79" t="s">
        <v>1123</v>
      </c>
      <c r="B240" s="79" t="str">
        <f>VLOOKUP(A240,'PAI 2025 GPS rempl2)'!$A$3:$D$502,4,0)</f>
        <v>Actividad propia</v>
      </c>
      <c r="C240" s="61" t="str">
        <f>IF(ISERROR(VLOOKUP(A240,Hoja1!$A$3:$G$119,7,0)),C239,VLOOKUP(A240,Hoja1!$A$3:$G$119,7,0))</f>
        <v>Política Participación Ciudadana en la Gestión Pública _DIMENSIÓN Gestión con Valores para Resultados</v>
      </c>
      <c r="D240" s="61" t="s">
        <v>1764</v>
      </c>
      <c r="E240" s="61" t="s">
        <v>1756</v>
      </c>
      <c r="H240" s="61" t="str">
        <f>VLOOKUP(A240,'PAI 2025 GPS rempl2)'!$E$3:$Q$502,13,0)</f>
        <v>Traducir la Carta de Trato Digno dirigida a la ciudadanía en una lengua étnica y en braille  (Dos traducciones realizadas)</v>
      </c>
      <c r="I240" s="61">
        <f>VLOOKUP(A240,'PAI 2025 GPS rempl2)'!$E$3:$T$502,15,0)</f>
        <v>2</v>
      </c>
      <c r="J240" s="61" t="str">
        <f>VLOOKUP(A240,'PAI 2025 GPS rempl2)'!$E$3:$U$502,16,0)</f>
        <v>Númerica</v>
      </c>
      <c r="K240" s="61" t="str">
        <f>VLOOKUP(A240,'PAI 2025 GPS rempl2)'!$E$3:$X$502,18,0)</f>
        <v>2025-04-01</v>
      </c>
      <c r="L240" s="61" t="str">
        <f>VLOOKUP(A240,'PAI 2025 GPS rempl2)'!$E$3:$X$502,19,0)</f>
        <v>2025-08-29</v>
      </c>
      <c r="M240" s="61" t="str">
        <f>VLOOKUP(A240,'PAI 2025 GPS rempl2)'!$E$3:$X$502,20,0)</f>
        <v>72-GRUPO DE TRABAJO DE ATENCION AL CIUDADANO</v>
      </c>
    </row>
    <row r="241" spans="1:13" x14ac:dyDescent="0.25">
      <c r="A241" s="79" t="s">
        <v>1125</v>
      </c>
      <c r="B241" s="79" t="str">
        <f>VLOOKUP(A241,'PAI 2025 GPS rempl2)'!$A$3:$D$502,4,0)</f>
        <v>Actividad propia</v>
      </c>
      <c r="C241" s="61" t="str">
        <f>IF(ISERROR(VLOOKUP(A241,Hoja1!$A$3:$G$119,7,0)),C240,VLOOKUP(A241,Hoja1!$A$3:$G$119,7,0))</f>
        <v>Política Participación Ciudadana en la Gestión Pública _DIMENSIÓN Gestión con Valores para Resultados</v>
      </c>
      <c r="D241" s="61" t="s">
        <v>1764</v>
      </c>
      <c r="E241" s="61" t="s">
        <v>1756</v>
      </c>
      <c r="H241" s="61" t="str">
        <f>VLOOKUP(A241,'PAI 2025 GPS rempl2)'!$E$3:$Q$502,13,0)</f>
        <v>Promover el uso de los canales virtuales a través de campañas de comunicación interna y externa  (Evidencias de las campañas realizadas)</v>
      </c>
      <c r="I241" s="61">
        <f>VLOOKUP(A241,'PAI 2025 GPS rempl2)'!$E$3:$T$502,15,0)</f>
        <v>2</v>
      </c>
      <c r="J241" s="61" t="str">
        <f>VLOOKUP(A241,'PAI 2025 GPS rempl2)'!$E$3:$U$502,16,0)</f>
        <v>Númerica</v>
      </c>
      <c r="K241" s="61" t="str">
        <f>VLOOKUP(A241,'PAI 2025 GPS rempl2)'!$E$3:$X$502,18,0)</f>
        <v>2025-04-07</v>
      </c>
      <c r="L241" s="61" t="str">
        <f>VLOOKUP(A241,'PAI 2025 GPS rempl2)'!$E$3:$X$502,19,0)</f>
        <v>2025-09-30</v>
      </c>
      <c r="M241" s="61" t="str">
        <f>VLOOKUP(A241,'PAI 2025 GPS rempl2)'!$E$3:$X$502,20,0)</f>
        <v>72-GRUPO DE TRABAJO DE ATENCION AL CIUDADANO</v>
      </c>
    </row>
    <row r="242" spans="1:13" x14ac:dyDescent="0.25">
      <c r="A242" s="79" t="s">
        <v>1127</v>
      </c>
      <c r="B242" s="79" t="str">
        <f>VLOOKUP(A242,'PAI 2025 GPS rempl2)'!$A$3:$D$502,4,0)</f>
        <v>Actividad propia</v>
      </c>
      <c r="C242" s="61" t="str">
        <f>IF(ISERROR(VLOOKUP(A242,Hoja1!$A$3:$G$119,7,0)),C241,VLOOKUP(A242,Hoja1!$A$3:$G$119,7,0))</f>
        <v>Política Participación Ciudadana en la Gestión Pública _DIMENSIÓN Gestión con Valores para Resultados</v>
      </c>
      <c r="D242" s="61" t="s">
        <v>1764</v>
      </c>
      <c r="E242" s="61" t="s">
        <v>1756</v>
      </c>
      <c r="H242" s="61" t="str">
        <f>VLOOKUP(A242,'PAI 2025 GPS rempl2)'!$E$3:$Q$502,13,0)</f>
        <v>Desarrollar jornadas de socialización de lineamientos de Atención al Ciudadano a nivel interno  (Evidencias de socialización)</v>
      </c>
      <c r="I242" s="61">
        <f>VLOOKUP(A242,'PAI 2025 GPS rempl2)'!$E$3:$T$502,15,0)</f>
        <v>2</v>
      </c>
      <c r="J242" s="61" t="str">
        <f>VLOOKUP(A242,'PAI 2025 GPS rempl2)'!$E$3:$U$502,16,0)</f>
        <v>Númerica</v>
      </c>
      <c r="K242" s="61" t="str">
        <f>VLOOKUP(A242,'PAI 2025 GPS rempl2)'!$E$3:$X$502,18,0)</f>
        <v>2025-05-02</v>
      </c>
      <c r="L242" s="61" t="str">
        <f>VLOOKUP(A242,'PAI 2025 GPS rempl2)'!$E$3:$X$502,19,0)</f>
        <v>2025-09-30</v>
      </c>
      <c r="M242" s="61" t="str">
        <f>VLOOKUP(A242,'PAI 2025 GPS rempl2)'!$E$3:$X$502,20,0)</f>
        <v>72-GRUPO DE TRABAJO DE ATENCION AL CIUDADANO</v>
      </c>
    </row>
    <row r="243" spans="1:13" x14ac:dyDescent="0.25">
      <c r="A243" s="79" t="s">
        <v>1129</v>
      </c>
      <c r="B243" s="79" t="str">
        <f>VLOOKUP(A243,'PAI 2025 GPS rempl2)'!$A$3:$D$502,4,0)</f>
        <v>Actividad propia</v>
      </c>
      <c r="C243" s="61" t="str">
        <f>IF(ISERROR(VLOOKUP(A243,Hoja1!$A$3:$G$119,7,0)),C242,VLOOKUP(A243,Hoja1!$A$3:$G$119,7,0))</f>
        <v>Política Participación Ciudadana en la Gestión Pública _DIMENSIÓN Gestión con Valores para Resultados</v>
      </c>
      <c r="D243" s="61" t="s">
        <v>1764</v>
      </c>
      <c r="E243" s="61" t="s">
        <v>1756</v>
      </c>
      <c r="H243" s="61" t="str">
        <f>VLOOKUP(A243,'PAI 2025 GPS rempl2)'!$E$3:$Q$502,13,0)</f>
        <v>Ejecutar el plan de trabajo de la estrategia de relacionamiento con la ciudadanía SIC 2025 (Informe de ejecución de estrategia de relacionamiento elaborado)</v>
      </c>
      <c r="I243" s="61">
        <f>VLOOKUP(A243,'PAI 2025 GPS rempl2)'!$E$3:$T$502,15,0)</f>
        <v>100</v>
      </c>
      <c r="J243" s="61" t="str">
        <f>VLOOKUP(A243,'PAI 2025 GPS rempl2)'!$E$3:$U$502,16,0)</f>
        <v>Porcentual</v>
      </c>
      <c r="K243" s="61" t="str">
        <f>VLOOKUP(A243,'PAI 2025 GPS rempl2)'!$E$3:$X$502,18,0)</f>
        <v>2025-05-02</v>
      </c>
      <c r="L243" s="61" t="str">
        <f>VLOOKUP(A243,'PAI 2025 GPS rempl2)'!$E$3:$X$502,19,0)</f>
        <v>2025-09-30</v>
      </c>
      <c r="M243" s="61" t="str">
        <f>VLOOKUP(A243,'PAI 2025 GPS rempl2)'!$E$3:$X$502,20,0)</f>
        <v>72-GRUPO DE TRABAJO DE ATENCION AL CIUDADANO</v>
      </c>
    </row>
    <row r="244" spans="1:13" x14ac:dyDescent="0.25">
      <c r="A244" s="79" t="s">
        <v>1130</v>
      </c>
      <c r="B244" s="79" t="str">
        <f>VLOOKUP(A244,'PAI 2025 GPS rempl2)'!$A$3:$D$502,4,0)</f>
        <v>Actividad propia</v>
      </c>
      <c r="C244" s="61" t="str">
        <f>IF(ISERROR(VLOOKUP(A244,Hoja1!$A$3:$G$119,7,0)),C243,VLOOKUP(A244,Hoja1!$A$3:$G$119,7,0))</f>
        <v>Política Participación Ciudadana en la Gestión Pública _DIMENSIÓN Gestión con Valores para Resultados</v>
      </c>
      <c r="D244" s="61" t="s">
        <v>1764</v>
      </c>
      <c r="E244" s="61" t="s">
        <v>1756</v>
      </c>
      <c r="H244" s="61" t="str">
        <f>VLOOKUP(A244,'PAI 2025 GPS rempl2)'!$E$3:$Q$502,13,0)</f>
        <v>Elaborar y publicar informe con el resultado de la implementación de la estrategia de relacionamiento  (Informe publicado en el página web)</v>
      </c>
      <c r="I244" s="61">
        <f>VLOOKUP(A244,'PAI 2025 GPS rempl2)'!$E$3:$T$502,15,0)</f>
        <v>1</v>
      </c>
      <c r="J244" s="61" t="str">
        <f>VLOOKUP(A244,'PAI 2025 GPS rempl2)'!$E$3:$U$502,16,0)</f>
        <v>Númerica</v>
      </c>
      <c r="K244" s="61" t="str">
        <f>VLOOKUP(A244,'PAI 2025 GPS rempl2)'!$E$3:$X$502,18,0)</f>
        <v>2025-10-01</v>
      </c>
      <c r="L244" s="61" t="str">
        <f>VLOOKUP(A244,'PAI 2025 GPS rempl2)'!$E$3:$X$502,19,0)</f>
        <v>2025-11-14</v>
      </c>
      <c r="M244" s="61" t="str">
        <f>VLOOKUP(A244,'PAI 2025 GPS rempl2)'!$E$3:$X$502,20,0)</f>
        <v>72-GRUPO DE TRABAJO DE ATENCION AL CIUDADANO</v>
      </c>
    </row>
    <row r="245" spans="1:13" x14ac:dyDescent="0.25">
      <c r="A245" s="79" t="s">
        <v>1132</v>
      </c>
      <c r="B245" s="79" t="str">
        <f>VLOOKUP(A245,'PAI 2025 GPS rempl2)'!$A$3:$D$502,4,0)</f>
        <v>Producto</v>
      </c>
      <c r="C245" s="61" t="str">
        <f>IF(ISERROR(VLOOKUP(A245,Hoja1!$A$3:$G$119,7,0)),C244,VLOOKUP(A245,Hoja1!$A$3:$G$119,7,0))</f>
        <v>Política Servicio al Ciudadano_DIMENSIÓN Gestión con Valores para Resultados</v>
      </c>
      <c r="D245" s="61" t="s">
        <v>1760</v>
      </c>
      <c r="E245" s="61" t="s">
        <v>1756</v>
      </c>
      <c r="F245" s="61" t="str">
        <f>+VLOOKUP(A245,Hoja1!$A$3:$G$119,3,0)</f>
        <v>81-Mejorar la oportunidad en la atención de trámites y servicios.</v>
      </c>
      <c r="G245" s="61" t="str">
        <f>VLOOKUP(A245,'PAI 2025 GPS rempl2)'!$E$3:$L$502,8,0)</f>
        <v>C-3599-0200-0005-53105b</v>
      </c>
      <c r="H245" s="61" t="str">
        <f>VLOOKUP(A245,'PAI 2025 GPS rempl2)'!$E$3:$Q$502,13,0)</f>
        <v>Estrategia de Sinergia Interinstitucional para Jornadas Conjuntas de  Atención a la Ciudadanía, diseñada e implementada (Informe de actividades realizadas)</v>
      </c>
      <c r="I245" s="61">
        <f>VLOOKUP(A245,'PAI 2025 GPS rempl2)'!$E$3:$T$502,15,0)</f>
        <v>1</v>
      </c>
      <c r="J245" s="61" t="str">
        <f>VLOOKUP(A245,'PAI 2025 GPS rempl2)'!$E$3:$U$502,16,0)</f>
        <v>Númerica</v>
      </c>
      <c r="K245" s="61" t="str">
        <f>VLOOKUP(A245,'PAI 2025 GPS rempl2)'!$E$3:$X$502,18,0)</f>
        <v>2025-02-03</v>
      </c>
      <c r="L245" s="61" t="str">
        <f>VLOOKUP(A245,'PAI 2025 GPS rempl2)'!$E$3:$X$502,19,0)</f>
        <v>2025-12-31</v>
      </c>
      <c r="M245" s="61" t="str">
        <f>VLOOKUP(A245,'PAI 2025 GPS rempl2)'!$E$3:$X$502,20,0)</f>
        <v>72-GRUPO DE TRABAJO DE ATENCION AL CIUDADANO</v>
      </c>
    </row>
    <row r="246" spans="1:13" x14ac:dyDescent="0.25">
      <c r="A246" s="79" t="s">
        <v>1134</v>
      </c>
      <c r="B246" s="79" t="str">
        <f>VLOOKUP(A246,'PAI 2025 GPS rempl2)'!$A$3:$D$502,4,0)</f>
        <v>Actividad propia</v>
      </c>
      <c r="C246" s="61" t="str">
        <f>IF(ISERROR(VLOOKUP(A246,Hoja1!$A$3:$G$119,7,0)),C245,VLOOKUP(A246,Hoja1!$A$3:$G$119,7,0))</f>
        <v>Política Servicio al Ciudadano_DIMENSIÓN Gestión con Valores para Resultados</v>
      </c>
      <c r="D246" s="61" t="s">
        <v>1760</v>
      </c>
      <c r="E246" s="61" t="s">
        <v>1756</v>
      </c>
      <c r="H246" s="61" t="str">
        <f>VLOOKUP(A246,'PAI 2025 GPS rempl2)'!$E$3:$Q$502,13,0)</f>
        <v>Diseñar la estrategia de sinergia con otras entidades que incluya plan de trabajo   (Documento estrategia (incluye plan de trabajo)</v>
      </c>
      <c r="I246" s="61">
        <f>VLOOKUP(A246,'PAI 2025 GPS rempl2)'!$E$3:$T$502,15,0)</f>
        <v>1</v>
      </c>
      <c r="J246" s="61" t="str">
        <f>VLOOKUP(A246,'PAI 2025 GPS rempl2)'!$E$3:$U$502,16,0)</f>
        <v>Númerica</v>
      </c>
      <c r="K246" s="61" t="str">
        <f>VLOOKUP(A246,'PAI 2025 GPS rempl2)'!$E$3:$X$502,18,0)</f>
        <v>2025-02-03</v>
      </c>
      <c r="L246" s="61" t="str">
        <f>VLOOKUP(A246,'PAI 2025 GPS rempl2)'!$E$3:$X$502,19,0)</f>
        <v>2025-03-31</v>
      </c>
      <c r="M246" s="61" t="str">
        <f>VLOOKUP(A246,'PAI 2025 GPS rempl2)'!$E$3:$X$502,20,0)</f>
        <v>72-GRUPO DE TRABAJO DE ATENCION AL CIUDADANO</v>
      </c>
    </row>
    <row r="247" spans="1:13" x14ac:dyDescent="0.25">
      <c r="A247" s="79" t="s">
        <v>1136</v>
      </c>
      <c r="B247" s="79" t="str">
        <f>VLOOKUP(A247,'PAI 2025 GPS rempl2)'!$A$3:$D$502,4,0)</f>
        <v>Actividad propia</v>
      </c>
      <c r="C247" s="61" t="str">
        <f>IF(ISERROR(VLOOKUP(A247,Hoja1!$A$3:$G$119,7,0)),C246,VLOOKUP(A247,Hoja1!$A$3:$G$119,7,0))</f>
        <v>Política Servicio al Ciudadano_DIMENSIÓN Gestión con Valores para Resultados</v>
      </c>
      <c r="D247" s="61" t="s">
        <v>1760</v>
      </c>
      <c r="E247" s="61" t="s">
        <v>1756</v>
      </c>
      <c r="H247" s="61" t="str">
        <f>VLOOKUP(A247,'PAI 2025 GPS rempl2)'!$E$3:$Q$502,13,0)</f>
        <v>Ejecutar el plan de trabajo de la estrategia de sinergia (Documento de seguimiento trimestral)</v>
      </c>
      <c r="I247" s="61">
        <f>VLOOKUP(A247,'PAI 2025 GPS rempl2)'!$E$3:$T$502,15,0)</f>
        <v>3</v>
      </c>
      <c r="J247" s="61" t="str">
        <f>VLOOKUP(A247,'PAI 2025 GPS rempl2)'!$E$3:$U$502,16,0)</f>
        <v>Númerica</v>
      </c>
      <c r="K247" s="61" t="str">
        <f>VLOOKUP(A247,'PAI 2025 GPS rempl2)'!$E$3:$X$502,18,0)</f>
        <v>2025-04-01</v>
      </c>
      <c r="L247" s="61" t="str">
        <f>VLOOKUP(A247,'PAI 2025 GPS rempl2)'!$E$3:$X$502,19,0)</f>
        <v>2025-12-31</v>
      </c>
      <c r="M247" s="61" t="str">
        <f>VLOOKUP(A247,'PAI 2025 GPS rempl2)'!$E$3:$X$502,20,0)</f>
        <v>72-GRUPO DE TRABAJO DE ATENCION AL CIUDADANO</v>
      </c>
    </row>
    <row r="248" spans="1:13" x14ac:dyDescent="0.25">
      <c r="A248" s="79" t="s">
        <v>1138</v>
      </c>
      <c r="B248" s="79" t="str">
        <f>VLOOKUP(A248,'PAI 2025 GPS rempl2)'!$A$3:$D$502,4,0)</f>
        <v>Actividad propia</v>
      </c>
      <c r="C248" s="61" t="str">
        <f>IF(ISERROR(VLOOKUP(A248,Hoja1!$A$3:$G$119,7,0)),C247,VLOOKUP(A248,Hoja1!$A$3:$G$119,7,0))</f>
        <v>Política Servicio al Ciudadano_DIMENSIÓN Gestión con Valores para Resultados</v>
      </c>
      <c r="D248" s="61" t="s">
        <v>1760</v>
      </c>
      <c r="E248" s="61" t="s">
        <v>1756</v>
      </c>
      <c r="H248" s="61" t="str">
        <f>VLOOKUP(A248,'PAI 2025 GPS rempl2)'!$E$3:$Q$502,13,0)</f>
        <v>Elaborar informe final de la estrategia (Informe elaborado)</v>
      </c>
      <c r="I248" s="61">
        <f>VLOOKUP(A248,'PAI 2025 GPS rempl2)'!$E$3:$T$502,15,0)</f>
        <v>1</v>
      </c>
      <c r="J248" s="61" t="str">
        <f>VLOOKUP(A248,'PAI 2025 GPS rempl2)'!$E$3:$U$502,16,0)</f>
        <v>Númerica</v>
      </c>
      <c r="K248" s="61" t="str">
        <f>VLOOKUP(A248,'PAI 2025 GPS rempl2)'!$E$3:$X$502,18,0)</f>
        <v>2025-12-01</v>
      </c>
      <c r="L248" s="61" t="str">
        <f>VLOOKUP(A248,'PAI 2025 GPS rempl2)'!$E$3:$X$502,19,0)</f>
        <v>2025-12-31</v>
      </c>
      <c r="M248" s="61" t="str">
        <f>VLOOKUP(A248,'PAI 2025 GPS rempl2)'!$E$3:$X$502,20,0)</f>
        <v>72-GRUPO DE TRABAJO DE ATENCION AL CIUDADANO</v>
      </c>
    </row>
    <row r="249" spans="1:13" x14ac:dyDescent="0.25">
      <c r="A249" s="79" t="s">
        <v>1140</v>
      </c>
      <c r="B249" s="79" t="str">
        <f>VLOOKUP(A249,'PAI 2025 GPS rempl2)'!$A$3:$D$502,4,0)</f>
        <v>Producto</v>
      </c>
      <c r="C249" s="61" t="str">
        <f>IF(ISERROR(VLOOKUP(A249,Hoja1!$A$3:$G$119,7,0)),C248,VLOOKUP(A249,Hoja1!$A$3:$G$119,7,0))</f>
        <v>Política Participación Ciudadana en la Gestión Pública _DIMENSIÓN Gestión con Valores para Resultados</v>
      </c>
      <c r="D249" s="61" t="s">
        <v>1764</v>
      </c>
      <c r="E249" s="61" t="s">
        <v>1756</v>
      </c>
      <c r="F249" s="61" t="str">
        <f>+VLOOKUP(A249,Hoja1!$A$3:$G$119,3,0)</f>
        <v>58-Promover el enfoque preventivo, diferencial y territorial en el que hacer misional de la entidad</v>
      </c>
      <c r="G249" s="61" t="str">
        <f>VLOOKUP(A249,'PAI 2025 GPS rempl2)'!$E$3:$L$502,8,0)</f>
        <v>C-3599-0200-0005-53105b</v>
      </c>
      <c r="H249" s="61" t="str">
        <f>VLOOKUP(A249,'PAI 2025 GPS rempl2)'!$E$3:$Q$502,13,0)</f>
        <v>Programa de atención a la ciudadanía con enfoque diferencial implementado. (Informe de actividades realizadas )</v>
      </c>
      <c r="I249" s="61">
        <f>VLOOKUP(A249,'PAI 2025 GPS rempl2)'!$E$3:$T$502,15,0)</f>
        <v>1</v>
      </c>
      <c r="J249" s="61" t="str">
        <f>VLOOKUP(A249,'PAI 2025 GPS rempl2)'!$E$3:$U$502,16,0)</f>
        <v>Númerica</v>
      </c>
      <c r="K249" s="61" t="str">
        <f>VLOOKUP(A249,'PAI 2025 GPS rempl2)'!$E$3:$X$502,18,0)</f>
        <v>2025-02-03</v>
      </c>
      <c r="L249" s="61" t="str">
        <f>VLOOKUP(A249,'PAI 2025 GPS rempl2)'!$E$3:$X$502,19,0)</f>
        <v>2025-11-28</v>
      </c>
      <c r="M249" s="61" t="str">
        <f>VLOOKUP(A249,'PAI 2025 GPS rempl2)'!$E$3:$X$502,20,0)</f>
        <v>142-GRUPO DE TRABAJO DE SERVICIOS ADMINISTRATIVOS Y RECURSOS FÍSICOS;
20-OFICINA DE TECNOLOGÍA E INFORMÁTICA;
72-GRUPO DE TRABAJO DE ATENCION AL CIUDADANO</v>
      </c>
    </row>
    <row r="250" spans="1:13" x14ac:dyDescent="0.25">
      <c r="A250" s="79" t="s">
        <v>1142</v>
      </c>
      <c r="B250" s="79" t="str">
        <f>VLOOKUP(A250,'PAI 2025 GPS rempl2)'!$A$3:$D$502,4,0)</f>
        <v>Actividad propia</v>
      </c>
      <c r="C250" s="61" t="str">
        <f>IF(ISERROR(VLOOKUP(A250,Hoja1!$A$3:$G$119,7,0)),C249,VLOOKUP(A250,Hoja1!$A$3:$G$119,7,0))</f>
        <v>Política Participación Ciudadana en la Gestión Pública _DIMENSIÓN Gestión con Valores para Resultados</v>
      </c>
      <c r="D250" s="61" t="s">
        <v>1764</v>
      </c>
      <c r="E250" s="61" t="s">
        <v>1756</v>
      </c>
      <c r="H250" s="61" t="str">
        <f>VLOOKUP(A250,'PAI 2025 GPS rempl2)'!$E$3:$Q$502,13,0)</f>
        <v>Identificar e intervenir los canales y servicios a los que se aplicará el enfoque diferencial (Documento con la propuesta de intervención de canales/servicios)</v>
      </c>
      <c r="I250" s="61">
        <f>VLOOKUP(A250,'PAI 2025 GPS rempl2)'!$E$3:$T$502,15,0)</f>
        <v>1</v>
      </c>
      <c r="J250" s="61" t="str">
        <f>VLOOKUP(A250,'PAI 2025 GPS rempl2)'!$E$3:$U$502,16,0)</f>
        <v>Númerica</v>
      </c>
      <c r="K250" s="61" t="str">
        <f>VLOOKUP(A250,'PAI 2025 GPS rempl2)'!$E$3:$X$502,18,0)</f>
        <v>2025-02-03</v>
      </c>
      <c r="L250" s="61" t="str">
        <f>VLOOKUP(A250,'PAI 2025 GPS rempl2)'!$E$3:$X$502,19,0)</f>
        <v>2025-03-14</v>
      </c>
      <c r="M250" s="61" t="str">
        <f>VLOOKUP(A250,'PAI 2025 GPS rempl2)'!$E$3:$X$502,20,0)</f>
        <v>72-GRUPO DE TRABAJO DE ATENCION AL CIUDADANO</v>
      </c>
    </row>
    <row r="251" spans="1:13" x14ac:dyDescent="0.25">
      <c r="A251" s="79" t="s">
        <v>1144</v>
      </c>
      <c r="B251" s="79" t="str">
        <f>VLOOKUP(A251,'PAI 2025 GPS rempl2)'!$A$3:$D$502,4,0)</f>
        <v>Actividad propia</v>
      </c>
      <c r="C251" s="61" t="str">
        <f>IF(ISERROR(VLOOKUP(A251,Hoja1!$A$3:$G$119,7,0)),C250,VLOOKUP(A251,Hoja1!$A$3:$G$119,7,0))</f>
        <v>Política Participación Ciudadana en la Gestión Pública _DIMENSIÓN Gestión con Valores para Resultados</v>
      </c>
      <c r="D251" s="61" t="s">
        <v>1764</v>
      </c>
      <c r="E251" s="61" t="s">
        <v>1756</v>
      </c>
      <c r="H251" s="61" t="str">
        <f>VLOOKUP(A251,'PAI 2025 GPS rempl2)'!$E$3:$Q$502,13,0)</f>
        <v>Implementar la señalización inclusiva en otro lenguaje o idioma para los puntos priorizados de atención al ciudadano presenciales a nivel nacional (Informe de implementación)</v>
      </c>
      <c r="I251" s="61">
        <f>VLOOKUP(A251,'PAI 2025 GPS rempl2)'!$E$3:$T$502,15,0)</f>
        <v>1</v>
      </c>
      <c r="J251" s="61" t="str">
        <f>VLOOKUP(A251,'PAI 2025 GPS rempl2)'!$E$3:$U$502,16,0)</f>
        <v>Númerica</v>
      </c>
      <c r="K251" s="61" t="str">
        <f>VLOOKUP(A251,'PAI 2025 GPS rempl2)'!$E$3:$X$502,18,0)</f>
        <v>2025-03-18</v>
      </c>
      <c r="L251" s="61" t="str">
        <f>VLOOKUP(A251,'PAI 2025 GPS rempl2)'!$E$3:$X$502,19,0)</f>
        <v>2025-04-30</v>
      </c>
      <c r="M251" s="61" t="str">
        <f>VLOOKUP(A251,'PAI 2025 GPS rempl2)'!$E$3:$X$502,20,0)</f>
        <v>142-GRUPO DE TRABAJO DE SERVICIOS ADMINISTRATIVOS Y RECURSOS FÍSICOS;
72-GRUPO DE TRABAJO DE ATENCION AL CIUDADANO</v>
      </c>
    </row>
    <row r="252" spans="1:13" x14ac:dyDescent="0.25">
      <c r="A252" s="79" t="s">
        <v>1147</v>
      </c>
      <c r="B252" s="79" t="str">
        <f>VLOOKUP(A252,'PAI 2025 GPS rempl2)'!$A$3:$D$502,4,0)</f>
        <v>Actividad propia</v>
      </c>
      <c r="C252" s="61" t="str">
        <f>IF(ISERROR(VLOOKUP(A252,Hoja1!$A$3:$G$119,7,0)),C251,VLOOKUP(A252,Hoja1!$A$3:$G$119,7,0))</f>
        <v>Política Participación Ciudadana en la Gestión Pública _DIMENSIÓN Gestión con Valores para Resultados</v>
      </c>
      <c r="D252" s="61" t="s">
        <v>1764</v>
      </c>
      <c r="E252" s="61" t="s">
        <v>1756</v>
      </c>
      <c r="H252" s="61" t="str">
        <f>VLOOKUP(A252,'PAI 2025 GPS rempl2)'!$E$3:$Q$502,13,0)</f>
        <v>Desarrolla jornada  con las entidades líderes en la atención incluyente y documentar las buenas prácticas en la materia (Documento de buenas prácticas identificadas)</v>
      </c>
      <c r="I252" s="61">
        <f>VLOOKUP(A252,'PAI 2025 GPS rempl2)'!$E$3:$T$502,15,0)</f>
        <v>1</v>
      </c>
      <c r="J252" s="61" t="str">
        <f>VLOOKUP(A252,'PAI 2025 GPS rempl2)'!$E$3:$U$502,16,0)</f>
        <v>Númerica</v>
      </c>
      <c r="K252" s="61" t="str">
        <f>VLOOKUP(A252,'PAI 2025 GPS rempl2)'!$E$3:$X$502,18,0)</f>
        <v>2025-04-01</v>
      </c>
      <c r="L252" s="61" t="str">
        <f>VLOOKUP(A252,'PAI 2025 GPS rempl2)'!$E$3:$X$502,19,0)</f>
        <v>2025-06-04</v>
      </c>
      <c r="M252" s="61" t="str">
        <f>VLOOKUP(A252,'PAI 2025 GPS rempl2)'!$E$3:$X$502,20,0)</f>
        <v>72-GRUPO DE TRABAJO DE ATENCION AL CIUDADANO</v>
      </c>
    </row>
    <row r="253" spans="1:13" x14ac:dyDescent="0.25">
      <c r="A253" s="79" t="s">
        <v>1150</v>
      </c>
      <c r="B253" s="79" t="str">
        <f>VLOOKUP(A253,'PAI 2025 GPS rempl2)'!$A$3:$D$502,4,0)</f>
        <v>Actividad propia</v>
      </c>
      <c r="C253" s="61" t="str">
        <f>IF(ISERROR(VLOOKUP(A253,Hoja1!$A$3:$G$119,7,0)),C252,VLOOKUP(A253,Hoja1!$A$3:$G$119,7,0))</f>
        <v>Política Participación Ciudadana en la Gestión Pública _DIMENSIÓN Gestión con Valores para Resultados</v>
      </c>
      <c r="D253" s="61" t="s">
        <v>1764</v>
      </c>
      <c r="E253" s="61" t="s">
        <v>1756</v>
      </c>
      <c r="H253" s="61" t="str">
        <f>VLOOKUP(A253,'PAI 2025 GPS rempl2)'!$E$3:$Q$502,13,0)</f>
        <v>Rediseñar el menú de atención y servicios a la ciudadanía con mejoras en la accesibilidad y experiencia de los usuarios  (Menú destacado actualizado)</v>
      </c>
      <c r="I253" s="61">
        <f>VLOOKUP(A253,'PAI 2025 GPS rempl2)'!$E$3:$T$502,15,0)</f>
        <v>1</v>
      </c>
      <c r="J253" s="61" t="str">
        <f>VLOOKUP(A253,'PAI 2025 GPS rempl2)'!$E$3:$U$502,16,0)</f>
        <v>Númerica</v>
      </c>
      <c r="K253" s="61" t="str">
        <f>VLOOKUP(A253,'PAI 2025 GPS rempl2)'!$E$3:$X$502,18,0)</f>
        <v>2025-06-03</v>
      </c>
      <c r="L253" s="61" t="str">
        <f>VLOOKUP(A253,'PAI 2025 GPS rempl2)'!$E$3:$X$502,19,0)</f>
        <v>2025-11-28</v>
      </c>
      <c r="M253" s="61" t="str">
        <f>VLOOKUP(A253,'PAI 2025 GPS rempl2)'!$E$3:$X$502,20,0)</f>
        <v>20-OFICINA DE TECNOLOGÍA E INFORMÁTICA;
72-GRUPO DE TRABAJO DE ATENCION AL CIUDADANO</v>
      </c>
    </row>
    <row r="254" spans="1:13" x14ac:dyDescent="0.25">
      <c r="A254" s="79" t="s">
        <v>1153</v>
      </c>
      <c r="B254" s="79" t="str">
        <f>VLOOKUP(A254,'PAI 2025 GPS rempl2)'!$A$3:$D$502,4,0)</f>
        <v>Actividad propia</v>
      </c>
      <c r="C254" s="61" t="str">
        <f>IF(ISERROR(VLOOKUP(A254,Hoja1!$A$3:$G$119,7,0)),C253,VLOOKUP(A254,Hoja1!$A$3:$G$119,7,0))</f>
        <v>Política Participación Ciudadana en la Gestión Pública _DIMENSIÓN Gestión con Valores para Resultados</v>
      </c>
      <c r="D254" s="61" t="s">
        <v>1764</v>
      </c>
      <c r="E254" s="61" t="s">
        <v>1756</v>
      </c>
      <c r="H254" s="61" t="str">
        <f>VLOOKUP(A254,'PAI 2025 GPS rempl2)'!$E$3:$Q$502,13,0)</f>
        <v>Implementar fase 2 del traductor interactivo  (Adquisición pantalla y en funcionamiento)</v>
      </c>
      <c r="I254" s="61">
        <f>VLOOKUP(A254,'PAI 2025 GPS rempl2)'!$E$3:$T$502,15,0)</f>
        <v>1</v>
      </c>
      <c r="J254" s="61" t="str">
        <f>VLOOKUP(A254,'PAI 2025 GPS rempl2)'!$E$3:$U$502,16,0)</f>
        <v>Númerica</v>
      </c>
      <c r="K254" s="61" t="str">
        <f>VLOOKUP(A254,'PAI 2025 GPS rempl2)'!$E$3:$X$502,18,0)</f>
        <v>2025-06-20</v>
      </c>
      <c r="L254" s="61" t="str">
        <f>VLOOKUP(A254,'PAI 2025 GPS rempl2)'!$E$3:$X$502,19,0)</f>
        <v>2025-11-28</v>
      </c>
      <c r="M254" s="61" t="str">
        <f>VLOOKUP(A254,'PAI 2025 GPS rempl2)'!$E$3:$X$502,20,0)</f>
        <v>20-OFICINA DE TECNOLOGÍA E INFORMÁTICA;
72-GRUPO DE TRABAJO DE ATENCION AL CIUDADANO</v>
      </c>
    </row>
    <row r="255" spans="1:13" x14ac:dyDescent="0.25">
      <c r="A255" s="79" t="s">
        <v>1155</v>
      </c>
      <c r="B255" s="79" t="str">
        <f>VLOOKUP(A255,'PAI 2025 GPS rempl2)'!$A$3:$D$502,4,0)</f>
        <v>Producto</v>
      </c>
      <c r="C255" s="61" t="str">
        <f>IF(ISERROR(VLOOKUP(A255,Hoja1!$A$3:$G$119,7,0)),C254,VLOOKUP(A255,Hoja1!$A$3:$G$119,7,0))</f>
        <v>Política Participación Ciudadana en la Gestión Pública _DIMENSIÓN Gestión con Valores para Resultados</v>
      </c>
      <c r="D255" s="61" t="s">
        <v>1764</v>
      </c>
      <c r="E255" s="61" t="s">
        <v>1756</v>
      </c>
      <c r="F255" s="61" t="str">
        <f>+VLOOKUP(A255,Hoja1!$A$3:$G$119,3,0)</f>
        <v>60-Fortalecer el Sistema Integral de Gestión Institucional en el marco del Modelo Integrado de Planeación y gestión para mejorar la prestación del servicio.</v>
      </c>
      <c r="G255" s="61" t="str">
        <f>VLOOKUP(A255,'PAI 2025 GPS rempl2)'!$E$3:$L$502,8,0)</f>
        <v>C-3599-0200-0005-53105b</v>
      </c>
      <c r="H255" s="61" t="str">
        <f>VLOOKUP(A255,'PAI 2025 GPS rempl2)'!$E$3:$Q$502,13,0)</f>
        <v>Estrategia de promoción de la participación ciudadana en la SIC, formulada e implementada  (Informe de actividades realizadas )</v>
      </c>
      <c r="I255" s="61">
        <f>VLOOKUP(A255,'PAI 2025 GPS rempl2)'!$E$3:$T$502,15,0)</f>
        <v>30</v>
      </c>
      <c r="J255" s="61" t="str">
        <f>VLOOKUP(A255,'PAI 2025 GPS rempl2)'!$E$3:$U$502,16,0)</f>
        <v>Porcentual</v>
      </c>
      <c r="K255" s="61" t="str">
        <f>VLOOKUP(A255,'PAI 2025 GPS rempl2)'!$E$3:$X$502,18,0)</f>
        <v>2025-01-15</v>
      </c>
      <c r="L255" s="61" t="str">
        <f>VLOOKUP(A255,'PAI 2025 GPS rempl2)'!$E$3:$X$502,19,0)</f>
        <v>2025-12-15</v>
      </c>
      <c r="M255" s="61" t="str">
        <f>VLOOKUP(A255,'PAI 2025 GPS rempl2)'!$E$3:$X$502,20,0)</f>
        <v>72-GRUPO DE TRABAJO DE ATENCION AL CIUDADANO</v>
      </c>
    </row>
    <row r="256" spans="1:13" x14ac:dyDescent="0.25">
      <c r="A256" s="79" t="s">
        <v>1157</v>
      </c>
      <c r="B256" s="79" t="str">
        <f>VLOOKUP(A256,'PAI 2025 GPS rempl2)'!$A$3:$D$502,4,0)</f>
        <v>Actividad propia</v>
      </c>
      <c r="C256" s="61" t="str">
        <f>IF(ISERROR(VLOOKUP(A256,Hoja1!$A$3:$G$119,7,0)),C255,VLOOKUP(A256,Hoja1!$A$3:$G$119,7,0))</f>
        <v>Política Participación Ciudadana en la Gestión Pública _DIMENSIÓN Gestión con Valores para Resultados</v>
      </c>
      <c r="D256" s="61" t="s">
        <v>1764</v>
      </c>
      <c r="E256" s="61" t="s">
        <v>1756</v>
      </c>
      <c r="H256" s="61" t="str">
        <f>VLOOKUP(A256,'PAI 2025 GPS rempl2)'!$E$3:$Q$502,13,0)</f>
        <v>Diseñar la estrategia de participación ciudadanía SIC 2025 que incluya el plan detrabajo para su ejecución (Documento de estrategia)</v>
      </c>
      <c r="I256" s="61">
        <f>VLOOKUP(A256,'PAI 2025 GPS rempl2)'!$E$3:$T$502,15,0)</f>
        <v>1</v>
      </c>
      <c r="J256" s="61" t="str">
        <f>VLOOKUP(A256,'PAI 2025 GPS rempl2)'!$E$3:$U$502,16,0)</f>
        <v>Númerica</v>
      </c>
      <c r="K256" s="61" t="str">
        <f>VLOOKUP(A256,'PAI 2025 GPS rempl2)'!$E$3:$X$502,18,0)</f>
        <v>2025-01-15</v>
      </c>
      <c r="L256" s="61" t="str">
        <f>VLOOKUP(A256,'PAI 2025 GPS rempl2)'!$E$3:$X$502,19,0)</f>
        <v>2025-02-18</v>
      </c>
      <c r="M256" s="61" t="str">
        <f>VLOOKUP(A256,'PAI 2025 GPS rempl2)'!$E$3:$X$502,20,0)</f>
        <v>72-GRUPO DE TRABAJO DE ATENCION AL CIUDADANO</v>
      </c>
    </row>
    <row r="257" spans="1:13" x14ac:dyDescent="0.25">
      <c r="A257" s="79" t="s">
        <v>1159</v>
      </c>
      <c r="B257" s="79" t="str">
        <f>VLOOKUP(A257,'PAI 2025 GPS rempl2)'!$A$3:$D$502,4,0)</f>
        <v>Actividad propia</v>
      </c>
      <c r="C257" s="61" t="str">
        <f>IF(ISERROR(VLOOKUP(A257,Hoja1!$A$3:$G$119,7,0)),C256,VLOOKUP(A257,Hoja1!$A$3:$G$119,7,0))</f>
        <v>Política Participación Ciudadana en la Gestión Pública _DIMENSIÓN Gestión con Valores para Resultados</v>
      </c>
      <c r="D257" s="61" t="s">
        <v>1764</v>
      </c>
      <c r="E257" s="61" t="s">
        <v>1756</v>
      </c>
      <c r="H257" s="61" t="str">
        <f>VLOOKUP(A257,'PAI 2025 GPS rempl2)'!$E$3:$Q$502,13,0)</f>
        <v>Comunicar a los grupos de valor la Estrategia de participación ciudadana diseñada  (Capturas de pantalla de la divulgación en la página web y redes sociales)</v>
      </c>
      <c r="I257" s="61">
        <f>VLOOKUP(A257,'PAI 2025 GPS rempl2)'!$E$3:$T$502,15,0)</f>
        <v>1</v>
      </c>
      <c r="J257" s="61" t="str">
        <f>VLOOKUP(A257,'PAI 2025 GPS rempl2)'!$E$3:$U$502,16,0)</f>
        <v>Númerica</v>
      </c>
      <c r="K257" s="61" t="str">
        <f>VLOOKUP(A257,'PAI 2025 GPS rempl2)'!$E$3:$X$502,18,0)</f>
        <v>2025-02-19</v>
      </c>
      <c r="L257" s="61" t="str">
        <f>VLOOKUP(A257,'PAI 2025 GPS rempl2)'!$E$3:$X$502,19,0)</f>
        <v>2025-02-28</v>
      </c>
      <c r="M257" s="61" t="str">
        <f>VLOOKUP(A257,'PAI 2025 GPS rempl2)'!$E$3:$X$502,20,0)</f>
        <v>72-GRUPO DE TRABAJO DE ATENCION AL CIUDADANO</v>
      </c>
    </row>
    <row r="258" spans="1:13" x14ac:dyDescent="0.25">
      <c r="A258" s="79" t="s">
        <v>1161</v>
      </c>
      <c r="B258" s="79" t="str">
        <f>VLOOKUP(A258,'PAI 2025 GPS rempl2)'!$A$3:$D$502,4,0)</f>
        <v>Actividad propia</v>
      </c>
      <c r="C258" s="61" t="str">
        <f>IF(ISERROR(VLOOKUP(A258,Hoja1!$A$3:$G$119,7,0)),C257,VLOOKUP(A258,Hoja1!$A$3:$G$119,7,0))</f>
        <v>Política Participación Ciudadana en la Gestión Pública _DIMENSIÓN Gestión con Valores para Resultados</v>
      </c>
      <c r="D258" s="61" t="s">
        <v>1764</v>
      </c>
      <c r="E258" s="61" t="s">
        <v>1756</v>
      </c>
      <c r="H258" s="61" t="str">
        <f>VLOOKUP(A258,'PAI 2025 GPS rempl2)'!$E$3:$Q$502,13,0)</f>
        <v>Ejecutar el plan de trabajo de la estrategia  (Informe trimestral de seguimiento elaborado)</v>
      </c>
      <c r="I258" s="61">
        <f>VLOOKUP(A258,'PAI 2025 GPS rempl2)'!$E$3:$T$502,15,0)</f>
        <v>4</v>
      </c>
      <c r="J258" s="61" t="str">
        <f>VLOOKUP(A258,'PAI 2025 GPS rempl2)'!$E$3:$U$502,16,0)</f>
        <v>Númerica</v>
      </c>
      <c r="K258" s="61" t="str">
        <f>VLOOKUP(A258,'PAI 2025 GPS rempl2)'!$E$3:$X$502,18,0)</f>
        <v>2025-03-03</v>
      </c>
      <c r="L258" s="61" t="str">
        <f>VLOOKUP(A258,'PAI 2025 GPS rempl2)'!$E$3:$X$502,19,0)</f>
        <v>2025-11-14</v>
      </c>
      <c r="M258" s="61" t="str">
        <f>VLOOKUP(A258,'PAI 2025 GPS rempl2)'!$E$3:$X$502,20,0)</f>
        <v>72-GRUPO DE TRABAJO DE ATENCION AL CIUDADANO</v>
      </c>
    </row>
    <row r="259" spans="1:13" x14ac:dyDescent="0.25">
      <c r="A259" s="79" t="s">
        <v>1163</v>
      </c>
      <c r="B259" s="79" t="str">
        <f>VLOOKUP(A259,'PAI 2025 GPS rempl2)'!$A$3:$D$502,4,0)</f>
        <v>Actividad propia</v>
      </c>
      <c r="C259" s="61" t="str">
        <f>IF(ISERROR(VLOOKUP(A259,Hoja1!$A$3:$G$119,7,0)),C258,VLOOKUP(A259,Hoja1!$A$3:$G$119,7,0))</f>
        <v>Política Participación Ciudadana en la Gestión Pública _DIMENSIÓN Gestión con Valores para Resultados</v>
      </c>
      <c r="D259" s="61" t="s">
        <v>1764</v>
      </c>
      <c r="E259" s="61" t="s">
        <v>1756</v>
      </c>
      <c r="H259" s="61" t="str">
        <f>VLOOKUP(A259,'PAI 2025 GPS rempl2)'!$E$3:$Q$502,13,0)</f>
        <v>Elaborar y publicar informe con el resultado de la implementación de la estrategia de participación ciudadana (Informe publicado en el página web)</v>
      </c>
      <c r="I259" s="61">
        <f>VLOOKUP(A259,'PAI 2025 GPS rempl2)'!$E$3:$T$502,15,0)</f>
        <v>1</v>
      </c>
      <c r="J259" s="61" t="str">
        <f>VLOOKUP(A259,'PAI 2025 GPS rempl2)'!$E$3:$U$502,16,0)</f>
        <v>Númerica</v>
      </c>
      <c r="K259" s="61" t="str">
        <f>VLOOKUP(A259,'PAI 2025 GPS rempl2)'!$E$3:$X$502,18,0)</f>
        <v>2025-12-01</v>
      </c>
      <c r="L259" s="61" t="str">
        <f>VLOOKUP(A259,'PAI 2025 GPS rempl2)'!$E$3:$X$502,19,0)</f>
        <v>2025-12-15</v>
      </c>
      <c r="M259" s="61" t="str">
        <f>VLOOKUP(A259,'PAI 2025 GPS rempl2)'!$E$3:$X$502,20,0)</f>
        <v>72-GRUPO DE TRABAJO DE ATENCION AL CIUDADANO</v>
      </c>
    </row>
    <row r="260" spans="1:13" x14ac:dyDescent="0.25">
      <c r="A260" s="79" t="s">
        <v>1166</v>
      </c>
      <c r="B260" s="79" t="str">
        <f>VLOOKUP(A260,'PAI 2025 GPS rempl2)'!$A$3:$D$502,4,0)</f>
        <v>Producto</v>
      </c>
      <c r="C260" s="61" t="str">
        <f>IF(ISERROR(VLOOKUP(A260,Hoja1!$A$3:$G$119,7,0)),C259,VLOOKUP(A260,Hoja1!$A$3:$G$119,7,0))</f>
        <v>Política Servicio al Ciudadano_DIMENSIÓN Gestión con Valores para Resultados</v>
      </c>
      <c r="D260" s="61" t="s">
        <v>1760</v>
      </c>
      <c r="E260" s="61" t="s">
        <v>1756</v>
      </c>
      <c r="F260" s="61" t="str">
        <f>+VLOOKUP(A260,Hoja1!$A$3:$G$119,3,0)</f>
        <v>56-Fortalecer la gestión de la información, el conocimiento y la innovación para optimizar la capacidad institucional</v>
      </c>
      <c r="G260" s="61" t="str">
        <f>VLOOKUP(A260,'PAI 2025 GPS rempl2)'!$E$3:$L$502,8,0)</f>
        <v>FUNCIONAMIENTO</v>
      </c>
      <c r="H260" s="61" t="str">
        <f>VLOOKUP(A260,'PAI 2025 GPS rempl2)'!$E$3:$Q$502,13,0)</f>
        <v>Capacitaciones externas de acompañamiento a los operadores comunitarios respecto del Régimen diferencial de protección de usuarios, realizadas (Soportes de desarrollo de capacitaciones (Presentación  y/o listas asistencia  y/o fotos)</v>
      </c>
      <c r="I260" s="61">
        <f>VLOOKUP(A260,'PAI 2025 GPS rempl2)'!$E$3:$T$502,15,0)</f>
        <v>10</v>
      </c>
      <c r="J260" s="61" t="str">
        <f>VLOOKUP(A260,'PAI 2025 GPS rempl2)'!$E$3:$U$502,16,0)</f>
        <v>Númerica</v>
      </c>
      <c r="K260" s="61" t="str">
        <f>VLOOKUP(A260,'PAI 2025 GPS rempl2)'!$E$3:$X$502,18,0)</f>
        <v>2025-01-15</v>
      </c>
      <c r="L260" s="61" t="str">
        <f>VLOOKUP(A260,'PAI 2025 GPS rempl2)'!$E$3:$X$502,19,0)</f>
        <v>2025-12-15</v>
      </c>
      <c r="M260" s="61" t="str">
        <f>VLOOKUP(A260,'PAI 2025 GPS rempl2)'!$E$3:$X$502,20,0)</f>
        <v>3200-DIRECCIÓN DE INVESTIGACIONES DE PROTECCIÓN DE USUARIOS DE SERVICIOS DE COMUNICACIONES</v>
      </c>
    </row>
    <row r="261" spans="1:13" x14ac:dyDescent="0.25">
      <c r="A261" s="79" t="s">
        <v>1169</v>
      </c>
      <c r="B261" s="79" t="str">
        <f>VLOOKUP(A261,'PAI 2025 GPS rempl2)'!$A$3:$D$502,4,0)</f>
        <v>Actividad propia</v>
      </c>
      <c r="C261" s="61" t="str">
        <f>IF(ISERROR(VLOOKUP(A261,Hoja1!$A$3:$G$119,7,0)),C260,VLOOKUP(A261,Hoja1!$A$3:$G$119,7,0))</f>
        <v>Política Servicio al Ciudadano_DIMENSIÓN Gestión con Valores para Resultados</v>
      </c>
      <c r="D261" s="61" t="s">
        <v>1760</v>
      </c>
      <c r="E261" s="61" t="s">
        <v>1756</v>
      </c>
      <c r="H261" s="61" t="str">
        <f>VLOOKUP(A261,'PAI 2025 GPS rempl2)'!$E$3:$Q$502,13,0)</f>
        <v>Definir el plan de trabajo de las capacitaciones a realizar (Temas y lugares donde se realizarán las capacitaciones) (Acta de reunión)</v>
      </c>
      <c r="I261" s="61">
        <f>VLOOKUP(A261,'PAI 2025 GPS rempl2)'!$E$3:$T$502,15,0)</f>
        <v>1</v>
      </c>
      <c r="J261" s="61" t="str">
        <f>VLOOKUP(A261,'PAI 2025 GPS rempl2)'!$E$3:$U$502,16,0)</f>
        <v>Númerica</v>
      </c>
      <c r="K261" s="61" t="str">
        <f>VLOOKUP(A261,'PAI 2025 GPS rempl2)'!$E$3:$X$502,18,0)</f>
        <v>2025-01-15</v>
      </c>
      <c r="L261" s="61" t="str">
        <f>VLOOKUP(A261,'PAI 2025 GPS rempl2)'!$E$3:$X$502,19,0)</f>
        <v>2025-02-14</v>
      </c>
      <c r="M261" s="61" t="str">
        <f>VLOOKUP(A261,'PAI 2025 GPS rempl2)'!$E$3:$X$502,20,0)</f>
        <v>3200-DIRECCIÓN DE INVESTIGACIONES DE PROTECCIÓN DE USUARIOS DE SERVICIOS DE COMUNICACIONES</v>
      </c>
    </row>
    <row r="262" spans="1:13" x14ac:dyDescent="0.25">
      <c r="A262" s="79" t="s">
        <v>1172</v>
      </c>
      <c r="B262" s="79" t="str">
        <f>VLOOKUP(A262,'PAI 2025 GPS rempl2)'!$A$3:$D$502,4,0)</f>
        <v>Actividad propia</v>
      </c>
      <c r="C262" s="61" t="str">
        <f>IF(ISERROR(VLOOKUP(A262,Hoja1!$A$3:$G$119,7,0)),C261,VLOOKUP(A262,Hoja1!$A$3:$G$119,7,0))</f>
        <v>Política Servicio al Ciudadano_DIMENSIÓN Gestión con Valores para Resultados</v>
      </c>
      <c r="D262" s="61" t="s">
        <v>1760</v>
      </c>
      <c r="E262" s="61" t="s">
        <v>1756</v>
      </c>
      <c r="H262" s="61" t="str">
        <f>VLOOKUP(A262,'PAI 2025 GPS rempl2)'!$E$3:$Q$502,13,0)</f>
        <v>Realizar las jornadas de capacitación (Soportes de desarrollo de capacitaciones (Presentación  y/o listas asistencia  y/o fotos)</v>
      </c>
      <c r="I262" s="61">
        <f>VLOOKUP(A262,'PAI 2025 GPS rempl2)'!$E$3:$T$502,15,0)</f>
        <v>10</v>
      </c>
      <c r="J262" s="61" t="str">
        <f>VLOOKUP(A262,'PAI 2025 GPS rempl2)'!$E$3:$U$502,16,0)</f>
        <v>Númerica</v>
      </c>
      <c r="K262" s="61" t="str">
        <f>VLOOKUP(A262,'PAI 2025 GPS rempl2)'!$E$3:$X$502,18,0)</f>
        <v>2025-02-17</v>
      </c>
      <c r="L262" s="61" t="str">
        <f>VLOOKUP(A262,'PAI 2025 GPS rempl2)'!$E$3:$X$502,19,0)</f>
        <v>2025-12-15</v>
      </c>
      <c r="M262" s="61" t="str">
        <f>VLOOKUP(A262,'PAI 2025 GPS rempl2)'!$E$3:$X$502,20,0)</f>
        <v>3200-DIRECCIÓN DE INVESTIGACIONES DE PROTECCIÓN DE USUARIOS DE SERVICIOS DE COMUNICACIONES</v>
      </c>
    </row>
    <row r="263" spans="1:13" x14ac:dyDescent="0.25">
      <c r="A263" s="79" t="s">
        <v>1173</v>
      </c>
      <c r="B263" s="79" t="str">
        <f>VLOOKUP(A263,'PAI 2025 GPS rempl2)'!$A$3:$D$502,4,0)</f>
        <v>Producto</v>
      </c>
      <c r="C263" s="61" t="str">
        <f>IF(ISERROR(VLOOKUP(A263,Hoja1!$A$3:$G$119,7,0)),C262,VLOOKUP(A263,Hoja1!$A$3:$G$119,7,0))</f>
        <v>Política Servicio al Ciudadano_DIMENSIÓN Gestión con Valores para Resultados</v>
      </c>
      <c r="D263" s="61" t="s">
        <v>1760</v>
      </c>
      <c r="E263" s="61" t="s">
        <v>1756</v>
      </c>
      <c r="F263" s="61" t="str">
        <f>+VLOOKUP(A263,Hoja1!$A$3:$G$119,3,0)</f>
        <v>81-Mejorar la oportunidad en la atención de trámites y servicios.</v>
      </c>
      <c r="G263" s="61" t="str">
        <f>VLOOKUP(A263,'PAI 2025 GPS rempl2)'!$E$3:$L$502,8,0)</f>
        <v>FUNCIONAMIENTO</v>
      </c>
      <c r="H263" s="61" t="str">
        <f>VLOOKUP(A263,'PAI 2025 GPS rempl2)'!$E$3:$Q$502,13,0)</f>
        <v>Recursos de reposición decididos en 6 meses o menos ( Listado definitivo realizado).</v>
      </c>
      <c r="I263" s="61">
        <f>VLOOKUP(A263,'PAI 2025 GPS rempl2)'!$E$3:$T$502,15,0)</f>
        <v>80</v>
      </c>
      <c r="J263" s="61" t="str">
        <f>VLOOKUP(A263,'PAI 2025 GPS rempl2)'!$E$3:$U$502,16,0)</f>
        <v>Porcentual</v>
      </c>
      <c r="K263" s="61" t="str">
        <f>VLOOKUP(A263,'PAI 2025 GPS rempl2)'!$E$3:$X$502,18,0)</f>
        <v>2025-01-02</v>
      </c>
      <c r="L263" s="61" t="str">
        <f>VLOOKUP(A263,'PAI 2025 GPS rempl2)'!$E$3:$X$502,19,0)</f>
        <v>2025-12-30</v>
      </c>
      <c r="M263" s="61" t="str">
        <f>VLOOKUP(A263,'PAI 2025 GPS rempl2)'!$E$3:$X$502,20,0)</f>
        <v>3200-DIRECCIÓN DE INVESTIGACIONES DE PROTECCIÓN DE USUARIOS DE SERVICIOS DE COMUNICACIONES</v>
      </c>
    </row>
    <row r="264" spans="1:13" x14ac:dyDescent="0.25">
      <c r="A264" s="79" t="s">
        <v>1176</v>
      </c>
      <c r="B264" s="79" t="str">
        <f>VLOOKUP(A264,'PAI 2025 GPS rempl2)'!$A$3:$D$502,4,0)</f>
        <v>Actividad propia</v>
      </c>
      <c r="C264" s="61" t="str">
        <f>IF(ISERROR(VLOOKUP(A264,Hoja1!$A$3:$G$119,7,0)),C263,VLOOKUP(A264,Hoja1!$A$3:$G$119,7,0))</f>
        <v>Política Servicio al Ciudadano_DIMENSIÓN Gestión con Valores para Resultados</v>
      </c>
      <c r="D264" s="61" t="s">
        <v>1760</v>
      </c>
      <c r="E264" s="61" t="s">
        <v>1756</v>
      </c>
      <c r="H264" s="61" t="str">
        <f>VLOOKUP(A264,'PAI 2025 GPS rempl2)'!$E$3:$Q$502,13,0)</f>
        <v>Realizar un inventario que identifique los recursos de reposición radicados entre el 15 de agosto de 2024 y el 15 de enero de 2025, incluyendo la información necesaria para verificar su cumplimiento (Listado con celdas definidas)</v>
      </c>
      <c r="I264" s="61">
        <f>VLOOKUP(A264,'PAI 2025 GPS rempl2)'!$E$3:$T$502,15,0)</f>
        <v>1</v>
      </c>
      <c r="J264" s="61" t="str">
        <f>VLOOKUP(A264,'PAI 2025 GPS rempl2)'!$E$3:$U$502,16,0)</f>
        <v>Númerica</v>
      </c>
      <c r="K264" s="61" t="str">
        <f>VLOOKUP(A264,'PAI 2025 GPS rempl2)'!$E$3:$X$502,18,0)</f>
        <v>2025-01-02</v>
      </c>
      <c r="L264" s="61" t="str">
        <f>VLOOKUP(A264,'PAI 2025 GPS rempl2)'!$E$3:$X$502,19,0)</f>
        <v>2025-03-14</v>
      </c>
      <c r="M264" s="61" t="str">
        <f>VLOOKUP(A264,'PAI 2025 GPS rempl2)'!$E$3:$X$502,20,0)</f>
        <v>3200-DIRECCIÓN DE INVESTIGACIONES DE PROTECCIÓN DE USUARIOS DE SERVICIOS DE COMUNICACIONES</v>
      </c>
    </row>
    <row r="265" spans="1:13" x14ac:dyDescent="0.25">
      <c r="A265" s="79" t="s">
        <v>1178</v>
      </c>
      <c r="B265" s="79" t="str">
        <f>VLOOKUP(A265,'PAI 2025 GPS rempl2)'!$A$3:$D$502,4,0)</f>
        <v>Actividad propia</v>
      </c>
      <c r="C265" s="61" t="str">
        <f>IF(ISERROR(VLOOKUP(A265,Hoja1!$A$3:$G$119,7,0)),C264,VLOOKUP(A265,Hoja1!$A$3:$G$119,7,0))</f>
        <v>Política Servicio al Ciudadano_DIMENSIÓN Gestión con Valores para Resultados</v>
      </c>
      <c r="D265" s="61" t="s">
        <v>1760</v>
      </c>
      <c r="E265" s="61" t="s">
        <v>1756</v>
      </c>
      <c r="H265" s="61" t="str">
        <f>VLOOKUP(A265,'PAI 2025 GPS rempl2)'!$E$3:$Q$502,13,0)</f>
        <v>Actualizar periodicamente el listado, incorporando los recursos de reposición ingresados desde el 15 de enero hasta el 30 de junio de 2025.  (Listado)</v>
      </c>
      <c r="I265" s="61">
        <f>VLOOKUP(A265,'PAI 2025 GPS rempl2)'!$E$3:$T$502,15,0)</f>
        <v>1</v>
      </c>
      <c r="J265" s="61" t="str">
        <f>VLOOKUP(A265,'PAI 2025 GPS rempl2)'!$E$3:$U$502,16,0)</f>
        <v>Númerica</v>
      </c>
      <c r="K265" s="61" t="str">
        <f>VLOOKUP(A265,'PAI 2025 GPS rempl2)'!$E$3:$X$502,18,0)</f>
        <v>2025-01-02</v>
      </c>
      <c r="L265" s="61" t="str">
        <f>VLOOKUP(A265,'PAI 2025 GPS rempl2)'!$E$3:$X$502,19,0)</f>
        <v>2025-07-15</v>
      </c>
      <c r="M265" s="61" t="str">
        <f>VLOOKUP(A265,'PAI 2025 GPS rempl2)'!$E$3:$X$502,20,0)</f>
        <v>3200-DIRECCIÓN DE INVESTIGACIONES DE PROTECCIÓN DE USUARIOS DE SERVICIOS DE COMUNICACIONES</v>
      </c>
    </row>
    <row r="266" spans="1:13" x14ac:dyDescent="0.25">
      <c r="A266" s="79" t="s">
        <v>1180</v>
      </c>
      <c r="B266" s="79" t="str">
        <f>VLOOKUP(A266,'PAI 2025 GPS rempl2)'!$A$3:$D$502,4,0)</f>
        <v>Actividad propia</v>
      </c>
      <c r="C266" s="61" t="str">
        <f>IF(ISERROR(VLOOKUP(A266,Hoja1!$A$3:$G$119,7,0)),C265,VLOOKUP(A266,Hoja1!$A$3:$G$119,7,0))</f>
        <v>Política Servicio al Ciudadano_DIMENSIÓN Gestión con Valores para Resultados</v>
      </c>
      <c r="D266" s="61" t="s">
        <v>1760</v>
      </c>
      <c r="E266" s="61" t="s">
        <v>1756</v>
      </c>
      <c r="H266" s="61" t="str">
        <f>VLOOKUP(A266,'PAI 2025 GPS rempl2)'!$E$3:$Q$502,13,0)</f>
        <v>Resolver los recursos de reposición identificados en el inventario de la actividad anterior en 6 meses o menos (listado definitivo realizado)</v>
      </c>
      <c r="I266" s="61">
        <f>VLOOKUP(A266,'PAI 2025 GPS rempl2)'!$E$3:$T$502,15,0)</f>
        <v>80</v>
      </c>
      <c r="J266" s="61" t="str">
        <f>VLOOKUP(A266,'PAI 2025 GPS rempl2)'!$E$3:$U$502,16,0)</f>
        <v>Porcentual</v>
      </c>
      <c r="K266" s="61" t="str">
        <f>VLOOKUP(A266,'PAI 2025 GPS rempl2)'!$E$3:$X$502,18,0)</f>
        <v>2025-01-02</v>
      </c>
      <c r="L266" s="61" t="str">
        <f>VLOOKUP(A266,'PAI 2025 GPS rempl2)'!$E$3:$X$502,19,0)</f>
        <v>2025-12-30</v>
      </c>
      <c r="M266" s="61" t="str">
        <f>VLOOKUP(A266,'PAI 2025 GPS rempl2)'!$E$3:$X$502,20,0)</f>
        <v>3200-DIRECCIÓN DE INVESTIGACIONES DE PROTECCIÓN DE USUARIOS DE SERVICIOS DE COMUNICACIONES</v>
      </c>
    </row>
    <row r="267" spans="1:13" x14ac:dyDescent="0.25">
      <c r="A267" s="79" t="s">
        <v>1183</v>
      </c>
      <c r="B267" s="79" t="str">
        <f>VLOOKUP(A267,'PAI 2025 GPS rempl2)'!$A$3:$D$502,4,0)</f>
        <v>Producto</v>
      </c>
      <c r="C267" s="61" t="str">
        <f>IF(ISERROR(VLOOKUP(A267,Hoja1!$A$3:$G$119,7,0)),C266,VLOOKUP(A267,Hoja1!$A$3:$G$119,7,0))</f>
        <v>Política Servicio al Ciudadano_DIMENSIÓN Gestión con Valores para Resultados</v>
      </c>
      <c r="D267" s="61" t="s">
        <v>1760</v>
      </c>
      <c r="E267" s="61" t="s">
        <v>1756</v>
      </c>
      <c r="F267" s="61" t="str">
        <f>+VLOOKUP(A267,Hoja1!$A$3:$G$119,3,0)</f>
        <v>81-Mejorar la oportunidad en la atención de trámites y servicios.</v>
      </c>
      <c r="G267" s="61" t="str">
        <f>VLOOKUP(A267,'PAI 2025 GPS rempl2)'!$E$3:$L$502,8,0)</f>
        <v>C-3503-0200-0014-20309b</v>
      </c>
      <c r="H267" s="61" t="str">
        <f>VLOOKUP(A267,'PAI 2025 GPS rempl2)'!$E$3:$Q$502,13,0)</f>
        <v>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v>
      </c>
      <c r="I267" s="61">
        <f>VLOOKUP(A267,'PAI 2025 GPS rempl2)'!$E$3:$T$502,15,0)</f>
        <v>60</v>
      </c>
      <c r="J267" s="61" t="str">
        <f>VLOOKUP(A267,'PAI 2025 GPS rempl2)'!$E$3:$U$502,16,0)</f>
        <v>Porcentual</v>
      </c>
      <c r="K267" s="61" t="str">
        <f>VLOOKUP(A267,'PAI 2025 GPS rempl2)'!$E$3:$X$502,18,0)</f>
        <v>2025-01-02</v>
      </c>
      <c r="L267" s="61" t="str">
        <f>VLOOKUP(A267,'PAI 2025 GPS rempl2)'!$E$3:$X$502,19,0)</f>
        <v>2025-12-31</v>
      </c>
      <c r="M267" s="61" t="str">
        <f>VLOOKUP(A267,'PAI 2025 GPS rempl2)'!$E$3:$X$502,20,0)</f>
        <v>2000-DESPACHO DEL SUPERINTENDENTE DELEGADO PARA LA PROPIEDAD INDUSTRIAL</v>
      </c>
    </row>
    <row r="268" spans="1:13" x14ac:dyDescent="0.25">
      <c r="A268" s="79" t="s">
        <v>1185</v>
      </c>
      <c r="B268" s="79" t="str">
        <f>VLOOKUP(A268,'PAI 2025 GPS rempl2)'!$A$3:$D$502,4,0)</f>
        <v>Actividad propia</v>
      </c>
      <c r="C268" s="61" t="str">
        <f>IF(ISERROR(VLOOKUP(A268,Hoja1!$A$3:$G$119,7,0)),C267,VLOOKUP(A268,Hoja1!$A$3:$G$119,7,0))</f>
        <v>Política Servicio al Ciudadano_DIMENSIÓN Gestión con Valores para Resultados</v>
      </c>
      <c r="D268" s="61" t="s">
        <v>1760</v>
      </c>
      <c r="E268" s="61" t="s">
        <v>1756</v>
      </c>
      <c r="H268" s="61" t="str">
        <f>VLOOKUP(A268,'PAI 2025 GPS rempl2)'!$E$3:$Q$502,13,0)</f>
        <v>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v>
      </c>
      <c r="I268" s="61">
        <f>VLOOKUP(A268,'PAI 2025 GPS rempl2)'!$E$3:$T$502,15,0)</f>
        <v>60</v>
      </c>
      <c r="J268" s="61" t="str">
        <f>VLOOKUP(A268,'PAI 2025 GPS rempl2)'!$E$3:$U$502,16,0)</f>
        <v>Porcentual</v>
      </c>
      <c r="K268" s="61" t="str">
        <f>VLOOKUP(A268,'PAI 2025 GPS rempl2)'!$E$3:$X$502,18,0)</f>
        <v>2025-01-02</v>
      </c>
      <c r="L268" s="61" t="str">
        <f>VLOOKUP(A268,'PAI 2025 GPS rempl2)'!$E$3:$X$502,19,0)</f>
        <v>2025-12-31</v>
      </c>
      <c r="M268" s="61" t="str">
        <f>VLOOKUP(A268,'PAI 2025 GPS rempl2)'!$E$3:$X$502,20,0)</f>
        <v>2000-DESPACHO DEL SUPERINTENDENTE DELEGADO PARA LA PROPIEDAD INDUSTRIAL</v>
      </c>
    </row>
    <row r="269" spans="1:13" x14ac:dyDescent="0.25">
      <c r="A269" s="79" t="s">
        <v>1186</v>
      </c>
      <c r="B269" s="79" t="str">
        <f>VLOOKUP(A269,'PAI 2025 GPS rempl2)'!$A$3:$D$502,4,0)</f>
        <v>Producto</v>
      </c>
      <c r="C269" s="61" t="str">
        <f>IF(ISERROR(VLOOKUP(A269,Hoja1!$A$3:$G$119,7,0)),C268,VLOOKUP(A269,Hoja1!$A$3:$G$119,7,0))</f>
        <v>Política Servicio al Ciudadano_DIMENSIÓN Gestión con Valores para Resultados</v>
      </c>
      <c r="D269" s="61" t="s">
        <v>1760</v>
      </c>
      <c r="E269" s="61" t="s">
        <v>1756</v>
      </c>
      <c r="F269" s="61" t="str">
        <f>+VLOOKUP(A269,Hoja1!$A$3:$G$119,3,0)</f>
        <v>56-Fortalecer la gestión de la información, el conocimiento y la innovación para optimizar la capacidad institucional</v>
      </c>
      <c r="G269" s="61" t="str">
        <f>VLOOKUP(A269,'PAI 2025 GPS rempl2)'!$E$3:$L$502,8,0)</f>
        <v>N/A</v>
      </c>
      <c r="H269" s="61" t="str">
        <f>VLOOKUP(A269,'PAI 2025 GPS rempl2)'!$E$3:$Q$502,13,0)</f>
        <v>Protocolo para la promoción, sensibilización y orientación al ciudadano en temas de Propiedad Industrial, mediante comunicación clara, oportuna y veraz, socializado (Acta de socialización firmada)</v>
      </c>
      <c r="I269" s="61">
        <f>VLOOKUP(A269,'PAI 2025 GPS rempl2)'!$E$3:$T$502,15,0)</f>
        <v>1</v>
      </c>
      <c r="J269" s="61" t="str">
        <f>VLOOKUP(A269,'PAI 2025 GPS rempl2)'!$E$3:$U$502,16,0)</f>
        <v>Númerica</v>
      </c>
      <c r="K269" s="61" t="str">
        <f>VLOOKUP(A269,'PAI 2025 GPS rempl2)'!$E$3:$X$502,18,0)</f>
        <v>2025-03-03</v>
      </c>
      <c r="L269" s="61" t="str">
        <f>VLOOKUP(A269,'PAI 2025 GPS rempl2)'!$E$3:$X$502,19,0)</f>
        <v>2025-10-31</v>
      </c>
      <c r="M269" s="61" t="str">
        <f>VLOOKUP(A269,'PAI 2025 GPS rempl2)'!$E$3:$X$502,20,0)</f>
        <v>2000-DESPACHO DEL SUPERINTENDENTE DELEGADO PARA LA PROPIEDAD INDUSTRIAL;
2023-GRUPO DE TRABAJO DE CENTRO DE INFORMACIÓN TECNOLÓGICA Y APOYO A LA GESTIÓN DE PROPIEDAD LA INDUSTRIAL</v>
      </c>
    </row>
    <row r="270" spans="1:13" x14ac:dyDescent="0.25">
      <c r="A270" s="79" t="s">
        <v>1190</v>
      </c>
      <c r="B270" s="79" t="str">
        <f>VLOOKUP(A270,'PAI 2025 GPS rempl2)'!$A$3:$D$502,4,0)</f>
        <v>Actividad sin participación</v>
      </c>
      <c r="C270" s="61" t="str">
        <f>IF(ISERROR(VLOOKUP(A270,Hoja1!$A$3:$G$119,7,0)),C269,VLOOKUP(A270,Hoja1!$A$3:$G$119,7,0))</f>
        <v>Política Servicio al Ciudadano_DIMENSIÓN Gestión con Valores para Resultados</v>
      </c>
      <c r="D270" s="61" t="s">
        <v>1760</v>
      </c>
      <c r="E270" s="61" t="s">
        <v>1756</v>
      </c>
      <c r="H270" s="61" t="str">
        <f>VLOOKUP(A270,'PAI 2025 GPS rempl2)'!$E$3:$Q$502,13,0)</f>
        <v>Definir la estructura y contenido del protocolo (Estructura y contenido del Protocolo definida)</v>
      </c>
      <c r="I270" s="61">
        <f>VLOOKUP(A270,'PAI 2025 GPS rempl2)'!$E$3:$T$502,15,0)</f>
        <v>1</v>
      </c>
      <c r="J270" s="61" t="str">
        <f>VLOOKUP(A270,'PAI 2025 GPS rempl2)'!$E$3:$U$502,16,0)</f>
        <v>Númerica</v>
      </c>
      <c r="K270" s="61" t="str">
        <f>VLOOKUP(A270,'PAI 2025 GPS rempl2)'!$E$3:$X$502,18,0)</f>
        <v>2025-03-03</v>
      </c>
      <c r="L270" s="61" t="str">
        <f>VLOOKUP(A270,'PAI 2025 GPS rempl2)'!$E$3:$X$502,19,0)</f>
        <v>2025-03-31</v>
      </c>
      <c r="M270" s="61" t="str">
        <f>VLOOKUP(A270,'PAI 2025 GPS rempl2)'!$E$3:$X$502,20,0)</f>
        <v>2023-GRUPO DE TRABAJO DE CENTRO DE INFORMACIÓN TECNOLÓGICA Y APOYO A LA GESTIÓN DE PROPIEDAD LA INDUSTRIAL</v>
      </c>
    </row>
    <row r="271" spans="1:13" x14ac:dyDescent="0.25">
      <c r="A271" s="79" t="s">
        <v>1192</v>
      </c>
      <c r="B271" s="79" t="str">
        <f>VLOOKUP(A271,'PAI 2025 GPS rempl2)'!$A$3:$D$502,4,0)</f>
        <v>Actividad propia</v>
      </c>
      <c r="C271" s="61" t="str">
        <f>IF(ISERROR(VLOOKUP(A271,Hoja1!$A$3:$G$119,7,0)),C270,VLOOKUP(A271,Hoja1!$A$3:$G$119,7,0))</f>
        <v>Política Servicio al Ciudadano_DIMENSIÓN Gestión con Valores para Resultados</v>
      </c>
      <c r="D271" s="61" t="s">
        <v>1760</v>
      </c>
      <c r="E271" s="61" t="s">
        <v>1756</v>
      </c>
      <c r="H271" s="61" t="str">
        <f>VLOOKUP(A271,'PAI 2025 GPS rempl2)'!$E$3:$Q$502,13,0)</f>
        <v>Definir los lineamientos para la promoción,  sensibilización y orientación en temas de Propiedad Industrial que se desarrollarán en el protocolo (Lineamientos para la promoción definidos)</v>
      </c>
      <c r="I271" s="61">
        <f>VLOOKUP(A271,'PAI 2025 GPS rempl2)'!$E$3:$T$502,15,0)</f>
        <v>1</v>
      </c>
      <c r="J271" s="61" t="str">
        <f>VLOOKUP(A271,'PAI 2025 GPS rempl2)'!$E$3:$U$502,16,0)</f>
        <v>Númerica</v>
      </c>
      <c r="K271" s="61" t="str">
        <f>VLOOKUP(A271,'PAI 2025 GPS rempl2)'!$E$3:$X$502,18,0)</f>
        <v>2025-04-01</v>
      </c>
      <c r="L271" s="61" t="str">
        <f>VLOOKUP(A271,'PAI 2025 GPS rempl2)'!$E$3:$X$502,19,0)</f>
        <v>2025-05-30</v>
      </c>
      <c r="M271" s="61" t="str">
        <f>VLOOKUP(A271,'PAI 2025 GPS rempl2)'!$E$3:$X$502,20,0)</f>
        <v>2000-DESPACHO DEL SUPERINTENDENTE DELEGADO PARA LA PROPIEDAD INDUSTRIAL;
2023-GRUPO DE TRABAJO DE CENTRO DE INFORMACIÓN TECNOLÓGICA Y APOYO A LA GESTIÓN DE PROPIEDAD LA INDUSTRIAL</v>
      </c>
    </row>
    <row r="272" spans="1:13" x14ac:dyDescent="0.25">
      <c r="A272" s="79" t="s">
        <v>1194</v>
      </c>
      <c r="B272" s="79" t="str">
        <f>VLOOKUP(A272,'PAI 2025 GPS rempl2)'!$A$3:$D$502,4,0)</f>
        <v>Actividad sin participación</v>
      </c>
      <c r="C272" s="61" t="str">
        <f>IF(ISERROR(VLOOKUP(A272,Hoja1!$A$3:$G$119,7,0)),C271,VLOOKUP(A272,Hoja1!$A$3:$G$119,7,0))</f>
        <v>Política Servicio al Ciudadano_DIMENSIÓN Gestión con Valores para Resultados</v>
      </c>
      <c r="D272" s="61" t="s">
        <v>1760</v>
      </c>
      <c r="E272" s="61" t="s">
        <v>1756</v>
      </c>
      <c r="H272" s="61" t="str">
        <f>VLOOKUP(A272,'PAI 2025 GPS rempl2)'!$E$3:$Q$502,13,0)</f>
        <v>Elaborar el protocolo para la promoción,  sensibilización y orientación en temas de Propiedad Industrial (Protocolo elaborado)</v>
      </c>
      <c r="I272" s="61">
        <f>VLOOKUP(A272,'PAI 2025 GPS rempl2)'!$E$3:$T$502,15,0)</f>
        <v>1</v>
      </c>
      <c r="J272" s="61" t="str">
        <f>VLOOKUP(A272,'PAI 2025 GPS rempl2)'!$E$3:$U$502,16,0)</f>
        <v>Númerica</v>
      </c>
      <c r="K272" s="61" t="str">
        <f>VLOOKUP(A272,'PAI 2025 GPS rempl2)'!$E$3:$X$502,18,0)</f>
        <v>2025-06-03</v>
      </c>
      <c r="L272" s="61" t="str">
        <f>VLOOKUP(A272,'PAI 2025 GPS rempl2)'!$E$3:$X$502,19,0)</f>
        <v>2025-08-29</v>
      </c>
      <c r="M272" s="61" t="str">
        <f>VLOOKUP(A272,'PAI 2025 GPS rempl2)'!$E$3:$X$502,20,0)</f>
        <v>2023-GRUPO DE TRABAJO DE CENTRO DE INFORMACIÓN TECNOLÓGICA Y APOYO A LA GESTIÓN DE PROPIEDAD LA INDUSTRIAL</v>
      </c>
    </row>
    <row r="273" spans="1:13" x14ac:dyDescent="0.25">
      <c r="A273" s="79" t="s">
        <v>1196</v>
      </c>
      <c r="B273" s="79" t="str">
        <f>VLOOKUP(A273,'PAI 2025 GPS rempl2)'!$A$3:$D$502,4,0)</f>
        <v>Actividad propia</v>
      </c>
      <c r="C273" s="61" t="str">
        <f>IF(ISERROR(VLOOKUP(A273,Hoja1!$A$3:$G$119,7,0)),C272,VLOOKUP(A273,Hoja1!$A$3:$G$119,7,0))</f>
        <v>Política Servicio al Ciudadano_DIMENSIÓN Gestión con Valores para Resultados</v>
      </c>
      <c r="D273" s="61" t="s">
        <v>1760</v>
      </c>
      <c r="E273" s="61" t="s">
        <v>1756</v>
      </c>
      <c r="H273" s="61" t="str">
        <f>VLOOKUP(A273,'PAI 2025 GPS rempl2)'!$E$3:$Q$502,13,0)</f>
        <v>Socializar a OSCAE y a la Red de Protección al Consumidor, el protocolo para la promoción,  sensibilización y orientación en temas de Propiedad Industrial (Acta de socialización firmada)</v>
      </c>
      <c r="I273" s="61">
        <f>VLOOKUP(A273,'PAI 2025 GPS rempl2)'!$E$3:$T$502,15,0)</f>
        <v>1</v>
      </c>
      <c r="J273" s="61" t="str">
        <f>VLOOKUP(A273,'PAI 2025 GPS rempl2)'!$E$3:$U$502,16,0)</f>
        <v>Númerica</v>
      </c>
      <c r="K273" s="61" t="str">
        <f>VLOOKUP(A273,'PAI 2025 GPS rempl2)'!$E$3:$X$502,18,0)</f>
        <v>2025-09-01</v>
      </c>
      <c r="L273" s="61" t="str">
        <f>VLOOKUP(A273,'PAI 2025 GPS rempl2)'!$E$3:$X$502,19,0)</f>
        <v>2025-10-31</v>
      </c>
      <c r="M273" s="61" t="str">
        <f>VLOOKUP(A273,'PAI 2025 GPS rempl2)'!$E$3:$X$502,20,0)</f>
        <v>2000-DESPACHO DEL SUPERINTENDENTE DELEGADO PARA LA PROPIEDAD INDUSTRIAL;
2023-GRUPO DE TRABAJO DE CENTRO DE INFORMACIÓN TECNOLÓGICA Y APOYO A LA GESTIÓN DE PROPIEDAD LA INDUSTRIAL</v>
      </c>
    </row>
    <row r="274" spans="1:13" x14ac:dyDescent="0.25">
      <c r="A274" s="79" t="s">
        <v>1197</v>
      </c>
      <c r="B274" s="79" t="str">
        <f>VLOOKUP(A274,'PAI 2025 GPS rempl2)'!$A$3:$D$502,4,0)</f>
        <v>Producto</v>
      </c>
      <c r="C274" s="61" t="str">
        <f>IF(ISERROR(VLOOKUP(A274,Hoja1!$A$3:$G$119,7,0)),C273,VLOOKUP(A274,Hoja1!$A$3:$G$119,7,0))</f>
        <v>Política Gestión Documental _DIMENSIÓN Información y Comunicación</v>
      </c>
      <c r="D274" s="61" t="s">
        <v>1768</v>
      </c>
      <c r="E274" s="61" t="s">
        <v>1769</v>
      </c>
      <c r="F274" s="61" t="str">
        <f>+VLOOKUP(A274,Hoja1!$A$3:$G$119,3,0)</f>
        <v>62-Fortalecer la infraestructura, uso y aprovechamiento de las tecnologías de la información, para optimizar la capacidad institucional</v>
      </c>
      <c r="G274" s="61" t="str">
        <f>VLOOKUP(A274,'PAI 2025 GPS rempl2)'!$E$3:$L$502,8,0)</f>
        <v>N/A</v>
      </c>
      <c r="H274" s="61" t="str">
        <f>VLOOKUP(A274,'PAI 2025 GPS rempl2)'!$E$3:$Q$502,13,0)</f>
        <v>Solución, mapa de ruta y documentación inicial en materia procedimental para el manejo del expediente electrónico - Segunda fase de estructura de expediente electrónico, realizada  (Informe elaborado)</v>
      </c>
      <c r="I274" s="61">
        <f>VLOOKUP(A274,'PAI 2025 GPS rempl2)'!$E$3:$T$502,15,0)</f>
        <v>1</v>
      </c>
      <c r="J274" s="61" t="str">
        <f>VLOOKUP(A274,'PAI 2025 GPS rempl2)'!$E$3:$U$502,16,0)</f>
        <v>Númerica</v>
      </c>
      <c r="K274" s="61" t="str">
        <f>VLOOKUP(A274,'PAI 2025 GPS rempl2)'!$E$3:$X$502,18,0)</f>
        <v>2025-02-03</v>
      </c>
      <c r="L274" s="61" t="str">
        <f>VLOOKUP(A274,'PAI 2025 GPS rempl2)'!$E$3:$X$502,19,0)</f>
        <v>2025-11-28</v>
      </c>
      <c r="M274" s="61" t="str">
        <f>VLOOKUP(A274,'PAI 2025 GPS rempl2)'!$E$3:$X$502,20,0)</f>
        <v>141-GRUPO DE TRABAJO DE GESTIÓN DOCUMENTAL Y ARCHIVO;
20-OFICINA DE TECNOLOGÍA E INFORMÁTICA;
2000-DESPACHO DEL SUPERINTENDENTE DELEGADO PARA LA PROPIEDAD INDUSTRIAL;
2020-DIRECCIÓN DE NUEVAS CREACIONES;
30-OFICINA ASESORA DE PLANEACIÓN</v>
      </c>
    </row>
    <row r="275" spans="1:13" x14ac:dyDescent="0.25">
      <c r="A275" s="79" t="s">
        <v>1201</v>
      </c>
      <c r="B275" s="79" t="str">
        <f>VLOOKUP(A275,'PAI 2025 GPS rempl2)'!$A$3:$D$502,4,0)</f>
        <v>Actividad propia</v>
      </c>
      <c r="C275" s="61" t="str">
        <f>IF(ISERROR(VLOOKUP(A275,Hoja1!$A$3:$G$119,7,0)),C274,VLOOKUP(A275,Hoja1!$A$3:$G$119,7,0))</f>
        <v>Política Gestión Documental _DIMENSIÓN Información y Comunicación</v>
      </c>
      <c r="D275" s="61" t="s">
        <v>1768</v>
      </c>
      <c r="E275" s="61" t="s">
        <v>1769</v>
      </c>
      <c r="H275" s="61" t="str">
        <f>VLOOKUP(A275,'PAI 2025 GPS rempl2)'!$E$3:$Q$502,13,0)</f>
        <v>Establecer cronograma para identificar el plan de trabajo a desarrollar (Cronograma establecido)</v>
      </c>
      <c r="I275" s="61">
        <f>VLOOKUP(A275,'PAI 2025 GPS rempl2)'!$E$3:$T$502,15,0)</f>
        <v>1</v>
      </c>
      <c r="J275" s="61" t="str">
        <f>VLOOKUP(A275,'PAI 2025 GPS rempl2)'!$E$3:$U$502,16,0)</f>
        <v>Númerica</v>
      </c>
      <c r="K275" s="61" t="str">
        <f>VLOOKUP(A275,'PAI 2025 GPS rempl2)'!$E$3:$X$502,18,0)</f>
        <v>2025-02-03</v>
      </c>
      <c r="L275" s="61" t="str">
        <f>VLOOKUP(A275,'PAI 2025 GPS rempl2)'!$E$3:$X$502,19,0)</f>
        <v>2025-02-28</v>
      </c>
      <c r="M275" s="61" t="str">
        <f>VLOOKUP(A275,'PAI 2025 GPS rempl2)'!$E$3:$X$502,20,0)</f>
        <v>141-GRUPO DE TRABAJO DE GESTIÓN DOCUMENTAL Y ARCHIVO;
20-OFICINA DE TECNOLOGÍA E INFORMÁTICA;
2000-DESPACHO DEL SUPERINTENDENTE DELEGADO PARA LA PROPIEDAD INDUSTRIAL;
2020-DIRECCIÓN DE NUEVAS CREACIONES;
30-OFICINA ASESORA DE PLANEACIÓN</v>
      </c>
    </row>
    <row r="276" spans="1:13" x14ac:dyDescent="0.25">
      <c r="A276" s="79" t="s">
        <v>1203</v>
      </c>
      <c r="B276" s="79" t="str">
        <f>VLOOKUP(A276,'PAI 2025 GPS rempl2)'!$A$3:$D$502,4,0)</f>
        <v>Actividad propia</v>
      </c>
      <c r="C276" s="61" t="str">
        <f>IF(ISERROR(VLOOKUP(A276,Hoja1!$A$3:$G$119,7,0)),C275,VLOOKUP(A276,Hoja1!$A$3:$G$119,7,0))</f>
        <v>Política Gestión Documental _DIMENSIÓN Información y Comunicación</v>
      </c>
      <c r="D276" s="61" t="s">
        <v>1768</v>
      </c>
      <c r="E276" s="61" t="s">
        <v>1769</v>
      </c>
      <c r="H276" s="61" t="str">
        <f>VLOOKUP(A276,'PAI 2025 GPS rempl2)'!$E$3:$Q$502,13,0)</f>
        <v>Realizar el seguimiento a las actividades planeadas en el cronograma (Informes de seguimiento a las actividades planeadas en el cronograma)</v>
      </c>
      <c r="I276" s="61">
        <f>VLOOKUP(A276,'PAI 2025 GPS rempl2)'!$E$3:$T$502,15,0)</f>
        <v>8</v>
      </c>
      <c r="J276" s="61" t="str">
        <f>VLOOKUP(A276,'PAI 2025 GPS rempl2)'!$E$3:$U$502,16,0)</f>
        <v>Númerica</v>
      </c>
      <c r="K276" s="61" t="str">
        <f>VLOOKUP(A276,'PAI 2025 GPS rempl2)'!$E$3:$X$502,18,0)</f>
        <v>2025-03-03</v>
      </c>
      <c r="L276" s="61" t="str">
        <f>VLOOKUP(A276,'PAI 2025 GPS rempl2)'!$E$3:$X$502,19,0)</f>
        <v>2025-10-31</v>
      </c>
      <c r="M276" s="61" t="str">
        <f>VLOOKUP(A276,'PAI 2025 GPS rempl2)'!$E$3:$X$502,20,0)</f>
        <v>2000-DESPACHO DEL SUPERINTENDENTE DELEGADO PARA LA PROPIEDAD INDUSTRIAL</v>
      </c>
    </row>
    <row r="277" spans="1:13" x14ac:dyDescent="0.25">
      <c r="A277" s="79" t="s">
        <v>1205</v>
      </c>
      <c r="B277" s="79" t="str">
        <f>VLOOKUP(A277,'PAI 2025 GPS rempl2)'!$A$3:$D$502,4,0)</f>
        <v>Actividad propia</v>
      </c>
      <c r="C277" s="61" t="str">
        <f>IF(ISERROR(VLOOKUP(A277,Hoja1!$A$3:$G$119,7,0)),C276,VLOOKUP(A277,Hoja1!$A$3:$G$119,7,0))</f>
        <v>Política Gestión Documental _DIMENSIÓN Información y Comunicación</v>
      </c>
      <c r="D277" s="61" t="s">
        <v>1768</v>
      </c>
      <c r="E277" s="61" t="s">
        <v>1769</v>
      </c>
      <c r="H277" s="61" t="str">
        <f>VLOOKUP(A277,'PAI 2025 GPS rempl2)'!$E$3:$Q$502,13,0)</f>
        <v>Elaborar informe de brechas (Informe elaborado)</v>
      </c>
      <c r="I277" s="61">
        <f>VLOOKUP(A277,'PAI 2025 GPS rempl2)'!$E$3:$T$502,15,0)</f>
        <v>1</v>
      </c>
      <c r="J277" s="61" t="str">
        <f>VLOOKUP(A277,'PAI 2025 GPS rempl2)'!$E$3:$U$502,16,0)</f>
        <v>Númerica</v>
      </c>
      <c r="K277" s="61" t="str">
        <f>VLOOKUP(A277,'PAI 2025 GPS rempl2)'!$E$3:$X$502,18,0)</f>
        <v>2025-11-04</v>
      </c>
      <c r="L277" s="61" t="str">
        <f>VLOOKUP(A277,'PAI 2025 GPS rempl2)'!$E$3:$X$502,19,0)</f>
        <v>2025-11-28</v>
      </c>
      <c r="M277" s="61" t="str">
        <f>VLOOKUP(A277,'PAI 2025 GPS rempl2)'!$E$3:$X$502,20,0)</f>
        <v>141-GRUPO DE TRABAJO DE GESTIÓN DOCUMENTAL Y ARCHIVO;
20-OFICINA DE TECNOLOGÍA E INFORMÁTICA;
2000-DESPACHO DEL SUPERINTENDENTE DELEGADO PARA LA PROPIEDAD INDUSTRIAL;
2020-DIRECCIÓN DE NUEVAS CREACIONES;
30-OFICINA ASESORA DE PLANEACIÓN</v>
      </c>
    </row>
    <row r="278" spans="1:13" x14ac:dyDescent="0.25">
      <c r="A278" s="79" t="s">
        <v>1207</v>
      </c>
      <c r="B278" s="79" t="str">
        <f>VLOOKUP(A278,'PAI 2025 GPS rempl2)'!$A$3:$D$502,4,0)</f>
        <v>Producto</v>
      </c>
      <c r="C278" s="61" t="str">
        <f>IF(ISERROR(VLOOKUP(A278,Hoja1!$A$3:$G$119,7,0)),C277,VLOOKUP(A278,Hoja1!$A$3:$G$119,7,0))</f>
        <v>Política Gestión Documental _DIMENSIÓN Información y Comunicación</v>
      </c>
      <c r="D278" s="61" t="s">
        <v>1768</v>
      </c>
      <c r="E278" s="61" t="s">
        <v>1769</v>
      </c>
      <c r="F278" s="61" t="str">
        <f>+VLOOKUP(A278,Hoja1!$A$3:$G$119,3,0)</f>
        <v>62-Fortalecer la infraestructura, uso y aprovechamiento de las tecnologías de la información, para optimizar la capacidad institucional</v>
      </c>
      <c r="G278" s="61" t="str">
        <f>VLOOKUP(A278,'PAI 2025 GPS rempl2)'!$E$3:$L$502,8,0)</f>
        <v>N/A</v>
      </c>
      <c r="H278" s="61" t="str">
        <f>VLOOKUP(A278,'PAI 2025 GPS rempl2)'!$E$3:$Q$502,13,0)</f>
        <v>Protocolo para la conservación de evidencias en el entorno digital, gestión de pruebas digitales y el aseguramiento del acervo probatorio en entornos digitales, elaborado. (Protocolo elaborado)</v>
      </c>
      <c r="I278" s="61">
        <f>VLOOKUP(A278,'PAI 2025 GPS rempl2)'!$E$3:$T$502,15,0)</f>
        <v>1</v>
      </c>
      <c r="J278" s="61" t="str">
        <f>VLOOKUP(A278,'PAI 2025 GPS rempl2)'!$E$3:$U$502,16,0)</f>
        <v>Númerica</v>
      </c>
      <c r="K278" s="61" t="str">
        <f>VLOOKUP(A278,'PAI 2025 GPS rempl2)'!$E$3:$X$502,18,0)</f>
        <v>2025-01-20</v>
      </c>
      <c r="L278" s="61" t="str">
        <f>VLOOKUP(A278,'PAI 2025 GPS rempl2)'!$E$3:$X$502,19,0)</f>
        <v>2025-11-28</v>
      </c>
      <c r="M278" s="61" t="str">
        <f>VLOOKUP(A278,'PAI 2025 GPS rempl2)'!$E$3:$X$502,20,0)</f>
        <v>10-OFICINA  ASESORA JURÍDICA;
20-OFICINA DE TECNOLOGÍA E INFORMÁTICA;
2000-DESPACHO DEL SUPERINTENDENTE DELEGADO PARA LA PROPIEDAD INDUSTRIAL;
2010-DIRECCION DE SIGNOS DISTINTIVOS;
2020-DIRECCIÓN DE NUEVAS CREACIONES</v>
      </c>
    </row>
    <row r="279" spans="1:13" x14ac:dyDescent="0.25">
      <c r="A279" s="79" t="s">
        <v>1209</v>
      </c>
      <c r="B279" s="79" t="str">
        <f>VLOOKUP(A279,'PAI 2025 GPS rempl2)'!$A$3:$D$502,4,0)</f>
        <v>Actividad propia</v>
      </c>
      <c r="C279" s="61" t="str">
        <f>IF(ISERROR(VLOOKUP(A279,Hoja1!$A$3:$G$119,7,0)),C278,VLOOKUP(A279,Hoja1!$A$3:$G$119,7,0))</f>
        <v>Política Gestión Documental _DIMENSIÓN Información y Comunicación</v>
      </c>
      <c r="D279" s="61" t="s">
        <v>1768</v>
      </c>
      <c r="E279" s="61" t="s">
        <v>1769</v>
      </c>
      <c r="H279" s="61" t="str">
        <f>VLOOKUP(A279,'PAI 2025 GPS rempl2)'!$E$3:$Q$502,13,0)</f>
        <v>Identificar los tipos de evidencia y fuentes que requieren de conservación en los trámites de PI  (Informe sobre tipos de evidencia y fuentes de conservación elaborado)</v>
      </c>
      <c r="I279" s="61">
        <f>VLOOKUP(A279,'PAI 2025 GPS rempl2)'!$E$3:$T$502,15,0)</f>
        <v>1</v>
      </c>
      <c r="J279" s="61" t="str">
        <f>VLOOKUP(A279,'PAI 2025 GPS rempl2)'!$E$3:$U$502,16,0)</f>
        <v>Númerica</v>
      </c>
      <c r="K279" s="61" t="str">
        <f>VLOOKUP(A279,'PAI 2025 GPS rempl2)'!$E$3:$X$502,18,0)</f>
        <v>2025-01-20</v>
      </c>
      <c r="L279" s="61" t="str">
        <f>VLOOKUP(A279,'PAI 2025 GPS rempl2)'!$E$3:$X$502,19,0)</f>
        <v>2025-02-28</v>
      </c>
      <c r="M279" s="61" t="str">
        <f>VLOOKUP(A279,'PAI 2025 GPS rempl2)'!$E$3:$X$502,20,0)</f>
        <v>20-OFICINA DE TECNOLOGÍA E INFORMÁTICA;
2000-DESPACHO DEL SUPERINTENDENTE DELEGADO PARA LA PROPIEDAD INDUSTRIAL;
2010-DIRECCION DE SIGNOS DISTINTIVOS;
2020-DIRECCIÓN DE NUEVAS CREACIONES</v>
      </c>
    </row>
    <row r="280" spans="1:13" x14ac:dyDescent="0.25">
      <c r="A280" s="79" t="s">
        <v>1212</v>
      </c>
      <c r="B280" s="79" t="str">
        <f>VLOOKUP(A280,'PAI 2025 GPS rempl2)'!$A$3:$D$502,4,0)</f>
        <v>Actividad sin participación</v>
      </c>
      <c r="C280" s="61" t="str">
        <f>IF(ISERROR(VLOOKUP(A280,Hoja1!$A$3:$G$119,7,0)),C279,VLOOKUP(A280,Hoja1!$A$3:$G$119,7,0))</f>
        <v>Política Gestión Documental _DIMENSIÓN Información y Comunicación</v>
      </c>
      <c r="D280" s="61" t="s">
        <v>1768</v>
      </c>
      <c r="E280" s="61" t="s">
        <v>1769</v>
      </c>
      <c r="H280" s="61" t="str">
        <f>VLOOKUP(A280,'PAI 2025 GPS rempl2)'!$E$3:$Q$502,13,0)</f>
        <v>Realizar un análisis de las leyes y regulaciones sobre la conservación de evidencias digitales  (Documento de análisis elaborado)</v>
      </c>
      <c r="I280" s="61">
        <f>VLOOKUP(A280,'PAI 2025 GPS rempl2)'!$E$3:$T$502,15,0)</f>
        <v>1</v>
      </c>
      <c r="J280" s="61" t="str">
        <f>VLOOKUP(A280,'PAI 2025 GPS rempl2)'!$E$3:$U$502,16,0)</f>
        <v>Númerica</v>
      </c>
      <c r="K280" s="61" t="str">
        <f>VLOOKUP(A280,'PAI 2025 GPS rempl2)'!$E$3:$X$502,18,0)</f>
        <v>2025-01-20</v>
      </c>
      <c r="L280" s="61" t="str">
        <f>VLOOKUP(A280,'PAI 2025 GPS rempl2)'!$E$3:$X$502,19,0)</f>
        <v>2025-02-28</v>
      </c>
      <c r="M280" s="61" t="str">
        <f>VLOOKUP(A280,'PAI 2025 GPS rempl2)'!$E$3:$X$502,20,0)</f>
        <v>10-OFICINA  ASESORA JURÍDICA</v>
      </c>
    </row>
    <row r="281" spans="1:13" x14ac:dyDescent="0.25">
      <c r="A281" s="79" t="s">
        <v>1215</v>
      </c>
      <c r="B281" s="79" t="str">
        <f>VLOOKUP(A281,'PAI 2025 GPS rempl2)'!$A$3:$D$502,4,0)</f>
        <v>Actividad propia</v>
      </c>
      <c r="C281" s="61" t="str">
        <f>IF(ISERROR(VLOOKUP(A281,Hoja1!$A$3:$G$119,7,0)),C280,VLOOKUP(A281,Hoja1!$A$3:$G$119,7,0))</f>
        <v>Política Gestión Documental _DIMENSIÓN Información y Comunicación</v>
      </c>
      <c r="D281" s="61" t="s">
        <v>1768</v>
      </c>
      <c r="E281" s="61" t="s">
        <v>1769</v>
      </c>
      <c r="H281" s="61" t="str">
        <f>VLOOKUP(A281,'PAI 2025 GPS rempl2)'!$E$3:$Q$502,13,0)</f>
        <v>Definir la estructura y contenido del Protocolo (Documento con la estructura y contenido definido)</v>
      </c>
      <c r="I281" s="61">
        <f>VLOOKUP(A281,'PAI 2025 GPS rempl2)'!$E$3:$T$502,15,0)</f>
        <v>1</v>
      </c>
      <c r="J281" s="61" t="str">
        <f>VLOOKUP(A281,'PAI 2025 GPS rempl2)'!$E$3:$U$502,16,0)</f>
        <v>Númerica</v>
      </c>
      <c r="K281" s="61" t="str">
        <f>VLOOKUP(A281,'PAI 2025 GPS rempl2)'!$E$3:$X$502,18,0)</f>
        <v>2025-03-03</v>
      </c>
      <c r="L281" s="61" t="str">
        <f>VLOOKUP(A281,'PAI 2025 GPS rempl2)'!$E$3:$X$502,19,0)</f>
        <v>2025-04-30</v>
      </c>
      <c r="M281" s="61" t="str">
        <f>VLOOKUP(A281,'PAI 2025 GPS rempl2)'!$E$3:$X$502,20,0)</f>
        <v>20-OFICINA DE TECNOLOGÍA E INFORMÁTICA;
2000-DESPACHO DEL SUPERINTENDENTE DELEGADO PARA LA PROPIEDAD INDUSTRIAL;
2010-DIRECCION DE SIGNOS DISTINTIVOS;
2020-DIRECCIÓN DE NUEVAS CREACIONES</v>
      </c>
    </row>
    <row r="282" spans="1:13" x14ac:dyDescent="0.25">
      <c r="A282" s="79" t="s">
        <v>1216</v>
      </c>
      <c r="B282" s="79" t="str">
        <f>VLOOKUP(A282,'PAI 2025 GPS rempl2)'!$A$3:$D$502,4,0)</f>
        <v>Actividad propia</v>
      </c>
      <c r="C282" s="61" t="str">
        <f>IF(ISERROR(VLOOKUP(A282,Hoja1!$A$3:$G$119,7,0)),C281,VLOOKUP(A282,Hoja1!$A$3:$G$119,7,0))</f>
        <v>Política Gestión Documental _DIMENSIÓN Información y Comunicación</v>
      </c>
      <c r="D282" s="61" t="s">
        <v>1768</v>
      </c>
      <c r="E282" s="61" t="s">
        <v>1769</v>
      </c>
      <c r="H282" s="61" t="str">
        <f>VLOOKUP(A282,'PAI 2025 GPS rempl2)'!$E$3:$Q$502,13,0)</f>
        <v>Elaborar el protocolo para la conservación de evidencias en el entorno digital (Protocolo elaborado)</v>
      </c>
      <c r="I282" s="61">
        <f>VLOOKUP(A282,'PAI 2025 GPS rempl2)'!$E$3:$T$502,15,0)</f>
        <v>1</v>
      </c>
      <c r="J282" s="61" t="str">
        <f>VLOOKUP(A282,'PAI 2025 GPS rempl2)'!$E$3:$U$502,16,0)</f>
        <v>Númerica</v>
      </c>
      <c r="K282" s="61" t="str">
        <f>VLOOKUP(A282,'PAI 2025 GPS rempl2)'!$E$3:$X$502,18,0)</f>
        <v>2025-05-05</v>
      </c>
      <c r="L282" s="61" t="str">
        <f>VLOOKUP(A282,'PAI 2025 GPS rempl2)'!$E$3:$X$502,19,0)</f>
        <v>2025-11-28</v>
      </c>
      <c r="M282" s="61" t="str">
        <f>VLOOKUP(A282,'PAI 2025 GPS rempl2)'!$E$3:$X$502,20,0)</f>
        <v>20-OFICINA DE TECNOLOGÍA E INFORMÁTICA;
2000-DESPACHO DEL SUPERINTENDENTE DELEGADO PARA LA PROPIEDAD INDUSTRIAL;
2010-DIRECCION DE SIGNOS DISTINTIVOS;
2020-DIRECCIÓN DE NUEVAS CREACIONES</v>
      </c>
    </row>
    <row r="283" spans="1:13" x14ac:dyDescent="0.25">
      <c r="A283" s="79" t="s">
        <v>1217</v>
      </c>
      <c r="B283" s="79" t="str">
        <f>VLOOKUP(A283,'PAI 2025 GPS rempl2)'!$A$3:$D$502,4,0)</f>
        <v>Producto</v>
      </c>
      <c r="C283" s="61" t="str">
        <f>IF(ISERROR(VLOOKUP(A283,Hoja1!$A$3:$G$119,7,0)),C282,VLOOKUP(A283,Hoja1!$A$3:$G$119,7,0))</f>
        <v>Política Gobierno Digital _DIMENSIÓN Gestión con Valores para Resultados</v>
      </c>
      <c r="D283" s="61" t="s">
        <v>1755</v>
      </c>
      <c r="E283" s="61" t="s">
        <v>1756</v>
      </c>
      <c r="F283" s="61" t="str">
        <f>+VLOOKUP(A283,Hoja1!$A$3:$G$119,3,0)</f>
        <v>62-Fortalecer la infraestructura, uso y aprovechamiento de las tecnologías de la información, para optimizar la capacidad institucional</v>
      </c>
      <c r="G283" s="61" t="str">
        <f>VLOOKUP(A283,'PAI 2025 GPS rempl2)'!$E$3:$L$502,8,0)</f>
        <v>FUNCIONAMIENTO</v>
      </c>
      <c r="H283" s="61" t="str">
        <f>VLOOKUP(A283,'PAI 2025 GPS rempl2)'!$E$3:$Q$502,13,0)</f>
        <v>Intervenciones en el sistema de información SIPI respecto a temas funcionales y técnicos, puestas en producción (Correos electrónicos del proveedor indicando la puesta en producción)</v>
      </c>
      <c r="I283" s="61">
        <f>VLOOKUP(A283,'PAI 2025 GPS rempl2)'!$E$3:$T$502,15,0)</f>
        <v>4</v>
      </c>
      <c r="J283" s="61" t="str">
        <f>VLOOKUP(A283,'PAI 2025 GPS rempl2)'!$E$3:$U$502,16,0)</f>
        <v>Númerica</v>
      </c>
      <c r="K283" s="61" t="str">
        <f>VLOOKUP(A283,'PAI 2025 GPS rempl2)'!$E$3:$X$502,18,0)</f>
        <v>2025-01-07</v>
      </c>
      <c r="L283" s="61" t="str">
        <f>VLOOKUP(A283,'PAI 2025 GPS rempl2)'!$E$3:$X$502,19,0)</f>
        <v>2025-11-28</v>
      </c>
      <c r="M283" s="61" t="str">
        <f>VLOOKUP(A283,'PAI 2025 GPS rempl2)'!$E$3:$X$502,20,0)</f>
        <v>20-OFICINA DE TECNOLOGÍA E INFORMÁTICA;
2000-DESPACHO DEL SUPERINTENDENTE DELEGADO PARA LA PROPIEDAD INDUSTRIAL</v>
      </c>
    </row>
    <row r="284" spans="1:13" x14ac:dyDescent="0.25">
      <c r="A284" s="79" t="s">
        <v>1221</v>
      </c>
      <c r="B284" s="79" t="str">
        <f>VLOOKUP(A284,'PAI 2025 GPS rempl2)'!$A$3:$D$502,4,0)</f>
        <v>Actividad propia</v>
      </c>
      <c r="C284" s="61" t="str">
        <f>IF(ISERROR(VLOOKUP(A284,Hoja1!$A$3:$G$119,7,0)),C283,VLOOKUP(A284,Hoja1!$A$3:$G$119,7,0))</f>
        <v>Política Gobierno Digital _DIMENSIÓN Gestión con Valores para Resultados</v>
      </c>
      <c r="D284" s="61" t="s">
        <v>1755</v>
      </c>
      <c r="E284" s="61" t="s">
        <v>1756</v>
      </c>
      <c r="H284" s="61" t="str">
        <f>VLOOKUP(A284,'PAI 2025 GPS rempl2)'!$E$3:$Q$502,13,0)</f>
        <v>Priorizar y enviar los requerimientos previstos para las 4 versiones de fortalecimiento del SIPI (Correos electrónicos de la OTI al proveedor informando los requerimientos priorizados)</v>
      </c>
      <c r="I284" s="61">
        <f>VLOOKUP(A284,'PAI 2025 GPS rempl2)'!$E$3:$T$502,15,0)</f>
        <v>4</v>
      </c>
      <c r="J284" s="61" t="str">
        <f>VLOOKUP(A284,'PAI 2025 GPS rempl2)'!$E$3:$U$502,16,0)</f>
        <v>Númerica</v>
      </c>
      <c r="K284" s="61" t="str">
        <f>VLOOKUP(A284,'PAI 2025 GPS rempl2)'!$E$3:$X$502,18,0)</f>
        <v>2025-01-07</v>
      </c>
      <c r="L284" s="61" t="str">
        <f>VLOOKUP(A284,'PAI 2025 GPS rempl2)'!$E$3:$X$502,19,0)</f>
        <v>2025-11-28</v>
      </c>
      <c r="M284" s="61" t="str">
        <f>VLOOKUP(A284,'PAI 2025 GPS rempl2)'!$E$3:$X$502,20,0)</f>
        <v>20-OFICINA DE TECNOLOGÍA E INFORMÁTICA;
2000-DESPACHO DEL SUPERINTENDENTE DELEGADO PARA LA PROPIEDAD INDUSTRIAL</v>
      </c>
    </row>
    <row r="285" spans="1:13" x14ac:dyDescent="0.25">
      <c r="A285" s="79" t="s">
        <v>1223</v>
      </c>
      <c r="B285" s="79" t="str">
        <f>VLOOKUP(A285,'PAI 2025 GPS rempl2)'!$A$3:$D$502,4,0)</f>
        <v>Actividad propia</v>
      </c>
      <c r="C285" s="61" t="str">
        <f>IF(ISERROR(VLOOKUP(A285,Hoja1!$A$3:$G$119,7,0)),C284,VLOOKUP(A285,Hoja1!$A$3:$G$119,7,0))</f>
        <v>Política Gobierno Digital _DIMENSIÓN Gestión con Valores para Resultados</v>
      </c>
      <c r="D285" s="61" t="s">
        <v>1755</v>
      </c>
      <c r="E285" s="61" t="s">
        <v>1756</v>
      </c>
      <c r="H285" s="61" t="str">
        <f>VLOOKUP(A285,'PAI 2025 GPS rempl2)'!$E$3:$Q$502,13,0)</f>
        <v>Realizar seguimiento al desarrollo, prueba y puesta en producción de los requerimientos priorizados en las 4 versiones (Correos electrónicos del proveedor indicando la puesta en producción)</v>
      </c>
      <c r="I285" s="61">
        <f>VLOOKUP(A285,'PAI 2025 GPS rempl2)'!$E$3:$T$502,15,0)</f>
        <v>4</v>
      </c>
      <c r="J285" s="61" t="str">
        <f>VLOOKUP(A285,'PAI 2025 GPS rempl2)'!$E$3:$U$502,16,0)</f>
        <v>Númerica</v>
      </c>
      <c r="K285" s="61" t="str">
        <f>VLOOKUP(A285,'PAI 2025 GPS rempl2)'!$E$3:$X$502,18,0)</f>
        <v>2025-04-01</v>
      </c>
      <c r="L285" s="61" t="str">
        <f>VLOOKUP(A285,'PAI 2025 GPS rempl2)'!$E$3:$X$502,19,0)</f>
        <v>2025-11-28</v>
      </c>
      <c r="M285" s="61" t="str">
        <f>VLOOKUP(A285,'PAI 2025 GPS rempl2)'!$E$3:$X$502,20,0)</f>
        <v>20-OFICINA DE TECNOLOGÍA E INFORMÁTICA;
2000-DESPACHO DEL SUPERINTENDENTE DELEGADO PARA LA PROPIEDAD INDUSTRIAL</v>
      </c>
    </row>
    <row r="286" spans="1:13" x14ac:dyDescent="0.25">
      <c r="A286" s="79" t="s">
        <v>1224</v>
      </c>
      <c r="B286" s="79" t="str">
        <f>VLOOKUP(A286,'PAI 2025 GPS rempl2)'!$A$3:$D$502,4,0)</f>
        <v>Producto</v>
      </c>
      <c r="C286" s="61" t="str">
        <f>IF(ISERROR(VLOOKUP(A286,Hoja1!$A$3:$G$119,7,0)),C285,VLOOKUP(A286,Hoja1!$A$3:$G$119,7,0))</f>
        <v>Política Mejora Normativa _DIMENSIÓN Gestión con Valores para Resultados</v>
      </c>
      <c r="D286" s="61" t="s">
        <v>1767</v>
      </c>
      <c r="E286" s="61" t="s">
        <v>1756</v>
      </c>
      <c r="F286" s="61" t="str">
        <f>+VLOOKUP(A286,Hoja1!$A$3:$G$119,3,0)</f>
        <v>60-Fortalecer el Sistema Integral de Gestión Institucional en el marco del Modelo Integrado de Planeación y gestión para mejorar la prestación del servicio.</v>
      </c>
      <c r="G286" s="61" t="str">
        <f>VLOOKUP(A286,'PAI 2025 GPS rempl2)'!$E$3:$L$502,8,0)</f>
        <v>N/A</v>
      </c>
      <c r="H286" s="61" t="str">
        <f>VLOOKUP(A286,'PAI 2025 GPS rempl2)'!$E$3:$Q$502,13,0)</f>
        <v>Propuesta de modificación y actualización del Título X de la Circular Única de la Superintendencia de Industria y Comercio en materia de Nuevas Creaciones y  Signos Distintivos, remitida al grupo de regulación (Memorando de envió de la propuesta unificada al grupo de regulación)</v>
      </c>
      <c r="I286" s="61">
        <f>VLOOKUP(A286,'PAI 2025 GPS rempl2)'!$E$3:$T$502,15,0)</f>
        <v>1</v>
      </c>
      <c r="J286" s="61" t="str">
        <f>VLOOKUP(A286,'PAI 2025 GPS rempl2)'!$E$3:$U$502,16,0)</f>
        <v>Númerica</v>
      </c>
      <c r="K286" s="61" t="str">
        <f>VLOOKUP(A286,'PAI 2025 GPS rempl2)'!$E$3:$X$502,18,0)</f>
        <v>2025-01-20</v>
      </c>
      <c r="L286" s="61" t="str">
        <f>VLOOKUP(A286,'PAI 2025 GPS rempl2)'!$E$3:$X$502,19,0)</f>
        <v>2025-07-18</v>
      </c>
      <c r="M286" s="61" t="str">
        <f>VLOOKUP(A286,'PAI 2025 GPS rempl2)'!$E$3:$X$502,20,0)</f>
        <v>2000-DESPACHO DEL SUPERINTENDENTE DELEGADO PARA LA PROPIEDAD INDUSTRIAL;
2010-DIRECCION DE SIGNOS DISTINTIVOS;
2020-DIRECCIÓN DE NUEVAS CREACIONES</v>
      </c>
    </row>
    <row r="287" spans="1:13" x14ac:dyDescent="0.25">
      <c r="A287" s="79" t="s">
        <v>1228</v>
      </c>
      <c r="B287" s="79" t="str">
        <f>VLOOKUP(A287,'PAI 2025 GPS rempl2)'!$A$3:$D$502,4,0)</f>
        <v>Actividad sin participación</v>
      </c>
      <c r="C287" s="61" t="str">
        <f>IF(ISERROR(VLOOKUP(A287,Hoja1!$A$3:$G$119,7,0)),C286,VLOOKUP(A287,Hoja1!$A$3:$G$119,7,0))</f>
        <v>Política Mejora Normativa _DIMENSIÓN Gestión con Valores para Resultados</v>
      </c>
      <c r="D287" s="61" t="s">
        <v>1767</v>
      </c>
      <c r="E287" s="61" t="s">
        <v>1756</v>
      </c>
      <c r="H287" s="61" t="str">
        <f>VLOOKUP(A287,'PAI 2025 GPS rempl2)'!$E$3:$Q$502,13,0)</f>
        <v>Identificar necesidades de regulación en materia de Propiedad Industrial para mejora de los trámites (Documento de identificación de necesidades elaborado)</v>
      </c>
      <c r="I287" s="61">
        <f>VLOOKUP(A287,'PAI 2025 GPS rempl2)'!$E$3:$T$502,15,0)</f>
        <v>2</v>
      </c>
      <c r="J287" s="61" t="str">
        <f>VLOOKUP(A287,'PAI 2025 GPS rempl2)'!$E$3:$U$502,16,0)</f>
        <v>Númerica</v>
      </c>
      <c r="K287" s="61" t="str">
        <f>VLOOKUP(A287,'PAI 2025 GPS rempl2)'!$E$3:$X$502,18,0)</f>
        <v>2025-01-20</v>
      </c>
      <c r="L287" s="61" t="str">
        <f>VLOOKUP(A287,'PAI 2025 GPS rempl2)'!$E$3:$X$502,19,0)</f>
        <v>2025-05-30</v>
      </c>
      <c r="M287" s="61" t="str">
        <f>VLOOKUP(A287,'PAI 2025 GPS rempl2)'!$E$3:$X$502,20,0)</f>
        <v>2010-DIRECCION DE SIGNOS DISTINTIVOS;
2020-DIRECCIÓN DE NUEVAS CREACIONES</v>
      </c>
    </row>
    <row r="288" spans="1:13" x14ac:dyDescent="0.25">
      <c r="A288" s="79" t="s">
        <v>1231</v>
      </c>
      <c r="B288" s="79" t="str">
        <f>VLOOKUP(A288,'PAI 2025 GPS rempl2)'!$A$3:$D$502,4,0)</f>
        <v>Actividad sin participación</v>
      </c>
      <c r="C288" s="61" t="str">
        <f>IF(ISERROR(VLOOKUP(A288,Hoja1!$A$3:$G$119,7,0)),C287,VLOOKUP(A288,Hoja1!$A$3:$G$119,7,0))</f>
        <v>Política Mejora Normativa _DIMENSIÓN Gestión con Valores para Resultados</v>
      </c>
      <c r="D288" s="61" t="s">
        <v>1767</v>
      </c>
      <c r="E288" s="61" t="s">
        <v>1756</v>
      </c>
      <c r="H288" s="61" t="str">
        <f>VLOOKUP(A288,'PAI 2025 GPS rempl2)'!$E$3:$Q$502,13,0)</f>
        <v>Elaborar propuesta de modificación y actualización del Título X de la Circular Única de la Superintendencia de Industria y Comercio en materia de Nuevas Creaciones y  Signos Distintivos (Propuestas de modificación entregadas al Despacho de PI)</v>
      </c>
      <c r="I288" s="61">
        <f>VLOOKUP(A288,'PAI 2025 GPS rempl2)'!$E$3:$T$502,15,0)</f>
        <v>2</v>
      </c>
      <c r="J288" s="61" t="str">
        <f>VLOOKUP(A288,'PAI 2025 GPS rempl2)'!$E$3:$U$502,16,0)</f>
        <v>Númerica</v>
      </c>
      <c r="K288" s="61" t="str">
        <f>VLOOKUP(A288,'PAI 2025 GPS rempl2)'!$E$3:$X$502,18,0)</f>
        <v>2025-01-20</v>
      </c>
      <c r="L288" s="61" t="str">
        <f>VLOOKUP(A288,'PAI 2025 GPS rempl2)'!$E$3:$X$502,19,0)</f>
        <v>2025-05-30</v>
      </c>
      <c r="M288" s="61" t="str">
        <f>VLOOKUP(A288,'PAI 2025 GPS rempl2)'!$E$3:$X$502,20,0)</f>
        <v>2010-DIRECCION DE SIGNOS DISTINTIVOS;
2020-DIRECCIÓN DE NUEVAS CREACIONES</v>
      </c>
    </row>
    <row r="289" spans="1:13" x14ac:dyDescent="0.25">
      <c r="A289" s="79" t="s">
        <v>1233</v>
      </c>
      <c r="B289" s="79" t="str">
        <f>VLOOKUP(A289,'PAI 2025 GPS rempl2)'!$A$3:$D$502,4,0)</f>
        <v>Actividad propia</v>
      </c>
      <c r="C289" s="61" t="str">
        <f>IF(ISERROR(VLOOKUP(A289,Hoja1!$A$3:$G$119,7,0)),C288,VLOOKUP(A289,Hoja1!$A$3:$G$119,7,0))</f>
        <v>Política Mejora Normativa _DIMENSIÓN Gestión con Valores para Resultados</v>
      </c>
      <c r="D289" s="61" t="s">
        <v>1767</v>
      </c>
      <c r="E289" s="61" t="s">
        <v>1756</v>
      </c>
      <c r="H289" s="61" t="str">
        <f>VLOOKUP(A289,'PAI 2025 GPS rempl2)'!$E$3:$Q$502,13,0)</f>
        <v>Unificar las propuestas de modificación y actualización del Título X de la Circular Única de la Superintendencia de Industria y Comercio en materia de Signos Distintivos y Nuevas Creaciones (Propuesta de modificación unificada)</v>
      </c>
      <c r="I289" s="61">
        <f>VLOOKUP(A289,'PAI 2025 GPS rempl2)'!$E$3:$T$502,15,0)</f>
        <v>1</v>
      </c>
      <c r="J289" s="61" t="str">
        <f>VLOOKUP(A289,'PAI 2025 GPS rempl2)'!$E$3:$U$502,16,0)</f>
        <v>Númerica</v>
      </c>
      <c r="K289" s="61" t="str">
        <f>VLOOKUP(A289,'PAI 2025 GPS rempl2)'!$E$3:$X$502,18,0)</f>
        <v>2025-06-03</v>
      </c>
      <c r="L289" s="61" t="str">
        <f>VLOOKUP(A289,'PAI 2025 GPS rempl2)'!$E$3:$X$502,19,0)</f>
        <v>2025-06-27</v>
      </c>
      <c r="M289" s="61" t="str">
        <f>VLOOKUP(A289,'PAI 2025 GPS rempl2)'!$E$3:$X$502,20,0)</f>
        <v>2000-DESPACHO DEL SUPERINTENDENTE DELEGADO PARA LA PROPIEDAD INDUSTRIAL</v>
      </c>
    </row>
    <row r="290" spans="1:13" x14ac:dyDescent="0.25">
      <c r="A290" s="79" t="s">
        <v>1235</v>
      </c>
      <c r="B290" s="79" t="str">
        <f>VLOOKUP(A290,'PAI 2025 GPS rempl2)'!$A$3:$D$502,4,0)</f>
        <v>Actividad propia</v>
      </c>
      <c r="C290" s="61" t="str">
        <f>IF(ISERROR(VLOOKUP(A290,Hoja1!$A$3:$G$119,7,0)),C289,VLOOKUP(A290,Hoja1!$A$3:$G$119,7,0))</f>
        <v>Política Mejora Normativa _DIMENSIÓN Gestión con Valores para Resultados</v>
      </c>
      <c r="D290" s="61" t="s">
        <v>1767</v>
      </c>
      <c r="E290" s="61" t="s">
        <v>1756</v>
      </c>
      <c r="H290" s="61" t="str">
        <f>VLOOKUP(A290,'PAI 2025 GPS rempl2)'!$E$3:$Q$502,13,0)</f>
        <v>Remitir al grupo de regulación la  propuesta de modificación y actualización del Título X de la Circular Única de la Superintendencia de Industria y Comercio en materia de Nuevas Creaciones y  Signos Distintivos (Memorando de envió de la propuesta unificada al grupo de regulación)</v>
      </c>
      <c r="I290" s="61">
        <f>VLOOKUP(A290,'PAI 2025 GPS rempl2)'!$E$3:$T$502,15,0)</f>
        <v>1</v>
      </c>
      <c r="J290" s="61" t="str">
        <f>VLOOKUP(A290,'PAI 2025 GPS rempl2)'!$E$3:$U$502,16,0)</f>
        <v>Númerica</v>
      </c>
      <c r="K290" s="61" t="str">
        <f>VLOOKUP(A290,'PAI 2025 GPS rempl2)'!$E$3:$X$502,18,0)</f>
        <v>2025-07-01</v>
      </c>
      <c r="L290" s="61" t="str">
        <f>VLOOKUP(A290,'PAI 2025 GPS rempl2)'!$E$3:$X$502,19,0)</f>
        <v>2025-07-18</v>
      </c>
      <c r="M290" s="61" t="str">
        <f>VLOOKUP(A290,'PAI 2025 GPS rempl2)'!$E$3:$X$502,20,0)</f>
        <v>2000-DESPACHO DEL SUPERINTENDENTE DELEGADO PARA LA PROPIEDAD INDUSTRIAL</v>
      </c>
    </row>
    <row r="291" spans="1:13" x14ac:dyDescent="0.25">
      <c r="A291" s="79" t="s">
        <v>1237</v>
      </c>
      <c r="B291" s="79" t="str">
        <f>VLOOKUP(A291,'PAI 2025 GPS rempl2)'!$A$3:$D$502,4,0)</f>
        <v>Producto</v>
      </c>
      <c r="C291" s="61" t="str">
        <f>IF(ISERROR(VLOOKUP(A291,Hoja1!$A$3:$G$119,7,0)),C290,VLOOKUP(A291,Hoja1!$A$3:$G$119,7,0))</f>
        <v>Política Servicio al Ciudadano_DIMENSIÓN Gestión con Valores para Resultados</v>
      </c>
      <c r="D291" s="61" t="s">
        <v>1760</v>
      </c>
      <c r="E291" s="61" t="s">
        <v>1756</v>
      </c>
      <c r="F291" s="61" t="str">
        <f>+VLOOKUP(A291,Hoja1!$A$3:$G$119,3,0)</f>
        <v>59-Generar sinergias con agentes nacionales e internacionales que permitan potenciar las capacidades de la SIC.</v>
      </c>
      <c r="G291" s="61" t="str">
        <f>VLOOKUP(A291,'PAI 2025 GPS rempl2)'!$E$3:$L$502,8,0)</f>
        <v>C-3503-0200-0011-40401c</v>
      </c>
      <c r="H291" s="61" t="str">
        <f>VLOOKUP(A291,'PAI 2025 GPS rempl2)'!$E$3:$Q$502,13,0)</f>
        <v>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v>
      </c>
      <c r="I291" s="61">
        <f>VLOOKUP(A291,'PAI 2025 GPS rempl2)'!$E$3:$T$502,15,0)</f>
        <v>100</v>
      </c>
      <c r="J291" s="61" t="str">
        <f>VLOOKUP(A291,'PAI 2025 GPS rempl2)'!$E$3:$U$502,16,0)</f>
        <v>Númerica</v>
      </c>
      <c r="K291" s="61" t="str">
        <f>VLOOKUP(A291,'PAI 2025 GPS rempl2)'!$E$3:$X$502,18,0)</f>
        <v>2025-01-20</v>
      </c>
      <c r="L291" s="61" t="str">
        <f>VLOOKUP(A291,'PAI 2025 GPS rempl2)'!$E$3:$X$502,19,0)</f>
        <v>2025-12-12</v>
      </c>
      <c r="M291" s="61" t="str">
        <f>VLOOKUP(A291,'PAI 2025 GPS rempl2)'!$E$3:$X$502,20,0)</f>
        <v>4000-DESPACHO DEL SUPERINTENDENTE DELEGADO PARA ASUNTOS JURISDICCIONALES</v>
      </c>
    </row>
    <row r="292" spans="1:13" x14ac:dyDescent="0.25">
      <c r="A292" s="79" t="s">
        <v>1239</v>
      </c>
      <c r="B292" s="79" t="str">
        <f>VLOOKUP(A292,'PAI 2025 GPS rempl2)'!$A$3:$D$502,4,0)</f>
        <v>Actividad propia</v>
      </c>
      <c r="C292" s="61" t="str">
        <f>IF(ISERROR(VLOOKUP(A292,Hoja1!$A$3:$G$119,7,0)),C291,VLOOKUP(A292,Hoja1!$A$3:$G$119,7,0))</f>
        <v>Política Servicio al Ciudadano_DIMENSIÓN Gestión con Valores para Resultados</v>
      </c>
      <c r="D292" s="61" t="s">
        <v>1760</v>
      </c>
      <c r="E292" s="61" t="s">
        <v>1756</v>
      </c>
      <c r="H292" s="61" t="str">
        <f>VLOOKUP(A292,'PAI 2025 GPS rempl2)'!$E$3:$Q$502,13,0)</f>
        <v>Finalizar acciones de competencia desleal y propiedad industrial que hayan sido admitidas a 31 de diciembre de 2024. (Listado mensual en Excel de autos o sentencias finalizados)</v>
      </c>
      <c r="I292" s="61">
        <f>VLOOKUP(A292,'PAI 2025 GPS rempl2)'!$E$3:$T$502,15,0)</f>
        <v>100</v>
      </c>
      <c r="J292" s="61" t="str">
        <f>VLOOKUP(A292,'PAI 2025 GPS rempl2)'!$E$3:$U$502,16,0)</f>
        <v>Númerica</v>
      </c>
      <c r="K292" s="61" t="str">
        <f>VLOOKUP(A292,'PAI 2025 GPS rempl2)'!$E$3:$X$502,18,0)</f>
        <v>2025-01-20</v>
      </c>
      <c r="L292" s="61" t="str">
        <f>VLOOKUP(A292,'PAI 2025 GPS rempl2)'!$E$3:$X$502,19,0)</f>
        <v>2025-12-12</v>
      </c>
      <c r="M292" s="61" t="str">
        <f>VLOOKUP(A292,'PAI 2025 GPS rempl2)'!$E$3:$X$502,20,0)</f>
        <v>4000-DESPACHO DEL SUPERINTENDENTE DELEGADO PARA ASUNTOS JURISDICCIONALES</v>
      </c>
    </row>
    <row r="293" spans="1:13" x14ac:dyDescent="0.25">
      <c r="A293" s="79" t="s">
        <v>1240</v>
      </c>
      <c r="B293" s="79" t="str">
        <f>VLOOKUP(A293,'PAI 2025 GPS rempl2)'!$A$3:$D$502,4,0)</f>
        <v>Producto</v>
      </c>
      <c r="C293" s="61" t="str">
        <f>IF(ISERROR(VLOOKUP(A293,Hoja1!$A$3:$G$119,7,0)),C292,VLOOKUP(A293,Hoja1!$A$3:$G$119,7,0))</f>
        <v>Política Servicio al Ciudadano_DIMENSIÓN Gestión con Valores para Resultados</v>
      </c>
      <c r="D293" s="61" t="s">
        <v>1760</v>
      </c>
      <c r="E293" s="61" t="s">
        <v>1756</v>
      </c>
      <c r="F293" s="61" t="str">
        <f>+VLOOKUP(A293,Hoja1!$A$3:$G$119,3,0)</f>
        <v>81-Mejorar la oportunidad en la atención de trámites y servicios.</v>
      </c>
      <c r="G293" s="61" t="str">
        <f>VLOOKUP(A293,'PAI 2025 GPS rempl2)'!$E$3:$L$502,8,0)</f>
        <v>C-3503-0200-0011-40401c</v>
      </c>
      <c r="H293" s="61" t="str">
        <f>VLOOKUP(A293,'PAI 2025 GPS rempl2)'!$E$3:$Q$502,13,0)</f>
        <v>Demandas de protección al consumidor que se presenten o trasladen al Grupo de Trabajo de Calificación, calificadas dentro del termino señalado por la ley.  (se contabilizará  a partir del ingreso de la correspondiente al grupo)</v>
      </c>
      <c r="I293" s="61">
        <f>VLOOKUP(A293,'PAI 2025 GPS rempl2)'!$E$3:$T$502,15,0)</f>
        <v>100</v>
      </c>
      <c r="J293" s="61" t="str">
        <f>VLOOKUP(A293,'PAI 2025 GPS rempl2)'!$E$3:$U$502,16,0)</f>
        <v>Porcentual</v>
      </c>
      <c r="K293" s="61" t="str">
        <f>VLOOKUP(A293,'PAI 2025 GPS rempl2)'!$E$3:$X$502,18,0)</f>
        <v>2025-01-20</v>
      </c>
      <c r="L293" s="61" t="str">
        <f>VLOOKUP(A293,'PAI 2025 GPS rempl2)'!$E$3:$X$502,19,0)</f>
        <v>2025-12-12</v>
      </c>
      <c r="M293" s="61" t="str">
        <f>VLOOKUP(A293,'PAI 2025 GPS rempl2)'!$E$3:$X$502,20,0)</f>
        <v>4000-DESPACHO DEL SUPERINTENDENTE DELEGADO PARA ASUNTOS JURISDICCIONALES</v>
      </c>
    </row>
    <row r="294" spans="1:13" x14ac:dyDescent="0.25">
      <c r="A294" s="79" t="s">
        <v>1242</v>
      </c>
      <c r="B294" s="79" t="str">
        <f>VLOOKUP(A294,'PAI 2025 GPS rempl2)'!$A$3:$D$502,4,0)</f>
        <v>Actividad propia</v>
      </c>
      <c r="C294" s="61" t="str">
        <f>IF(ISERROR(VLOOKUP(A294,Hoja1!$A$3:$G$119,7,0)),C293,VLOOKUP(A294,Hoja1!$A$3:$G$119,7,0))</f>
        <v>Política Servicio al Ciudadano_DIMENSIÓN Gestión con Valores para Resultados</v>
      </c>
      <c r="D294" s="61" t="s">
        <v>1760</v>
      </c>
      <c r="E294" s="61" t="s">
        <v>1756</v>
      </c>
      <c r="H294" s="61" t="str">
        <f>VLOOKUP(A294,'PAI 2025 GPS rempl2)'!$E$3:$Q$502,13,0)</f>
        <v>Admitir las demandas de protección al consumidor dentro de los 30 días hábiles siguientes a la presentación de la demanda (Listado mensual de Excel con las demandas admitidas)</v>
      </c>
      <c r="I294" s="61">
        <f>VLOOKUP(A294,'PAI 2025 GPS rempl2)'!$E$3:$T$502,15,0)</f>
        <v>100</v>
      </c>
      <c r="J294" s="61" t="str">
        <f>VLOOKUP(A294,'PAI 2025 GPS rempl2)'!$E$3:$U$502,16,0)</f>
        <v>Porcentual</v>
      </c>
      <c r="K294" s="61" t="str">
        <f>VLOOKUP(A294,'PAI 2025 GPS rempl2)'!$E$3:$X$502,18,0)</f>
        <v>2025-01-20</v>
      </c>
      <c r="L294" s="61" t="str">
        <f>VLOOKUP(A294,'PAI 2025 GPS rempl2)'!$E$3:$X$502,19,0)</f>
        <v>2025-12-12</v>
      </c>
      <c r="M294" s="61" t="str">
        <f>VLOOKUP(A294,'PAI 2025 GPS rempl2)'!$E$3:$X$502,20,0)</f>
        <v>4000-DESPACHO DEL SUPERINTENDENTE DELEGADO PARA ASUNTOS JURISDICCIONALES</v>
      </c>
    </row>
    <row r="295" spans="1:13" x14ac:dyDescent="0.25">
      <c r="A295" s="79" t="s">
        <v>1243</v>
      </c>
      <c r="B295" s="79" t="str">
        <f>VLOOKUP(A295,'PAI 2025 GPS rempl2)'!$A$3:$D$502,4,0)</f>
        <v>Producto</v>
      </c>
      <c r="C295" s="61" t="str">
        <f>IF(ISERROR(VLOOKUP(A295,Hoja1!$A$3:$G$119,7,0)),C294,VLOOKUP(A295,Hoja1!$A$3:$G$119,7,0))</f>
        <v>Política Servicio al Ciudadano_DIMENSIÓN Gestión con Valores para Resultados</v>
      </c>
      <c r="D295" s="61" t="s">
        <v>1760</v>
      </c>
      <c r="E295" s="61" t="s">
        <v>1756</v>
      </c>
      <c r="F295" s="61" t="str">
        <f>+VLOOKUP(A295,Hoja1!$A$3:$G$119,3,0)</f>
        <v>81-Mejorar la oportunidad en la atención de trámites y servicios.</v>
      </c>
      <c r="G295" s="61" t="str">
        <f>VLOOKUP(A295,'PAI 2025 GPS rempl2)'!$E$3:$L$502,8,0)</f>
        <v>C-3503-0200-0011-40401c</v>
      </c>
      <c r="H295" s="61" t="str">
        <f>VLOOKUP(A295,'PAI 2025 GPS rempl2)'!$E$3:$Q$502,13,0)</f>
        <v>Niveles de congestión de los procesos admitidos y pendientes de decisión a 31 de diciembre de 2024, en materia de Protección al Consumidor, reducidos. (Informe final que liste los autos o sentencias admitidos, finalizados)</v>
      </c>
      <c r="I295" s="61">
        <f>VLOOKUP(A295,'PAI 2025 GPS rempl2)'!$E$3:$T$502,15,0)</f>
        <v>20000</v>
      </c>
      <c r="J295" s="61" t="str">
        <f>VLOOKUP(A295,'PAI 2025 GPS rempl2)'!$E$3:$U$502,16,0)</f>
        <v>Númerica</v>
      </c>
      <c r="K295" s="61" t="str">
        <f>VLOOKUP(A295,'PAI 2025 GPS rempl2)'!$E$3:$X$502,18,0)</f>
        <v>2025-01-20</v>
      </c>
      <c r="L295" s="61" t="str">
        <f>VLOOKUP(A295,'PAI 2025 GPS rempl2)'!$E$3:$X$502,19,0)</f>
        <v>2025-12-12</v>
      </c>
      <c r="M295" s="61" t="str">
        <f>VLOOKUP(A295,'PAI 2025 GPS rempl2)'!$E$3:$X$502,20,0)</f>
        <v>4000-DESPACHO DEL SUPERINTENDENTE DELEGADO PARA ASUNTOS JURISDICCIONALES</v>
      </c>
    </row>
    <row r="296" spans="1:13" x14ac:dyDescent="0.25">
      <c r="A296" s="79" t="s">
        <v>1245</v>
      </c>
      <c r="B296" s="79" t="str">
        <f>VLOOKUP(A296,'PAI 2025 GPS rempl2)'!$A$3:$D$502,4,0)</f>
        <v>Actividad propia</v>
      </c>
      <c r="C296" s="61" t="str">
        <f>IF(ISERROR(VLOOKUP(A296,Hoja1!$A$3:$G$119,7,0)),C295,VLOOKUP(A296,Hoja1!$A$3:$G$119,7,0))</f>
        <v>Política Servicio al Ciudadano_DIMENSIÓN Gestión con Valores para Resultados</v>
      </c>
      <c r="D296" s="61" t="s">
        <v>1760</v>
      </c>
      <c r="E296" s="61" t="s">
        <v>1756</v>
      </c>
      <c r="H296" s="61" t="str">
        <f>VLOOKUP(A296,'PAI 2025 GPS rempl2)'!$E$3:$Q$502,13,0)</f>
        <v>Finalizar las acciones de protección al consumidor admitidas y pendientes de decisión a 31 de diciembre de 2024. (Listado mensual en Excel de autos o sentencias finalizados)</v>
      </c>
      <c r="I296" s="61">
        <f>VLOOKUP(A296,'PAI 2025 GPS rempl2)'!$E$3:$T$502,15,0)</f>
        <v>20000</v>
      </c>
      <c r="J296" s="61" t="str">
        <f>VLOOKUP(A296,'PAI 2025 GPS rempl2)'!$E$3:$U$502,16,0)</f>
        <v>Númerica</v>
      </c>
      <c r="K296" s="61" t="str">
        <f>VLOOKUP(A296,'PAI 2025 GPS rempl2)'!$E$3:$X$502,18,0)</f>
        <v>2025-01-20</v>
      </c>
      <c r="L296" s="61" t="str">
        <f>VLOOKUP(A296,'PAI 2025 GPS rempl2)'!$E$3:$X$502,19,0)</f>
        <v>2025-12-12</v>
      </c>
      <c r="M296" s="61" t="str">
        <f>VLOOKUP(A296,'PAI 2025 GPS rempl2)'!$E$3:$X$502,20,0)</f>
        <v>4000-DESPACHO DEL SUPERINTENDENTE DELEGADO PARA ASUNTOS JURISDICCIONALES</v>
      </c>
    </row>
    <row r="297" spans="1:13" x14ac:dyDescent="0.25">
      <c r="A297" s="79" t="s">
        <v>1246</v>
      </c>
      <c r="B297" s="79" t="str">
        <f>VLOOKUP(A297,'PAI 2025 GPS rempl2)'!$A$3:$D$502,4,0)</f>
        <v>Producto</v>
      </c>
      <c r="C297" s="61" t="str">
        <f>IF(ISERROR(VLOOKUP(A297,Hoja1!$A$3:$G$119,7,0)),C296,VLOOKUP(A297,Hoja1!$A$3:$G$119,7,0))</f>
        <v>Política Servicio al Ciudadano_DIMENSIÓN Gestión con Valores para Resultados</v>
      </c>
      <c r="D297" s="61" t="s">
        <v>1760</v>
      </c>
      <c r="E297" s="61" t="s">
        <v>1756</v>
      </c>
      <c r="F297" s="61" t="str">
        <f>+VLOOKUP(A297,Hoja1!$A$3:$G$119,3,0)</f>
        <v>81-Mejorar la oportunidad en la atención de trámites y servicios.</v>
      </c>
      <c r="G297" s="61" t="str">
        <f>VLOOKUP(A297,'PAI 2025 GPS rempl2)'!$E$3:$L$502,8,0)</f>
        <v>C-3503-0200-0011-40401c</v>
      </c>
      <c r="H297" s="61" t="str">
        <f>VLOOKUP(A297,'PAI 2025 GPS rempl2)'!$E$3:$Q$502,13,0)</f>
        <v>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v>
      </c>
      <c r="I297" s="61">
        <f>VLOOKUP(A297,'PAI 2025 GPS rempl2)'!$E$3:$T$502,15,0)</f>
        <v>6430</v>
      </c>
      <c r="J297" s="61" t="str">
        <f>VLOOKUP(A297,'PAI 2025 GPS rempl2)'!$E$3:$U$502,16,0)</f>
        <v>Númerica</v>
      </c>
      <c r="K297" s="61" t="str">
        <f>VLOOKUP(A297,'PAI 2025 GPS rempl2)'!$E$3:$X$502,18,0)</f>
        <v>2025-01-20</v>
      </c>
      <c r="L297" s="61" t="str">
        <f>VLOOKUP(A297,'PAI 2025 GPS rempl2)'!$E$3:$X$502,19,0)</f>
        <v>2025-12-12</v>
      </c>
      <c r="M297" s="61" t="str">
        <f>VLOOKUP(A297,'PAI 2025 GPS rempl2)'!$E$3:$X$502,20,0)</f>
        <v>4000-DESPACHO DEL SUPERINTENDENTE DELEGADO PARA ASUNTOS JURISDICCIONALES</v>
      </c>
    </row>
    <row r="298" spans="1:13" x14ac:dyDescent="0.25">
      <c r="A298" s="79" t="s">
        <v>1248</v>
      </c>
      <c r="B298" s="79" t="str">
        <f>VLOOKUP(A298,'PAI 2025 GPS rempl2)'!$A$3:$D$502,4,0)</f>
        <v>Actividad propia</v>
      </c>
      <c r="C298" s="61" t="str">
        <f>IF(ISERROR(VLOOKUP(A298,Hoja1!$A$3:$G$119,7,0)),C297,VLOOKUP(A298,Hoja1!$A$3:$G$119,7,0))</f>
        <v>Política Servicio al Ciudadano_DIMENSIÓN Gestión con Valores para Resultados</v>
      </c>
      <c r="D298" s="61" t="s">
        <v>1760</v>
      </c>
      <c r="E298" s="61" t="s">
        <v>1756</v>
      </c>
      <c r="H298" s="61" t="str">
        <f>VLOOKUP(A298,'PAI 2025 GPS rempl2)'!$E$3:$Q$502,13,0)</f>
        <v>Finalizar el trámite para la verificación del cumplimiento de las sentencias, transacciones y conciliaciones a favor del consumidor legalmente celebradas hasta el 31 de diciembre de 2023 (Listado en Excel mensual de finalización)</v>
      </c>
      <c r="I298" s="61">
        <f>VLOOKUP(A298,'PAI 2025 GPS rempl2)'!$E$3:$T$502,15,0)</f>
        <v>6430</v>
      </c>
      <c r="J298" s="61" t="str">
        <f>VLOOKUP(A298,'PAI 2025 GPS rempl2)'!$E$3:$U$502,16,0)</f>
        <v>Númerica</v>
      </c>
      <c r="K298" s="61" t="str">
        <f>VLOOKUP(A298,'PAI 2025 GPS rempl2)'!$E$3:$X$502,18,0)</f>
        <v>2025-01-20</v>
      </c>
      <c r="L298" s="61" t="str">
        <f>VLOOKUP(A298,'PAI 2025 GPS rempl2)'!$E$3:$X$502,19,0)</f>
        <v>2025-12-12</v>
      </c>
      <c r="M298" s="61" t="str">
        <f>VLOOKUP(A298,'PAI 2025 GPS rempl2)'!$E$3:$X$502,20,0)</f>
        <v>4000-DESPACHO DEL SUPERINTENDENTE DELEGADO PARA ASUNTOS JURISDICCIONALES</v>
      </c>
    </row>
    <row r="299" spans="1:13" x14ac:dyDescent="0.25">
      <c r="A299" s="79" t="s">
        <v>1249</v>
      </c>
      <c r="B299" s="79" t="str">
        <f>VLOOKUP(A299,'PAI 2025 GPS rempl2)'!$A$3:$D$502,4,0)</f>
        <v>Producto</v>
      </c>
      <c r="C299" s="61" t="str">
        <f>IF(ISERROR(VLOOKUP(A299,Hoja1!$A$3:$G$119,7,0)),C298,VLOOKUP(A299,Hoja1!$A$3:$G$119,7,0))</f>
        <v>Política Servicio al Ciudadano_DIMENSIÓN Gestión con Valores para Resultados</v>
      </c>
      <c r="D299" s="61" t="s">
        <v>1760</v>
      </c>
      <c r="E299" s="61" t="s">
        <v>1756</v>
      </c>
      <c r="F299" s="61" t="str">
        <f>+VLOOKUP(A299,Hoja1!$A$3:$G$119,3,0)</f>
        <v>58-Promover el enfoque preventivo, diferencial y territorial en el que hacer misional de la entidad</v>
      </c>
      <c r="G299" s="61" t="str">
        <f>VLOOKUP(A299,'PAI 2025 GPS rempl2)'!$E$3:$L$502,8,0)</f>
        <v>C-3503-0200-0011-40401c</v>
      </c>
      <c r="H299" s="61" t="str">
        <f>VLOOKUP(A299,'PAI 2025 GPS rempl2)'!$E$3:$Q$502,13,0)</f>
        <v>Presencia territorial de la SIC en materia de asuntos jursidiccionales, fortalecida. (Listados de asistencia por jornada)</v>
      </c>
      <c r="I299" s="61">
        <f>VLOOKUP(A299,'PAI 2025 GPS rempl2)'!$E$3:$T$502,15,0)</f>
        <v>6</v>
      </c>
      <c r="J299" s="61" t="str">
        <f>VLOOKUP(A299,'PAI 2025 GPS rempl2)'!$E$3:$U$502,16,0)</f>
        <v>Númerica</v>
      </c>
      <c r="K299" s="61" t="str">
        <f>VLOOKUP(A299,'PAI 2025 GPS rempl2)'!$E$3:$X$502,18,0)</f>
        <v>2025-02-03</v>
      </c>
      <c r="L299" s="61" t="str">
        <f>VLOOKUP(A299,'PAI 2025 GPS rempl2)'!$E$3:$X$502,19,0)</f>
        <v>2025-11-28</v>
      </c>
      <c r="M299" s="61" t="str">
        <f>VLOOKUP(A299,'PAI 2025 GPS rempl2)'!$E$3:$X$502,20,0)</f>
        <v>4000-DESPACHO DEL SUPERINTENDENTE DELEGADO PARA ASUNTOS JURISDICCIONALES</v>
      </c>
    </row>
    <row r="300" spans="1:13" x14ac:dyDescent="0.25">
      <c r="A300" s="79" t="s">
        <v>1251</v>
      </c>
      <c r="B300" s="79" t="str">
        <f>VLOOKUP(A300,'PAI 2025 GPS rempl2)'!$A$3:$D$502,4,0)</f>
        <v>Actividad propia</v>
      </c>
      <c r="C300" s="61" t="str">
        <f>IF(ISERROR(VLOOKUP(A300,Hoja1!$A$3:$G$119,7,0)),C299,VLOOKUP(A300,Hoja1!$A$3:$G$119,7,0))</f>
        <v>Política Servicio al Ciudadano_DIMENSIÓN Gestión con Valores para Resultados</v>
      </c>
      <c r="D300" s="61" t="s">
        <v>1760</v>
      </c>
      <c r="E300" s="61" t="s">
        <v>1756</v>
      </c>
      <c r="H300" s="61" t="str">
        <f>VLOOKUP(A300,'PAI 2025 GPS rempl2)'!$E$3:$Q$502,13,0)</f>
        <v>Definir fechas de las jornadas de territorialización. (correo electrónico enviando con las fechas de las jornadas/único entregable)</v>
      </c>
      <c r="I300" s="61">
        <f>VLOOKUP(A300,'PAI 2025 GPS rempl2)'!$E$3:$T$502,15,0)</f>
        <v>1</v>
      </c>
      <c r="J300" s="61" t="str">
        <f>VLOOKUP(A300,'PAI 2025 GPS rempl2)'!$E$3:$U$502,16,0)</f>
        <v>Númerica</v>
      </c>
      <c r="K300" s="61" t="str">
        <f>VLOOKUP(A300,'PAI 2025 GPS rempl2)'!$E$3:$X$502,18,0)</f>
        <v>2025-02-03</v>
      </c>
      <c r="L300" s="61" t="str">
        <f>VLOOKUP(A300,'PAI 2025 GPS rempl2)'!$E$3:$X$502,19,0)</f>
        <v>2025-03-31</v>
      </c>
      <c r="M300" s="61" t="str">
        <f>VLOOKUP(A300,'PAI 2025 GPS rempl2)'!$E$3:$X$502,20,0)</f>
        <v>4000-DESPACHO DEL SUPERINTENDENTE DELEGADO PARA ASUNTOS JURISDICCIONALES</v>
      </c>
    </row>
    <row r="301" spans="1:13" x14ac:dyDescent="0.25">
      <c r="A301" s="79" t="s">
        <v>1253</v>
      </c>
      <c r="B301" s="79" t="str">
        <f>VLOOKUP(A301,'PAI 2025 GPS rempl2)'!$A$3:$D$502,4,0)</f>
        <v>Actividad propia</v>
      </c>
      <c r="C301" s="61" t="str">
        <f>IF(ISERROR(VLOOKUP(A301,Hoja1!$A$3:$G$119,7,0)),C300,VLOOKUP(A301,Hoja1!$A$3:$G$119,7,0))</f>
        <v>Política Servicio al Ciudadano_DIMENSIÓN Gestión con Valores para Resultados</v>
      </c>
      <c r="D301" s="61" t="s">
        <v>1760</v>
      </c>
      <c r="E301" s="61" t="s">
        <v>1756</v>
      </c>
      <c r="H301" s="61" t="str">
        <f>VLOOKUP(A301,'PAI 2025 GPS rempl2)'!$E$3:$Q$502,13,0)</f>
        <v>Realizar jornadas de territorialización, de acuerdo con el cronograma establecido. (Listados de asistencia por programa)</v>
      </c>
      <c r="I301" s="61">
        <f>VLOOKUP(A301,'PAI 2025 GPS rempl2)'!$E$3:$T$502,15,0)</f>
        <v>6</v>
      </c>
      <c r="J301" s="61" t="str">
        <f>VLOOKUP(A301,'PAI 2025 GPS rempl2)'!$E$3:$U$502,16,0)</f>
        <v>Númerica</v>
      </c>
      <c r="K301" s="61" t="str">
        <f>VLOOKUP(A301,'PAI 2025 GPS rempl2)'!$E$3:$X$502,18,0)</f>
        <v>2025-04-01</v>
      </c>
      <c r="L301" s="61" t="str">
        <f>VLOOKUP(A301,'PAI 2025 GPS rempl2)'!$E$3:$X$502,19,0)</f>
        <v>2025-11-28</v>
      </c>
      <c r="M301" s="61" t="str">
        <f>VLOOKUP(A301,'PAI 2025 GPS rempl2)'!$E$3:$X$502,20,0)</f>
        <v>4000-DESPACHO DEL SUPERINTENDENTE DELEGADO PARA ASUNTOS JURISDICCIONALES</v>
      </c>
    </row>
    <row r="302" spans="1:13" x14ac:dyDescent="0.25">
      <c r="A302" s="79" t="s">
        <v>1254</v>
      </c>
      <c r="B302" s="79" t="str">
        <f>VLOOKUP(A302,'PAI 2025 GPS rempl2)'!$A$3:$D$502,4,0)</f>
        <v>Producto</v>
      </c>
      <c r="C302" s="61" t="str">
        <f>IF(ISERROR(VLOOKUP(A302,Hoja1!$A$3:$G$119,7,0)),C301,VLOOKUP(A302,Hoja1!$A$3:$G$119,7,0))</f>
        <v>Política Participación Ciudadana en la Gestión Pública _DIMENSIÓN Gestión con Valores para Resultados</v>
      </c>
      <c r="D302" s="61" t="s">
        <v>1764</v>
      </c>
      <c r="E302" s="61" t="s">
        <v>1756</v>
      </c>
      <c r="F302" s="61" t="str">
        <f>+VLOOKUP(A302,Hoja1!$A$3:$G$119,3,0)</f>
        <v>59-Generar sinergias con agentes nacionales e internacionales que permitan potenciar las capacidades de la SIC.</v>
      </c>
      <c r="G302" s="61" t="str">
        <f>VLOOKUP(A302,'PAI 2025 GPS rempl2)'!$E$3:$L$502,8,0)</f>
        <v>C-3503-0200-0011-40401c</v>
      </c>
      <c r="H302" s="61" t="str">
        <f>VLOOKUP(A302,'PAI 2025 GPS rempl2)'!$E$3:$Q$502,13,0)</f>
        <v>II Congreso de autoridades administrativas investidas con funciones jurisdiccionales en materia de derecho de consumo, realizado.   (fotografías del evento realizado /único entregable).</v>
      </c>
      <c r="I302" s="61">
        <f>VLOOKUP(A302,'PAI 2025 GPS rempl2)'!$E$3:$T$502,15,0)</f>
        <v>1</v>
      </c>
      <c r="J302" s="61" t="str">
        <f>VLOOKUP(A302,'PAI 2025 GPS rempl2)'!$E$3:$U$502,16,0)</f>
        <v>Númerica</v>
      </c>
      <c r="K302" s="61" t="str">
        <f>VLOOKUP(A302,'PAI 2025 GPS rempl2)'!$E$3:$X$502,18,0)</f>
        <v>2025-02-03</v>
      </c>
      <c r="L302" s="61" t="str">
        <f>VLOOKUP(A302,'PAI 2025 GPS rempl2)'!$E$3:$X$502,19,0)</f>
        <v>2025-12-05</v>
      </c>
      <c r="M302" s="61" t="str">
        <f>VLOOKUP(A302,'PAI 2025 GPS rempl2)'!$E$3:$X$502,20,0)</f>
        <v>20-OFICINA DE TECNOLOGÍA E INFORMÁTICA;
4000-DESPACHO DEL SUPERINTENDENTE DELEGADO PARA ASUNTOS JURISDICCIONALES;
73-GRUPO DE TRABAJO DE COMUNICACION</v>
      </c>
    </row>
    <row r="303" spans="1:13" x14ac:dyDescent="0.25">
      <c r="A303" s="79" t="s">
        <v>1258</v>
      </c>
      <c r="B303" s="79" t="str">
        <f>VLOOKUP(A303,'PAI 2025 GPS rempl2)'!$A$3:$D$502,4,0)</f>
        <v>Actividad propia</v>
      </c>
      <c r="C303" s="61" t="str">
        <f>IF(ISERROR(VLOOKUP(A303,Hoja1!$A$3:$G$119,7,0)),C302,VLOOKUP(A303,Hoja1!$A$3:$G$119,7,0))</f>
        <v>Política Participación Ciudadana en la Gestión Pública _DIMENSIÓN Gestión con Valores para Resultados</v>
      </c>
      <c r="D303" s="61" t="s">
        <v>1764</v>
      </c>
      <c r="E303" s="61" t="s">
        <v>1756</v>
      </c>
      <c r="H303" s="61" t="str">
        <f>VLOOKUP(A303,'PAI 2025 GPS rempl2)'!$E$3:$Q$502,13,0)</f>
        <v>Solicitar publicación de la fecha del evento en el calendario de eventos de la entidad  al Grupo de trabajo de Comunicaciones   (correo electrónico enviado con la fecha del evento/único entregable)</v>
      </c>
      <c r="I303" s="61">
        <f>VLOOKUP(A303,'PAI 2025 GPS rempl2)'!$E$3:$T$502,15,0)</f>
        <v>1</v>
      </c>
      <c r="J303" s="61" t="str">
        <f>VLOOKUP(A303,'PAI 2025 GPS rempl2)'!$E$3:$U$502,16,0)</f>
        <v>Númerica</v>
      </c>
      <c r="K303" s="61" t="str">
        <f>VLOOKUP(A303,'PAI 2025 GPS rempl2)'!$E$3:$X$502,18,0)</f>
        <v>2025-02-03</v>
      </c>
      <c r="L303" s="61" t="str">
        <f>VLOOKUP(A303,'PAI 2025 GPS rempl2)'!$E$3:$X$502,19,0)</f>
        <v>2025-05-30</v>
      </c>
      <c r="M303" s="61" t="str">
        <f>VLOOKUP(A303,'PAI 2025 GPS rempl2)'!$E$3:$X$502,20,0)</f>
        <v>4000-DESPACHO DEL SUPERINTENDENTE DELEGADO PARA ASUNTOS JURISDICCIONALES</v>
      </c>
    </row>
    <row r="304" spans="1:13" x14ac:dyDescent="0.25">
      <c r="A304" s="79" t="s">
        <v>1260</v>
      </c>
      <c r="B304" s="79" t="str">
        <f>VLOOKUP(A304,'PAI 2025 GPS rempl2)'!$A$3:$D$502,4,0)</f>
        <v>Actividad sin participación</v>
      </c>
      <c r="C304" s="61" t="str">
        <f>IF(ISERROR(VLOOKUP(A304,Hoja1!$A$3:$G$119,7,0)),C303,VLOOKUP(A304,Hoja1!$A$3:$G$119,7,0))</f>
        <v>Política Participación Ciudadana en la Gestión Pública _DIMENSIÓN Gestión con Valores para Resultados</v>
      </c>
      <c r="D304" s="61" t="s">
        <v>1764</v>
      </c>
      <c r="E304" s="61" t="s">
        <v>1756</v>
      </c>
      <c r="H304" s="61" t="str">
        <f>VLOOKUP(A304,'PAI 2025 GPS rempl2)'!$E$3:$Q$502,13,0)</f>
        <v>Publicar fecha del evento en calendario de la entidad (captura de pantalla de la publicación de la fecha del evento / único entregable)</v>
      </c>
      <c r="I304" s="61">
        <f>VLOOKUP(A304,'PAI 2025 GPS rempl2)'!$E$3:$T$502,15,0)</f>
        <v>1</v>
      </c>
      <c r="J304" s="61" t="str">
        <f>VLOOKUP(A304,'PAI 2025 GPS rempl2)'!$E$3:$U$502,16,0)</f>
        <v>Númerica</v>
      </c>
      <c r="K304" s="61" t="str">
        <f>VLOOKUP(A304,'PAI 2025 GPS rempl2)'!$E$3:$X$502,18,0)</f>
        <v>2025-06-03</v>
      </c>
      <c r="L304" s="61" t="str">
        <f>VLOOKUP(A304,'PAI 2025 GPS rempl2)'!$E$3:$X$502,19,0)</f>
        <v>2025-09-05</v>
      </c>
      <c r="M304" s="61" t="str">
        <f>VLOOKUP(A304,'PAI 2025 GPS rempl2)'!$E$3:$X$502,20,0)</f>
        <v>73-GRUPO DE TRABAJO DE COMUNICACION</v>
      </c>
    </row>
    <row r="305" spans="1:13" x14ac:dyDescent="0.25">
      <c r="A305" s="79" t="s">
        <v>1263</v>
      </c>
      <c r="B305" s="79" t="str">
        <f>VLOOKUP(A305,'PAI 2025 GPS rempl2)'!$A$3:$D$502,4,0)</f>
        <v>Actividad propia</v>
      </c>
      <c r="C305" s="61" t="str">
        <f>IF(ISERROR(VLOOKUP(A305,Hoja1!$A$3:$G$119,7,0)),C304,VLOOKUP(A305,Hoja1!$A$3:$G$119,7,0))</f>
        <v>Política Participación Ciudadana en la Gestión Pública _DIMENSIÓN Gestión con Valores para Resultados</v>
      </c>
      <c r="D305" s="61" t="s">
        <v>1764</v>
      </c>
      <c r="E305" s="61" t="s">
        <v>1756</v>
      </c>
      <c r="H305" s="61" t="str">
        <f>VLOOKUP(A305,'PAI 2025 GPS rempl2)'!$E$3:$Q$502,13,0)</f>
        <v>Diligenciar check list del evento con la fecha definitiva igual a la publicada en el  calendario de eventos (documento de check list para la realización del evento / único entregable)</v>
      </c>
      <c r="I305" s="61">
        <f>VLOOKUP(A305,'PAI 2025 GPS rempl2)'!$E$3:$T$502,15,0)</f>
        <v>1</v>
      </c>
      <c r="J305" s="61" t="str">
        <f>VLOOKUP(A305,'PAI 2025 GPS rempl2)'!$E$3:$U$502,16,0)</f>
        <v>Númerica</v>
      </c>
      <c r="K305" s="61" t="str">
        <f>VLOOKUP(A305,'PAI 2025 GPS rempl2)'!$E$3:$X$502,18,0)</f>
        <v>2025-09-08</v>
      </c>
      <c r="L305" s="61" t="str">
        <f>VLOOKUP(A305,'PAI 2025 GPS rempl2)'!$E$3:$X$502,19,0)</f>
        <v>2025-10-17</v>
      </c>
      <c r="M305" s="61" t="str">
        <f>VLOOKUP(A305,'PAI 2025 GPS rempl2)'!$E$3:$X$502,20,0)</f>
        <v>4000-DESPACHO DEL SUPERINTENDENTE DELEGADO PARA ASUNTOS JURISDICCIONALES</v>
      </c>
    </row>
    <row r="306" spans="1:13" x14ac:dyDescent="0.25">
      <c r="A306" s="79" t="s">
        <v>1266</v>
      </c>
      <c r="B306" s="79" t="str">
        <f>VLOOKUP(A306,'PAI 2025 GPS rempl2)'!$A$3:$D$502,4,0)</f>
        <v>Actividad propia</v>
      </c>
      <c r="C306" s="61" t="str">
        <f>IF(ISERROR(VLOOKUP(A306,Hoja1!$A$3:$G$119,7,0)),C305,VLOOKUP(A306,Hoja1!$A$3:$G$119,7,0))</f>
        <v>Política Participación Ciudadana en la Gestión Pública _DIMENSIÓN Gestión con Valores para Resultados</v>
      </c>
      <c r="D306" s="61" t="s">
        <v>1764</v>
      </c>
      <c r="E306" s="61" t="s">
        <v>1756</v>
      </c>
      <c r="H306" s="61" t="str">
        <f>VLOOKUP(A306,'PAI 2025 GPS rempl2)'!$E$3:$Q$502,13,0)</f>
        <v>Elaborar y enviar agenda definitiva para ser publicada (correo electrónico con agenda definitiva / único entregable)</v>
      </c>
      <c r="I306" s="61">
        <f>VLOOKUP(A306,'PAI 2025 GPS rempl2)'!$E$3:$T$502,15,0)</f>
        <v>1</v>
      </c>
      <c r="J306" s="61" t="str">
        <f>VLOOKUP(A306,'PAI 2025 GPS rempl2)'!$E$3:$U$502,16,0)</f>
        <v>Númerica</v>
      </c>
      <c r="K306" s="61" t="str">
        <f>VLOOKUP(A306,'PAI 2025 GPS rempl2)'!$E$3:$X$502,18,0)</f>
        <v>2025-10-20</v>
      </c>
      <c r="L306" s="61" t="str">
        <f>VLOOKUP(A306,'PAI 2025 GPS rempl2)'!$E$3:$X$502,19,0)</f>
        <v>2025-11-07</v>
      </c>
      <c r="M306" s="61" t="str">
        <f>VLOOKUP(A306,'PAI 2025 GPS rempl2)'!$E$3:$X$502,20,0)</f>
        <v>4000-DESPACHO DEL SUPERINTENDENTE DELEGADO PARA ASUNTOS JURISDICCIONALES</v>
      </c>
    </row>
    <row r="307" spans="1:13" x14ac:dyDescent="0.25">
      <c r="A307" s="79" t="s">
        <v>1270</v>
      </c>
      <c r="B307" s="79" t="str">
        <f>VLOOKUP(A307,'PAI 2025 GPS rempl2)'!$A$3:$D$502,4,0)</f>
        <v>Actividad sin participación</v>
      </c>
      <c r="C307" s="61" t="str">
        <f>IF(ISERROR(VLOOKUP(A307,Hoja1!$A$3:$G$119,7,0)),C306,VLOOKUP(A307,Hoja1!$A$3:$G$119,7,0))</f>
        <v>Política Participación Ciudadana en la Gestión Pública _DIMENSIÓN Gestión con Valores para Resultados</v>
      </c>
      <c r="D307" s="61" t="s">
        <v>1764</v>
      </c>
      <c r="E307" s="61" t="s">
        <v>1756</v>
      </c>
      <c r="H307" s="61" t="str">
        <f>VLOOKUP(A307,'PAI 2025 GPS rempl2)'!$E$3:$Q$502,13,0)</f>
        <v>Publicar Agenda definitiva (Captura de pantalla de la publicación/ único entregable)</v>
      </c>
      <c r="I307" s="61">
        <f>VLOOKUP(A307,'PAI 2025 GPS rempl2)'!$E$3:$T$502,15,0)</f>
        <v>1</v>
      </c>
      <c r="J307" s="61" t="str">
        <f>VLOOKUP(A307,'PAI 2025 GPS rempl2)'!$E$3:$U$502,16,0)</f>
        <v>Númerica</v>
      </c>
      <c r="K307" s="61" t="str">
        <f>VLOOKUP(A307,'PAI 2025 GPS rempl2)'!$E$3:$X$502,18,0)</f>
        <v>2025-11-10</v>
      </c>
      <c r="L307" s="61" t="str">
        <f>VLOOKUP(A307,'PAI 2025 GPS rempl2)'!$E$3:$X$502,19,0)</f>
        <v>2025-11-14</v>
      </c>
      <c r="M307" s="61" t="str">
        <f>VLOOKUP(A307,'PAI 2025 GPS rempl2)'!$E$3:$X$502,20,0)</f>
        <v>20-OFICINA DE TECNOLOGÍA E INFORMÁTICA</v>
      </c>
    </row>
    <row r="308" spans="1:13" x14ac:dyDescent="0.25">
      <c r="A308" s="79" t="s">
        <v>1273</v>
      </c>
      <c r="B308" s="79" t="str">
        <f>VLOOKUP(A308,'PAI 2025 GPS rempl2)'!$A$3:$D$502,4,0)</f>
        <v>Actividad propia</v>
      </c>
      <c r="C308" s="61" t="str">
        <f>IF(ISERROR(VLOOKUP(A308,Hoja1!$A$3:$G$119,7,0)),C307,VLOOKUP(A308,Hoja1!$A$3:$G$119,7,0))</f>
        <v>Política Participación Ciudadana en la Gestión Pública _DIMENSIÓN Gestión con Valores para Resultados</v>
      </c>
      <c r="D308" s="61" t="s">
        <v>1764</v>
      </c>
      <c r="E308" s="61" t="s">
        <v>1756</v>
      </c>
      <c r="H308" s="61" t="str">
        <f>VLOOKUP(A308,'PAI 2025 GPS rempl2)'!$E$3:$Q$502,13,0)</f>
        <v>Realizar el evento (fotografías del evento realizado / único entregable)</v>
      </c>
      <c r="I308" s="61">
        <f>VLOOKUP(A308,'PAI 2025 GPS rempl2)'!$E$3:$T$502,15,0)</f>
        <v>1</v>
      </c>
      <c r="J308" s="61" t="str">
        <f>VLOOKUP(A308,'PAI 2025 GPS rempl2)'!$E$3:$U$502,16,0)</f>
        <v>Númerica</v>
      </c>
      <c r="K308" s="61" t="str">
        <f>VLOOKUP(A308,'PAI 2025 GPS rempl2)'!$E$3:$X$502,18,0)</f>
        <v>2025-11-18</v>
      </c>
      <c r="L308" s="61" t="str">
        <f>VLOOKUP(A308,'PAI 2025 GPS rempl2)'!$E$3:$X$502,19,0)</f>
        <v>2025-12-05</v>
      </c>
      <c r="M308" s="61" t="str">
        <f>VLOOKUP(A308,'PAI 2025 GPS rempl2)'!$E$3:$X$502,20,0)</f>
        <v>4000-DESPACHO DEL SUPERINTENDENTE DELEGADO PARA ASUNTOS JURISDICCIONALES;
73-GRUPO DE TRABAJO DE COMUNICACION</v>
      </c>
    </row>
    <row r="309" spans="1:13" x14ac:dyDescent="0.25">
      <c r="A309" s="79" t="s">
        <v>1276</v>
      </c>
      <c r="B309" s="79" t="str">
        <f>VLOOKUP(A309,'PAI 2025 GPS rempl2)'!$A$3:$D$502,4,0)</f>
        <v>Producto</v>
      </c>
      <c r="C309" s="61" t="str">
        <f>IF(ISERROR(VLOOKUP(A309,Hoja1!$A$3:$G$119,7,0)),C308,VLOOKUP(A309,Hoja1!$A$3:$G$119,7,0))</f>
        <v>Política Participación Ciudadana en la Gestión Pública _DIMENSIÓN Gestión con Valores para Resultados</v>
      </c>
      <c r="D309" s="61" t="s">
        <v>1764</v>
      </c>
      <c r="E309" s="61" t="s">
        <v>1756</v>
      </c>
      <c r="F309" s="61" t="str">
        <f>+VLOOKUP(A309,Hoja1!$A$3:$G$119,3,0)</f>
        <v>59-Generar sinergias con agentes nacionales e internacionales que permitan potenciar las capacidades de la SIC.</v>
      </c>
      <c r="G309" s="61" t="str">
        <f>VLOOKUP(A309,'PAI 2025 GPS rempl2)'!$E$3:$L$502,8,0)</f>
        <v>C-3503-0200-0011-40401c</v>
      </c>
      <c r="H309" s="61" t="str">
        <f>VLOOKUP(A309,'PAI 2025 GPS rempl2)'!$E$3:$Q$502,13,0)</f>
        <v>II Congreso de autoridades administrativas investidas con funciones jurisdiccionales en materia de competencia desleal y propiedad industrial, realizado.   (fotografías del evento realizado /único entregable).</v>
      </c>
      <c r="I309" s="61">
        <f>VLOOKUP(A309,'PAI 2025 GPS rempl2)'!$E$3:$T$502,15,0)</f>
        <v>1</v>
      </c>
      <c r="J309" s="61" t="str">
        <f>VLOOKUP(A309,'PAI 2025 GPS rempl2)'!$E$3:$U$502,16,0)</f>
        <v>Númerica</v>
      </c>
      <c r="K309" s="61" t="str">
        <f>VLOOKUP(A309,'PAI 2025 GPS rempl2)'!$E$3:$X$502,18,0)</f>
        <v>2025-02-03</v>
      </c>
      <c r="L309" s="61" t="str">
        <f>VLOOKUP(A309,'PAI 2025 GPS rempl2)'!$E$3:$X$502,19,0)</f>
        <v>2025-12-05</v>
      </c>
      <c r="M309" s="61" t="str">
        <f>VLOOKUP(A309,'PAI 2025 GPS rempl2)'!$E$3:$X$502,20,0)</f>
        <v>20-OFICINA DE TECNOLOGÍA E INFORMÁTICA;
4000-DESPACHO DEL SUPERINTENDENTE DELEGADO PARA ASUNTOS JURISDICCIONALES;
73-GRUPO DE TRABAJO DE COMUNICACION</v>
      </c>
    </row>
    <row r="310" spans="1:13" x14ac:dyDescent="0.25">
      <c r="A310" s="79" t="s">
        <v>1277</v>
      </c>
      <c r="B310" s="79" t="str">
        <f>VLOOKUP(A310,'PAI 2025 GPS rempl2)'!$A$3:$D$502,4,0)</f>
        <v>Actividad propia</v>
      </c>
      <c r="C310" s="61" t="str">
        <f>IF(ISERROR(VLOOKUP(A310,Hoja1!$A$3:$G$119,7,0)),C309,VLOOKUP(A310,Hoja1!$A$3:$G$119,7,0))</f>
        <v>Política Participación Ciudadana en la Gestión Pública _DIMENSIÓN Gestión con Valores para Resultados</v>
      </c>
      <c r="D310" s="61" t="s">
        <v>1764</v>
      </c>
      <c r="E310" s="61" t="s">
        <v>1756</v>
      </c>
      <c r="H310" s="61" t="str">
        <f>VLOOKUP(A310,'PAI 2025 GPS rempl2)'!$E$3:$Q$502,13,0)</f>
        <v>Solicitar publicación de la fecha del evento en el calendario de eventos de la entidad  al Grupo de trabajo de Comunicaciones   (correo electrónico enviado con la fecha del evento/único entregable)</v>
      </c>
      <c r="I310" s="61">
        <f>VLOOKUP(A310,'PAI 2025 GPS rempl2)'!$E$3:$T$502,15,0)</f>
        <v>1</v>
      </c>
      <c r="J310" s="61" t="str">
        <f>VLOOKUP(A310,'PAI 2025 GPS rempl2)'!$E$3:$U$502,16,0)</f>
        <v>Númerica</v>
      </c>
      <c r="K310" s="61" t="str">
        <f>VLOOKUP(A310,'PAI 2025 GPS rempl2)'!$E$3:$X$502,18,0)</f>
        <v>2025-02-03</v>
      </c>
      <c r="L310" s="61" t="str">
        <f>VLOOKUP(A310,'PAI 2025 GPS rempl2)'!$E$3:$X$502,19,0)</f>
        <v>2025-05-30</v>
      </c>
      <c r="M310" s="61" t="str">
        <f>VLOOKUP(A310,'PAI 2025 GPS rempl2)'!$E$3:$X$502,20,0)</f>
        <v>4000-DESPACHO DEL SUPERINTENDENTE DELEGADO PARA ASUNTOS JURISDICCIONALES</v>
      </c>
    </row>
    <row r="311" spans="1:13" x14ac:dyDescent="0.25">
      <c r="A311" s="79" t="s">
        <v>1278</v>
      </c>
      <c r="B311" s="79" t="str">
        <f>VLOOKUP(A311,'PAI 2025 GPS rempl2)'!$A$3:$D$502,4,0)</f>
        <v>Actividad sin participación</v>
      </c>
      <c r="C311" s="61" t="str">
        <f>IF(ISERROR(VLOOKUP(A311,Hoja1!$A$3:$G$119,7,0)),C310,VLOOKUP(A311,Hoja1!$A$3:$G$119,7,0))</f>
        <v>Política Participación Ciudadana en la Gestión Pública _DIMENSIÓN Gestión con Valores para Resultados</v>
      </c>
      <c r="D311" s="61" t="s">
        <v>1764</v>
      </c>
      <c r="E311" s="61" t="s">
        <v>1756</v>
      </c>
      <c r="H311" s="61" t="str">
        <f>VLOOKUP(A311,'PAI 2025 GPS rempl2)'!$E$3:$Q$502,13,0)</f>
        <v>Publicar fecha del evento en calendario de la entidad (captura de pantalla de la publicación de la fecha del evento / único entregable)</v>
      </c>
      <c r="I311" s="61">
        <f>VLOOKUP(A311,'PAI 2025 GPS rempl2)'!$E$3:$T$502,15,0)</f>
        <v>1</v>
      </c>
      <c r="J311" s="61" t="str">
        <f>VLOOKUP(A311,'PAI 2025 GPS rempl2)'!$E$3:$U$502,16,0)</f>
        <v>Númerica</v>
      </c>
      <c r="K311" s="61" t="str">
        <f>VLOOKUP(A311,'PAI 2025 GPS rempl2)'!$E$3:$X$502,18,0)</f>
        <v>2025-06-03</v>
      </c>
      <c r="L311" s="61" t="str">
        <f>VLOOKUP(A311,'PAI 2025 GPS rempl2)'!$E$3:$X$502,19,0)</f>
        <v>2025-09-05</v>
      </c>
      <c r="M311" s="61" t="str">
        <f>VLOOKUP(A311,'PAI 2025 GPS rempl2)'!$E$3:$X$502,20,0)</f>
        <v>73-GRUPO DE TRABAJO DE COMUNICACION</v>
      </c>
    </row>
    <row r="312" spans="1:13" x14ac:dyDescent="0.25">
      <c r="A312" s="79" t="s">
        <v>1279</v>
      </c>
      <c r="B312" s="79" t="str">
        <f>VLOOKUP(A312,'PAI 2025 GPS rempl2)'!$A$3:$D$502,4,0)</f>
        <v>Actividad propia</v>
      </c>
      <c r="C312" s="61" t="str">
        <f>IF(ISERROR(VLOOKUP(A312,Hoja1!$A$3:$G$119,7,0)),C311,VLOOKUP(A312,Hoja1!$A$3:$G$119,7,0))</f>
        <v>Política Participación Ciudadana en la Gestión Pública _DIMENSIÓN Gestión con Valores para Resultados</v>
      </c>
      <c r="D312" s="61" t="s">
        <v>1764</v>
      </c>
      <c r="E312" s="61" t="s">
        <v>1756</v>
      </c>
      <c r="H312" s="61" t="str">
        <f>VLOOKUP(A312,'PAI 2025 GPS rempl2)'!$E$3:$Q$502,13,0)</f>
        <v>Diligenciar check list del evento con la fecha definitiva igual a la publicada en el  calendario de eventos (documento de check list para la realización del evento / único entregable)</v>
      </c>
      <c r="I312" s="61">
        <f>VLOOKUP(A312,'PAI 2025 GPS rempl2)'!$E$3:$T$502,15,0)</f>
        <v>1</v>
      </c>
      <c r="J312" s="61" t="str">
        <f>VLOOKUP(A312,'PAI 2025 GPS rempl2)'!$E$3:$U$502,16,0)</f>
        <v>Númerica</v>
      </c>
      <c r="K312" s="61" t="str">
        <f>VLOOKUP(A312,'PAI 2025 GPS rempl2)'!$E$3:$X$502,18,0)</f>
        <v>2025-09-08</v>
      </c>
      <c r="L312" s="61" t="str">
        <f>VLOOKUP(A312,'PAI 2025 GPS rempl2)'!$E$3:$X$502,19,0)</f>
        <v>2025-10-17</v>
      </c>
      <c r="M312" s="61" t="str">
        <f>VLOOKUP(A312,'PAI 2025 GPS rempl2)'!$E$3:$X$502,20,0)</f>
        <v>4000-DESPACHO DEL SUPERINTENDENTE DELEGADO PARA ASUNTOS JURISDICCIONALES</v>
      </c>
    </row>
    <row r="313" spans="1:13" x14ac:dyDescent="0.25">
      <c r="A313" s="79" t="s">
        <v>1280</v>
      </c>
      <c r="B313" s="79" t="str">
        <f>VLOOKUP(A313,'PAI 2025 GPS rempl2)'!$A$3:$D$502,4,0)</f>
        <v>Actividad propia</v>
      </c>
      <c r="C313" s="61" t="str">
        <f>IF(ISERROR(VLOOKUP(A313,Hoja1!$A$3:$G$119,7,0)),C312,VLOOKUP(A313,Hoja1!$A$3:$G$119,7,0))</f>
        <v>Política Participación Ciudadana en la Gestión Pública _DIMENSIÓN Gestión con Valores para Resultados</v>
      </c>
      <c r="D313" s="61" t="s">
        <v>1764</v>
      </c>
      <c r="E313" s="61" t="s">
        <v>1756</v>
      </c>
      <c r="H313" s="61" t="str">
        <f>VLOOKUP(A313,'PAI 2025 GPS rempl2)'!$E$3:$Q$502,13,0)</f>
        <v>Elaborar y enviar agenda definitiva para ser publicada (correo electrónico con agenda definitiva / único entregable)</v>
      </c>
      <c r="I313" s="61">
        <f>VLOOKUP(A313,'PAI 2025 GPS rempl2)'!$E$3:$T$502,15,0)</f>
        <v>1</v>
      </c>
      <c r="J313" s="61" t="str">
        <f>VLOOKUP(A313,'PAI 2025 GPS rempl2)'!$E$3:$U$502,16,0)</f>
        <v>Númerica</v>
      </c>
      <c r="K313" s="61" t="str">
        <f>VLOOKUP(A313,'PAI 2025 GPS rempl2)'!$E$3:$X$502,18,0)</f>
        <v>2025-10-20</v>
      </c>
      <c r="L313" s="61" t="str">
        <f>VLOOKUP(A313,'PAI 2025 GPS rempl2)'!$E$3:$X$502,19,0)</f>
        <v>2025-11-07</v>
      </c>
      <c r="M313" s="61" t="str">
        <f>VLOOKUP(A313,'PAI 2025 GPS rempl2)'!$E$3:$X$502,20,0)</f>
        <v>4000-DESPACHO DEL SUPERINTENDENTE DELEGADO PARA ASUNTOS JURISDICCIONALES</v>
      </c>
    </row>
    <row r="314" spans="1:13" x14ac:dyDescent="0.25">
      <c r="A314" s="79" t="s">
        <v>1281</v>
      </c>
      <c r="B314" s="79" t="str">
        <f>VLOOKUP(A314,'PAI 2025 GPS rempl2)'!$A$3:$D$502,4,0)</f>
        <v>Actividad sin participación</v>
      </c>
      <c r="C314" s="61" t="str">
        <f>IF(ISERROR(VLOOKUP(A314,Hoja1!$A$3:$G$119,7,0)),C313,VLOOKUP(A314,Hoja1!$A$3:$G$119,7,0))</f>
        <v>Política Participación Ciudadana en la Gestión Pública _DIMENSIÓN Gestión con Valores para Resultados</v>
      </c>
      <c r="D314" s="61" t="s">
        <v>1764</v>
      </c>
      <c r="E314" s="61" t="s">
        <v>1756</v>
      </c>
      <c r="H314" s="61" t="str">
        <f>VLOOKUP(A314,'PAI 2025 GPS rempl2)'!$E$3:$Q$502,13,0)</f>
        <v>Publicar Agenda definitiva (Captura de pantalla de la publicación/ único entregable)</v>
      </c>
      <c r="I314" s="61">
        <f>VLOOKUP(A314,'PAI 2025 GPS rempl2)'!$E$3:$T$502,15,0)</f>
        <v>1</v>
      </c>
      <c r="J314" s="61" t="str">
        <f>VLOOKUP(A314,'PAI 2025 GPS rempl2)'!$E$3:$U$502,16,0)</f>
        <v>Númerica</v>
      </c>
      <c r="K314" s="61" t="str">
        <f>VLOOKUP(A314,'PAI 2025 GPS rempl2)'!$E$3:$X$502,18,0)</f>
        <v>2025-11-10</v>
      </c>
      <c r="L314" s="61" t="str">
        <f>VLOOKUP(A314,'PAI 2025 GPS rempl2)'!$E$3:$X$502,19,0)</f>
        <v>2025-11-14</v>
      </c>
      <c r="M314" s="61" t="str">
        <f>VLOOKUP(A314,'PAI 2025 GPS rempl2)'!$E$3:$X$502,20,0)</f>
        <v>20-OFICINA DE TECNOLOGÍA E INFORMÁTICA</v>
      </c>
    </row>
    <row r="315" spans="1:13" x14ac:dyDescent="0.25">
      <c r="A315" s="79" t="s">
        <v>1282</v>
      </c>
      <c r="B315" s="79" t="str">
        <f>VLOOKUP(A315,'PAI 2025 GPS rempl2)'!$A$3:$D$502,4,0)</f>
        <v>Actividad propia</v>
      </c>
      <c r="C315" s="61" t="str">
        <f>IF(ISERROR(VLOOKUP(A315,Hoja1!$A$3:$G$119,7,0)),C314,VLOOKUP(A315,Hoja1!$A$3:$G$119,7,0))</f>
        <v>Política Participación Ciudadana en la Gestión Pública _DIMENSIÓN Gestión con Valores para Resultados</v>
      </c>
      <c r="D315" s="61" t="s">
        <v>1764</v>
      </c>
      <c r="E315" s="61" t="s">
        <v>1756</v>
      </c>
      <c r="H315" s="61" t="str">
        <f>VLOOKUP(A315,'PAI 2025 GPS rempl2)'!$E$3:$Q$502,13,0)</f>
        <v>Realizar el evento (fotografías del evento realizado / único entregable)</v>
      </c>
      <c r="I315" s="61">
        <f>VLOOKUP(A315,'PAI 2025 GPS rempl2)'!$E$3:$T$502,15,0)</f>
        <v>1</v>
      </c>
      <c r="J315" s="61" t="str">
        <f>VLOOKUP(A315,'PAI 2025 GPS rempl2)'!$E$3:$U$502,16,0)</f>
        <v>Númerica</v>
      </c>
      <c r="K315" s="61" t="str">
        <f>VLOOKUP(A315,'PAI 2025 GPS rempl2)'!$E$3:$X$502,18,0)</f>
        <v>2025-11-18</v>
      </c>
      <c r="L315" s="61" t="str">
        <f>VLOOKUP(A315,'PAI 2025 GPS rempl2)'!$E$3:$X$502,19,0)</f>
        <v>2025-12-05</v>
      </c>
      <c r="M315" s="61" t="str">
        <f>VLOOKUP(A315,'PAI 2025 GPS rempl2)'!$E$3:$X$502,20,0)</f>
        <v>4000-DESPACHO DEL SUPERINTENDENTE DELEGADO PARA ASUNTOS JURISDICCIONALES;
73-GRUPO DE TRABAJO DE COMUNICACION</v>
      </c>
    </row>
    <row r="316" spans="1:13" x14ac:dyDescent="0.25">
      <c r="A316" s="79" t="s">
        <v>1283</v>
      </c>
      <c r="B316" s="79" t="str">
        <f>VLOOKUP(A316,'PAI 2025 GPS rempl2)'!$A$3:$D$502,4,0)</f>
        <v>Producto</v>
      </c>
      <c r="C316" s="61" t="str">
        <f>IF(ISERROR(VLOOKUP(A316,Hoja1!$A$3:$G$119,7,0)),C315,VLOOKUP(A316,Hoja1!$A$3:$G$119,7,0))</f>
        <v>Política Servicio al Ciudadano_DIMENSIÓN Gestión con Valores para Resultados</v>
      </c>
      <c r="D316" s="61" t="s">
        <v>1760</v>
      </c>
      <c r="E316" s="61" t="s">
        <v>1756</v>
      </c>
      <c r="F316" s="61" t="str">
        <f>+VLOOKUP(A316,Hoja1!$A$3:$G$119,3,0)</f>
        <v>56-Fortalecer la gestión de la información, el conocimiento y la innovación para optimizar la capacidad institucional</v>
      </c>
      <c r="G316" s="61" t="str">
        <f>VLOOKUP(A316,'PAI 2025 GPS rempl2)'!$E$3:$L$502,8,0)</f>
        <v>C-3503-0200-0011-40401c</v>
      </c>
      <c r="H316" s="61" t="str">
        <f>VLOOKUP(A316,'PAI 2025 GPS rempl2)'!$E$3:$Q$502,13,0)</f>
        <v>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v>
      </c>
      <c r="I316" s="61">
        <f>VLOOKUP(A316,'PAI 2025 GPS rempl2)'!$E$3:$T$502,15,0)</f>
        <v>1</v>
      </c>
      <c r="J316" s="61" t="str">
        <f>VLOOKUP(A316,'PAI 2025 GPS rempl2)'!$E$3:$U$502,16,0)</f>
        <v>Númerica</v>
      </c>
      <c r="K316" s="61" t="str">
        <f>VLOOKUP(A316,'PAI 2025 GPS rempl2)'!$E$3:$X$502,18,0)</f>
        <v>2025-02-03</v>
      </c>
      <c r="L316" s="61" t="str">
        <f>VLOOKUP(A316,'PAI 2025 GPS rempl2)'!$E$3:$X$502,19,0)</f>
        <v>2025-12-12</v>
      </c>
      <c r="M316" s="61" t="str">
        <f>VLOOKUP(A316,'PAI 2025 GPS rempl2)'!$E$3:$X$502,20,0)</f>
        <v>4000-DESPACHO DEL SUPERINTENDENTE DELEGADO PARA ASUNTOS JURISDICCIONALES</v>
      </c>
    </row>
    <row r="317" spans="1:13" x14ac:dyDescent="0.25">
      <c r="A317" s="79" t="s">
        <v>1285</v>
      </c>
      <c r="B317" s="79" t="str">
        <f>VLOOKUP(A317,'PAI 2025 GPS rempl2)'!$A$3:$D$502,4,0)</f>
        <v>Actividad propia</v>
      </c>
      <c r="C317" s="61" t="str">
        <f>IF(ISERROR(VLOOKUP(A317,Hoja1!$A$3:$G$119,7,0)),C316,VLOOKUP(A317,Hoja1!$A$3:$G$119,7,0))</f>
        <v>Política Servicio al Ciudadano_DIMENSIÓN Gestión con Valores para Resultados</v>
      </c>
      <c r="D317" s="61" t="s">
        <v>1760</v>
      </c>
      <c r="E317" s="61" t="s">
        <v>1756</v>
      </c>
      <c r="H317" s="61" t="str">
        <f>VLOOKUP(A317,'PAI 2025 GPS rempl2)'!$E$3:$Q$502,13,0)</f>
        <v>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v>
      </c>
      <c r="I317" s="61">
        <f>VLOOKUP(A317,'PAI 2025 GPS rempl2)'!$E$3:$T$502,15,0)</f>
        <v>1</v>
      </c>
      <c r="J317" s="61" t="str">
        <f>VLOOKUP(A317,'PAI 2025 GPS rempl2)'!$E$3:$U$502,16,0)</f>
        <v>Númerica</v>
      </c>
      <c r="K317" s="61" t="str">
        <f>VLOOKUP(A317,'PAI 2025 GPS rempl2)'!$E$3:$X$502,18,0)</f>
        <v>2025-02-03</v>
      </c>
      <c r="L317" s="61" t="str">
        <f>VLOOKUP(A317,'PAI 2025 GPS rempl2)'!$E$3:$X$502,19,0)</f>
        <v>2025-12-12</v>
      </c>
      <c r="M317" s="61" t="str">
        <f>VLOOKUP(A317,'PAI 2025 GPS rempl2)'!$E$3:$X$502,20,0)</f>
        <v>4000-DESPACHO DEL SUPERINTENDENTE DELEGADO PARA ASUNTOS JURISDICCIONALES</v>
      </c>
    </row>
    <row r="318" spans="1:13" x14ac:dyDescent="0.25">
      <c r="A318" s="79" t="s">
        <v>1287</v>
      </c>
      <c r="B318" s="79" t="str">
        <f>VLOOKUP(A318,'PAI 2025 GPS rempl2)'!$A$3:$D$502,4,0)</f>
        <v>Producto</v>
      </c>
      <c r="C318" s="61" t="str">
        <f>IF(ISERROR(VLOOKUP(A318,Hoja1!$A$3:$G$119,7,0)),C317,VLOOKUP(A318,Hoja1!$A$3:$G$119,7,0))</f>
        <v>Política Seguimiento y evaluación de la gestión institucional _DIMENSIÓN Evaluación de Resultados</v>
      </c>
      <c r="D318" s="61" t="s">
        <v>1770</v>
      </c>
      <c r="E318" s="61" t="s">
        <v>1771</v>
      </c>
      <c r="F318" s="61" t="str">
        <f>+VLOOKUP(A318,Hoja1!$A$3:$G$119,3,0)</f>
        <v>81-Mejorar la oportunidad en la atención de trámites y servicios.</v>
      </c>
      <c r="G318" s="61" t="str">
        <f>VLOOKUP(A318,'PAI 2025 GPS rempl2)'!$E$3:$L$502,8,0)</f>
        <v>FUNCIONAMIENTO</v>
      </c>
      <c r="H318" s="61" t="str">
        <f>VLOOKUP(A318,'PAI 2025 GPS rempl2)'!$E$3:$Q$502,13,0)</f>
        <v>Sistema de alertas para monitorear el comportamiento de los trámites misionales priorizados, elaborado y presentado (Correo electronico con el envío del reporte al equipo directivo)</v>
      </c>
      <c r="I318" s="61">
        <f>VLOOKUP(A318,'PAI 2025 GPS rempl2)'!$E$3:$T$502,15,0)</f>
        <v>1</v>
      </c>
      <c r="J318" s="61" t="str">
        <f>VLOOKUP(A318,'PAI 2025 GPS rempl2)'!$E$3:$U$502,16,0)</f>
        <v>Númerica</v>
      </c>
      <c r="K318" s="61" t="str">
        <f>VLOOKUP(A318,'PAI 2025 GPS rempl2)'!$E$3:$X$502,18,0)</f>
        <v>2025-03-14</v>
      </c>
      <c r="L318" s="61" t="str">
        <f>VLOOKUP(A318,'PAI 2025 GPS rempl2)'!$E$3:$X$502,19,0)</f>
        <v>2025-12-15</v>
      </c>
      <c r="M318" s="61" t="str">
        <f>VLOOKUP(A318,'PAI 2025 GPS rempl2)'!$E$3:$X$502,20,0)</f>
        <v>30-OFICINA ASESORA DE PLANEACIÓN</v>
      </c>
    </row>
    <row r="319" spans="1:13" x14ac:dyDescent="0.25">
      <c r="A319" s="79" t="s">
        <v>1289</v>
      </c>
      <c r="B319" s="79" t="str">
        <f>VLOOKUP(A319,'PAI 2025 GPS rempl2)'!$A$3:$D$502,4,0)</f>
        <v>Actividad propia</v>
      </c>
      <c r="C319" s="61" t="str">
        <f>IF(ISERROR(VLOOKUP(A319,Hoja1!$A$3:$G$119,7,0)),C318,VLOOKUP(A319,Hoja1!$A$3:$G$119,7,0))</f>
        <v>Política Seguimiento y evaluación de la gestión institucional _DIMENSIÓN Evaluación de Resultados</v>
      </c>
      <c r="D319" s="61" t="s">
        <v>1770</v>
      </c>
      <c r="E319" s="61" t="s">
        <v>1771</v>
      </c>
      <c r="H319" s="61" t="str">
        <f>VLOOKUP(A319,'PAI 2025 GPS rempl2)'!$E$3:$Q$502,13,0)</f>
        <v>Priorizar los trámites por Delegatura objeto de monitoreo (Documento con los tramites priorizados por Delegatura objeto de monitoreo)</v>
      </c>
      <c r="I319" s="61">
        <f>VLOOKUP(A319,'PAI 2025 GPS rempl2)'!$E$3:$T$502,15,0)</f>
        <v>1</v>
      </c>
      <c r="J319" s="61" t="str">
        <f>VLOOKUP(A319,'PAI 2025 GPS rempl2)'!$E$3:$U$502,16,0)</f>
        <v>Númerica</v>
      </c>
      <c r="K319" s="61" t="str">
        <f>VLOOKUP(A319,'PAI 2025 GPS rempl2)'!$E$3:$X$502,18,0)</f>
        <v>2025-03-14</v>
      </c>
      <c r="L319" s="61" t="str">
        <f>VLOOKUP(A319,'PAI 2025 GPS rempl2)'!$E$3:$X$502,19,0)</f>
        <v>2025-04-15</v>
      </c>
      <c r="M319" s="61" t="str">
        <f>VLOOKUP(A319,'PAI 2025 GPS rempl2)'!$E$3:$X$502,20,0)</f>
        <v>30-OFICINA ASESORA DE PLANEACIÓN</v>
      </c>
    </row>
    <row r="320" spans="1:13" x14ac:dyDescent="0.25">
      <c r="A320" s="79" t="s">
        <v>1291</v>
      </c>
      <c r="B320" s="79" t="str">
        <f>VLOOKUP(A320,'PAI 2025 GPS rempl2)'!$A$3:$D$502,4,0)</f>
        <v>Actividad propia</v>
      </c>
      <c r="C320" s="61" t="str">
        <f>IF(ISERROR(VLOOKUP(A320,Hoja1!$A$3:$G$119,7,0)),C319,VLOOKUP(A320,Hoja1!$A$3:$G$119,7,0))</f>
        <v>Política Seguimiento y evaluación de la gestión institucional _DIMENSIÓN Evaluación de Resultados</v>
      </c>
      <c r="D320" s="61" t="s">
        <v>1770</v>
      </c>
      <c r="E320" s="61" t="s">
        <v>1771</v>
      </c>
      <c r="H320" s="61" t="str">
        <f>VLOOKUP(A320,'PAI 2025 GPS rempl2)'!$E$3:$Q$502,13,0)</f>
        <v>Definir los parámetros que determinarán las alertas (Documento con la definición de los parámetros )</v>
      </c>
      <c r="I320" s="61">
        <f>VLOOKUP(A320,'PAI 2025 GPS rempl2)'!$E$3:$T$502,15,0)</f>
        <v>1</v>
      </c>
      <c r="J320" s="61" t="str">
        <f>VLOOKUP(A320,'PAI 2025 GPS rempl2)'!$E$3:$U$502,16,0)</f>
        <v>Númerica</v>
      </c>
      <c r="K320" s="61" t="str">
        <f>VLOOKUP(A320,'PAI 2025 GPS rempl2)'!$E$3:$X$502,18,0)</f>
        <v>2025-04-18</v>
      </c>
      <c r="L320" s="61" t="str">
        <f>VLOOKUP(A320,'PAI 2025 GPS rempl2)'!$E$3:$X$502,19,0)</f>
        <v>2025-05-02</v>
      </c>
      <c r="M320" s="61" t="str">
        <f>VLOOKUP(A320,'PAI 2025 GPS rempl2)'!$E$3:$X$502,20,0)</f>
        <v>30-OFICINA ASESORA DE PLANEACIÓN</v>
      </c>
    </row>
    <row r="321" spans="1:13" x14ac:dyDescent="0.25">
      <c r="A321" s="79" t="s">
        <v>1294</v>
      </c>
      <c r="B321" s="79" t="str">
        <f>VLOOKUP(A321,'PAI 2025 GPS rempl2)'!$A$3:$D$502,4,0)</f>
        <v>Actividad propia</v>
      </c>
      <c r="C321" s="61" t="str">
        <f>IF(ISERROR(VLOOKUP(A321,Hoja1!$A$3:$G$119,7,0)),C320,VLOOKUP(A321,Hoja1!$A$3:$G$119,7,0))</f>
        <v>Política Seguimiento y evaluación de la gestión institucional _DIMENSIÓN Evaluación de Resultados</v>
      </c>
      <c r="D321" s="61" t="s">
        <v>1770</v>
      </c>
      <c r="E321" s="61" t="s">
        <v>1771</v>
      </c>
      <c r="H321" s="61" t="str">
        <f>VLOOKUP(A321,'PAI 2025 GPS rempl2)'!$E$3:$Q$502,13,0)</f>
        <v>Definir y validar con las Delegaturas el diseño del reporte de alertas (Diseño del reporte de alertas definido y validado por las Delegaturas)</v>
      </c>
      <c r="I321" s="61">
        <f>VLOOKUP(A321,'PAI 2025 GPS rempl2)'!$E$3:$T$502,15,0)</f>
        <v>1</v>
      </c>
      <c r="J321" s="61" t="str">
        <f>VLOOKUP(A321,'PAI 2025 GPS rempl2)'!$E$3:$U$502,16,0)</f>
        <v>Númerica</v>
      </c>
      <c r="K321" s="61" t="str">
        <f>VLOOKUP(A321,'PAI 2025 GPS rempl2)'!$E$3:$X$502,18,0)</f>
        <v>2025-05-05</v>
      </c>
      <c r="L321" s="61" t="str">
        <f>VLOOKUP(A321,'PAI 2025 GPS rempl2)'!$E$3:$X$502,19,0)</f>
        <v>2025-05-23</v>
      </c>
      <c r="M321" s="61" t="str">
        <f>VLOOKUP(A321,'PAI 2025 GPS rempl2)'!$E$3:$X$502,20,0)</f>
        <v>30-OFICINA ASESORA DE PLANEACIÓN</v>
      </c>
    </row>
    <row r="322" spans="1:13" x14ac:dyDescent="0.25">
      <c r="A322" s="79" t="s">
        <v>1296</v>
      </c>
      <c r="B322" s="79" t="str">
        <f>VLOOKUP(A322,'PAI 2025 GPS rempl2)'!$A$3:$D$502,4,0)</f>
        <v>Actividad propia</v>
      </c>
      <c r="C322" s="61" t="str">
        <f>IF(ISERROR(VLOOKUP(A322,Hoja1!$A$3:$G$119,7,0)),C321,VLOOKUP(A322,Hoja1!$A$3:$G$119,7,0))</f>
        <v>Política Seguimiento y evaluación de la gestión institucional _DIMENSIÓN Evaluación de Resultados</v>
      </c>
      <c r="D322" s="61" t="s">
        <v>1770</v>
      </c>
      <c r="E322" s="61" t="s">
        <v>1771</v>
      </c>
      <c r="H322" s="61" t="str">
        <f>VLOOKUP(A322,'PAI 2025 GPS rempl2)'!$E$3:$Q$502,13,0)</f>
        <v>Elaborar y presentar reportes al equipo directivo.  (Correos electronicos con el envío del reporte al equipo directivo)</v>
      </c>
      <c r="I322" s="61">
        <f>VLOOKUP(A322,'PAI 2025 GPS rempl2)'!$E$3:$T$502,15,0)</f>
        <v>2</v>
      </c>
      <c r="J322" s="61" t="str">
        <f>VLOOKUP(A322,'PAI 2025 GPS rempl2)'!$E$3:$U$502,16,0)</f>
        <v>Númerica</v>
      </c>
      <c r="K322" s="61" t="str">
        <f>VLOOKUP(A322,'PAI 2025 GPS rempl2)'!$E$3:$X$502,18,0)</f>
        <v>2025-05-26</v>
      </c>
      <c r="L322" s="61" t="str">
        <f>VLOOKUP(A322,'PAI 2025 GPS rempl2)'!$E$3:$X$502,19,0)</f>
        <v>2025-12-15</v>
      </c>
      <c r="M322" s="61" t="str">
        <f>VLOOKUP(A322,'PAI 2025 GPS rempl2)'!$E$3:$X$502,20,0)</f>
        <v>30-OFICINA ASESORA DE PLANEACIÓN</v>
      </c>
    </row>
    <row r="323" spans="1:13" x14ac:dyDescent="0.25">
      <c r="A323" s="79" t="s">
        <v>1298</v>
      </c>
      <c r="B323" s="79" t="str">
        <f>VLOOKUP(A323,'PAI 2025 GPS rempl2)'!$A$3:$D$502,4,0)</f>
        <v>Producto</v>
      </c>
      <c r="C323" s="61" t="str">
        <f>IF(ISERROR(VLOOKUP(A323,Hoja1!$A$3:$G$119,7,0)),C322,VLOOKUP(A323,Hoja1!$A$3:$G$119,7,0))</f>
        <v>Política Fortalecimiento Organizacional y Simplificación de Procesos _DIMENSIÓN Gestión con Valores para Resultados</v>
      </c>
      <c r="D323" s="61" t="s">
        <v>1758</v>
      </c>
      <c r="E323" s="61" t="s">
        <v>1756</v>
      </c>
      <c r="F323" s="61" t="str">
        <f>+VLOOKUP(A323,Hoja1!$A$3:$G$119,3,0)</f>
        <v>60-Fortalecer el Sistema Integral de Gestión Institucional en el marco del Modelo Integrado de Planeación y gestión para mejorar la prestación del servicio.</v>
      </c>
      <c r="G323" s="61" t="str">
        <f>VLOOKUP(A323,'PAI 2025 GPS rempl2)'!$E$3:$L$502,8,0)</f>
        <v>C-3503-0200-0016-40401c</v>
      </c>
      <c r="H323" s="61" t="str">
        <f>VLOOKUP(A323,'PAI 2025 GPS rempl2)'!$E$3:$Q$502,13,0)</f>
        <v>Proyectos estratégicos transversales estructurados y ejecutados (Informe de resultados)</v>
      </c>
      <c r="I323" s="61">
        <f>VLOOKUP(A323,'PAI 2025 GPS rempl2)'!$E$3:$T$502,15,0)</f>
        <v>100</v>
      </c>
      <c r="J323" s="61" t="str">
        <f>VLOOKUP(A323,'PAI 2025 GPS rempl2)'!$E$3:$U$502,16,0)</f>
        <v>Porcentual</v>
      </c>
      <c r="K323" s="61" t="str">
        <f>VLOOKUP(A323,'PAI 2025 GPS rempl2)'!$E$3:$X$502,18,0)</f>
        <v>2025-02-24</v>
      </c>
      <c r="L323" s="61" t="str">
        <f>VLOOKUP(A323,'PAI 2025 GPS rempl2)'!$E$3:$X$502,19,0)</f>
        <v>2025-12-19</v>
      </c>
      <c r="M323" s="61" t="str">
        <f>VLOOKUP(A323,'PAI 2025 GPS rempl2)'!$E$3:$X$502,20,0)</f>
        <v>30-OFICINA ASESORA DE PLANEACIÓN</v>
      </c>
    </row>
    <row r="324" spans="1:13" x14ac:dyDescent="0.25">
      <c r="A324" s="79" t="s">
        <v>1300</v>
      </c>
      <c r="B324" s="79" t="str">
        <f>VLOOKUP(A324,'PAI 2025 GPS rempl2)'!$A$3:$D$502,4,0)</f>
        <v>Actividad propia</v>
      </c>
      <c r="C324" s="61" t="str">
        <f>IF(ISERROR(VLOOKUP(A324,Hoja1!$A$3:$G$119,7,0)),C323,VLOOKUP(A324,Hoja1!$A$3:$G$119,7,0))</f>
        <v>Política Fortalecimiento Organizacional y Simplificación de Procesos _DIMENSIÓN Gestión con Valores para Resultados</v>
      </c>
      <c r="D324" s="61" t="s">
        <v>1758</v>
      </c>
      <c r="E324" s="61" t="s">
        <v>1756</v>
      </c>
      <c r="H324" s="61" t="str">
        <f>VLOOKUP(A324,'PAI 2025 GPS rempl2)'!$E$3:$Q$502,13,0)</f>
        <v>Identificar y someter a aprobación del Despacho, la definición de 2 proyectos estratégicos de impacto transversal  a ser ejecutados (proyectos estratégicos de impacto transversal identificados y aprobados)</v>
      </c>
      <c r="I324" s="61">
        <f>VLOOKUP(A324,'PAI 2025 GPS rempl2)'!$E$3:$T$502,15,0)</f>
        <v>2</v>
      </c>
      <c r="J324" s="61" t="str">
        <f>VLOOKUP(A324,'PAI 2025 GPS rempl2)'!$E$3:$U$502,16,0)</f>
        <v>Númerica</v>
      </c>
      <c r="K324" s="61" t="str">
        <f>VLOOKUP(A324,'PAI 2025 GPS rempl2)'!$E$3:$X$502,18,0)</f>
        <v>2025-02-24</v>
      </c>
      <c r="L324" s="61" t="str">
        <f>VLOOKUP(A324,'PAI 2025 GPS rempl2)'!$E$3:$X$502,19,0)</f>
        <v>2025-03-07</v>
      </c>
      <c r="M324" s="61" t="str">
        <f>VLOOKUP(A324,'PAI 2025 GPS rempl2)'!$E$3:$X$502,20,0)</f>
        <v>30-OFICINA ASESORA DE PLANEACIÓN</v>
      </c>
    </row>
    <row r="325" spans="1:13" x14ac:dyDescent="0.25">
      <c r="A325" s="79" t="s">
        <v>1303</v>
      </c>
      <c r="B325" s="79" t="str">
        <f>VLOOKUP(A325,'PAI 2025 GPS rempl2)'!$A$3:$D$502,4,0)</f>
        <v>Actividad propia</v>
      </c>
      <c r="C325" s="61" t="str">
        <f>IF(ISERROR(VLOOKUP(A325,Hoja1!$A$3:$G$119,7,0)),C324,VLOOKUP(A325,Hoja1!$A$3:$G$119,7,0))</f>
        <v>Política Fortalecimiento Organizacional y Simplificación de Procesos _DIMENSIÓN Gestión con Valores para Resultados</v>
      </c>
      <c r="D325" s="61" t="s">
        <v>1758</v>
      </c>
      <c r="E325" s="61" t="s">
        <v>1756</v>
      </c>
      <c r="H325" s="61" t="str">
        <f>VLOOKUP(A325,'PAI 2025 GPS rempl2)'!$E$3:$Q$502,13,0)</f>
        <v>Diseñar y concertar el plan de trabajo (actividades hito y responsable) (Plan de trabajo Diseñado y concertado con las áreas involucradas)</v>
      </c>
      <c r="I325" s="61">
        <f>VLOOKUP(A325,'PAI 2025 GPS rempl2)'!$E$3:$T$502,15,0)</f>
        <v>1</v>
      </c>
      <c r="J325" s="61" t="str">
        <f>VLOOKUP(A325,'PAI 2025 GPS rempl2)'!$E$3:$U$502,16,0)</f>
        <v>Númerica</v>
      </c>
      <c r="K325" s="61" t="str">
        <f>VLOOKUP(A325,'PAI 2025 GPS rempl2)'!$E$3:$X$502,18,0)</f>
        <v>2025-03-10</v>
      </c>
      <c r="L325" s="61" t="str">
        <f>VLOOKUP(A325,'PAI 2025 GPS rempl2)'!$E$3:$X$502,19,0)</f>
        <v>2025-04-30</v>
      </c>
      <c r="M325" s="61" t="str">
        <f>VLOOKUP(A325,'PAI 2025 GPS rempl2)'!$E$3:$X$502,20,0)</f>
        <v>30-OFICINA ASESORA DE PLANEACIÓN</v>
      </c>
    </row>
    <row r="326" spans="1:13" x14ac:dyDescent="0.25">
      <c r="A326" s="79" t="s">
        <v>1306</v>
      </c>
      <c r="B326" s="79" t="str">
        <f>VLOOKUP(A326,'PAI 2025 GPS rempl2)'!$A$3:$D$502,4,0)</f>
        <v>Actividad propia</v>
      </c>
      <c r="C326" s="61" t="str">
        <f>IF(ISERROR(VLOOKUP(A326,Hoja1!$A$3:$G$119,7,0)),C325,VLOOKUP(A326,Hoja1!$A$3:$G$119,7,0))</f>
        <v>Política Fortalecimiento Organizacional y Simplificación de Procesos _DIMENSIÓN Gestión con Valores para Resultados</v>
      </c>
      <c r="D326" s="61" t="s">
        <v>1758</v>
      </c>
      <c r="E326" s="61" t="s">
        <v>1756</v>
      </c>
      <c r="H326" s="61" t="str">
        <f>VLOOKUP(A326,'PAI 2025 GPS rempl2)'!$E$3:$Q$502,13,0)</f>
        <v>Ejecutar el plan de trabajo (Seguimiento al plan de trabajo y evidencias de su cumplimiento)</v>
      </c>
      <c r="I326" s="61">
        <f>VLOOKUP(A326,'PAI 2025 GPS rempl2)'!$E$3:$T$502,15,0)</f>
        <v>100</v>
      </c>
      <c r="J326" s="61" t="str">
        <f>VLOOKUP(A326,'PAI 2025 GPS rempl2)'!$E$3:$U$502,16,0)</f>
        <v>Porcentual</v>
      </c>
      <c r="K326" s="61" t="str">
        <f>VLOOKUP(A326,'PAI 2025 GPS rempl2)'!$E$3:$X$502,18,0)</f>
        <v>2025-05-01</v>
      </c>
      <c r="L326" s="61" t="str">
        <f>VLOOKUP(A326,'PAI 2025 GPS rempl2)'!$E$3:$X$502,19,0)</f>
        <v>2025-11-28</v>
      </c>
      <c r="M326" s="61" t="str">
        <f>VLOOKUP(A326,'PAI 2025 GPS rempl2)'!$E$3:$X$502,20,0)</f>
        <v>30-OFICINA ASESORA DE PLANEACIÓN</v>
      </c>
    </row>
    <row r="327" spans="1:13" x14ac:dyDescent="0.25">
      <c r="A327" s="79" t="s">
        <v>1307</v>
      </c>
      <c r="B327" s="79" t="str">
        <f>VLOOKUP(A327,'PAI 2025 GPS rempl2)'!$A$3:$D$502,4,0)</f>
        <v>Actividad propia</v>
      </c>
      <c r="C327" s="61" t="str">
        <f>IF(ISERROR(VLOOKUP(A327,Hoja1!$A$3:$G$119,7,0)),C326,VLOOKUP(A327,Hoja1!$A$3:$G$119,7,0))</f>
        <v>Política Fortalecimiento Organizacional y Simplificación de Procesos _DIMENSIÓN Gestión con Valores para Resultados</v>
      </c>
      <c r="D327" s="61" t="s">
        <v>1758</v>
      </c>
      <c r="E327" s="61" t="s">
        <v>1756</v>
      </c>
      <c r="H327" s="61" t="str">
        <f>VLOOKUP(A327,'PAI 2025 GPS rempl2)'!$E$3:$Q$502,13,0)</f>
        <v>Presentar resultados (Presentación de resultados y  Lista de asistencia reunióno de presentación)</v>
      </c>
      <c r="I327" s="61">
        <f>VLOOKUP(A327,'PAI 2025 GPS rempl2)'!$E$3:$T$502,15,0)</f>
        <v>2</v>
      </c>
      <c r="J327" s="61" t="str">
        <f>VLOOKUP(A327,'PAI 2025 GPS rempl2)'!$E$3:$U$502,16,0)</f>
        <v>Númerica</v>
      </c>
      <c r="K327" s="61" t="str">
        <f>VLOOKUP(A327,'PAI 2025 GPS rempl2)'!$E$3:$X$502,18,0)</f>
        <v>2025-12-01</v>
      </c>
      <c r="L327" s="61" t="str">
        <f>VLOOKUP(A327,'PAI 2025 GPS rempl2)'!$E$3:$X$502,19,0)</f>
        <v>2025-12-19</v>
      </c>
      <c r="M327" s="61" t="str">
        <f>VLOOKUP(A327,'PAI 2025 GPS rempl2)'!$E$3:$X$502,20,0)</f>
        <v>30-OFICINA ASESORA DE PLANEACIÓN</v>
      </c>
    </row>
    <row r="328" spans="1:13" x14ac:dyDescent="0.25">
      <c r="A328" s="79" t="s">
        <v>1309</v>
      </c>
      <c r="B328" s="79" t="str">
        <f>VLOOKUP(A328,'PAI 2025 GPS rempl2)'!$A$3:$D$502,4,0)</f>
        <v>Producto</v>
      </c>
      <c r="C328" s="61" t="str">
        <f>IF(ISERROR(VLOOKUP(A328,Hoja1!$A$3:$G$119,7,0)),C327,VLOOKUP(A328,Hoja1!$A$3:$G$119,7,0))</f>
        <v>Política Gestión Presupuestal y Eficiencia del Gasto Público _DIMENSIÓN Direccionamiento Estratégico y Planeación</v>
      </c>
      <c r="D328" s="61" t="s">
        <v>1772</v>
      </c>
      <c r="E328" s="61" t="s">
        <v>1763</v>
      </c>
      <c r="F328" s="61" t="str">
        <f>+VLOOKUP(A328,Hoja1!$A$3:$G$119,3,0)</f>
        <v>60-Fortalecer el Sistema Integral de Gestión Institucional en el marco del Modelo Integrado de Planeación y gestión para mejorar la prestación del servicio.</v>
      </c>
      <c r="G328" s="61" t="str">
        <f>VLOOKUP(A328,'PAI 2025 GPS rempl2)'!$E$3:$L$502,8,0)</f>
        <v>FUNCIONAMIENTO</v>
      </c>
      <c r="H328" s="61" t="str">
        <f>VLOOKUP(A328,'PAI 2025 GPS rempl2)'!$E$3:$Q$502,13,0)</f>
        <v>Herramienta de análisis y optimización de la distribución del gasto de la Entidad, implementada (Informe con link a la herramineta y explicaciones de su implementación)</v>
      </c>
      <c r="I328" s="61">
        <f>VLOOKUP(A328,'PAI 2025 GPS rempl2)'!$E$3:$T$502,15,0)</f>
        <v>1</v>
      </c>
      <c r="J328" s="61" t="str">
        <f>VLOOKUP(A328,'PAI 2025 GPS rempl2)'!$E$3:$U$502,16,0)</f>
        <v>Númerica</v>
      </c>
      <c r="K328" s="61" t="str">
        <f>VLOOKUP(A328,'PAI 2025 GPS rempl2)'!$E$3:$X$502,18,0)</f>
        <v>2025-04-14</v>
      </c>
      <c r="L328" s="61" t="str">
        <f>VLOOKUP(A328,'PAI 2025 GPS rempl2)'!$E$3:$X$502,19,0)</f>
        <v>2025-12-19</v>
      </c>
      <c r="M328" s="61" t="str">
        <f>VLOOKUP(A328,'PAI 2025 GPS rempl2)'!$E$3:$X$502,20,0)</f>
        <v>30-OFICINA ASESORA DE PLANEACIÓN</v>
      </c>
    </row>
    <row r="329" spans="1:13" x14ac:dyDescent="0.25">
      <c r="A329" s="79" t="s">
        <v>1313</v>
      </c>
      <c r="B329" s="79" t="str">
        <f>VLOOKUP(A329,'PAI 2025 GPS rempl2)'!$A$3:$D$502,4,0)</f>
        <v>Actividad propia</v>
      </c>
      <c r="C329" s="61" t="str">
        <f>IF(ISERROR(VLOOKUP(A329,Hoja1!$A$3:$G$119,7,0)),C328,VLOOKUP(A329,Hoja1!$A$3:$G$119,7,0))</f>
        <v>Política Gestión Presupuestal y Eficiencia del Gasto Público _DIMENSIÓN Direccionamiento Estratégico y Planeación</v>
      </c>
      <c r="D329" s="61" t="s">
        <v>1772</v>
      </c>
      <c r="E329" s="61" t="s">
        <v>1763</v>
      </c>
      <c r="H329" s="61" t="str">
        <f>VLOOKUP(A329,'PAI 2025 GPS rempl2)'!$E$3:$Q$502,13,0)</f>
        <v>Elaborar el plan de trabajo para el diseño e implementación de la herramienta (Plan de trabajo diseñado)</v>
      </c>
      <c r="I329" s="61">
        <f>VLOOKUP(A329,'PAI 2025 GPS rempl2)'!$E$3:$T$502,15,0)</f>
        <v>1</v>
      </c>
      <c r="J329" s="61" t="str">
        <f>VLOOKUP(A329,'PAI 2025 GPS rempl2)'!$E$3:$U$502,16,0)</f>
        <v>Númerica</v>
      </c>
      <c r="K329" s="61" t="str">
        <f>VLOOKUP(A329,'PAI 2025 GPS rempl2)'!$E$3:$X$502,18,0)</f>
        <v>2025-04-14</v>
      </c>
      <c r="L329" s="61" t="str">
        <f>VLOOKUP(A329,'PAI 2025 GPS rempl2)'!$E$3:$X$502,19,0)</f>
        <v>2025-05-30</v>
      </c>
      <c r="M329" s="61" t="str">
        <f>VLOOKUP(A329,'PAI 2025 GPS rempl2)'!$E$3:$X$502,20,0)</f>
        <v>30-OFICINA ASESORA DE PLANEACIÓN</v>
      </c>
    </row>
    <row r="330" spans="1:13" x14ac:dyDescent="0.25">
      <c r="A330" s="79" t="s">
        <v>1315</v>
      </c>
      <c r="B330" s="79" t="str">
        <f>VLOOKUP(A330,'PAI 2025 GPS rempl2)'!$A$3:$D$502,4,0)</f>
        <v>Actividad propia</v>
      </c>
      <c r="C330" s="61" t="str">
        <f>IF(ISERROR(VLOOKUP(A330,Hoja1!$A$3:$G$119,7,0)),C329,VLOOKUP(A330,Hoja1!$A$3:$G$119,7,0))</f>
        <v>Política Gestión Presupuestal y Eficiencia del Gasto Público _DIMENSIÓN Direccionamiento Estratégico y Planeación</v>
      </c>
      <c r="D330" s="61" t="s">
        <v>1772</v>
      </c>
      <c r="E330" s="61" t="s">
        <v>1763</v>
      </c>
      <c r="H330" s="61" t="str">
        <f>VLOOKUP(A330,'PAI 2025 GPS rempl2)'!$E$3:$Q$502,13,0)</f>
        <v>Ejecutar el plan de trabajo (Seguimiento al plan de trabajo y evidencias de su cumplimiento)</v>
      </c>
      <c r="I330" s="61">
        <f>VLOOKUP(A330,'PAI 2025 GPS rempl2)'!$E$3:$T$502,15,0)</f>
        <v>100</v>
      </c>
      <c r="J330" s="61" t="str">
        <f>VLOOKUP(A330,'PAI 2025 GPS rempl2)'!$E$3:$U$502,16,0)</f>
        <v>Porcentual</v>
      </c>
      <c r="K330" s="61" t="str">
        <f>VLOOKUP(A330,'PAI 2025 GPS rempl2)'!$E$3:$X$502,18,0)</f>
        <v>2025-06-02</v>
      </c>
      <c r="L330" s="61" t="str">
        <f>VLOOKUP(A330,'PAI 2025 GPS rempl2)'!$E$3:$X$502,19,0)</f>
        <v>2025-12-19</v>
      </c>
      <c r="M330" s="61" t="str">
        <f>VLOOKUP(A330,'PAI 2025 GPS rempl2)'!$E$3:$X$502,20,0)</f>
        <v>30-OFICINA ASESORA DE PLANEACIÓN</v>
      </c>
    </row>
    <row r="331" spans="1:13" x14ac:dyDescent="0.25">
      <c r="A331" s="79" t="s">
        <v>1317</v>
      </c>
      <c r="B331" s="79" t="str">
        <f>VLOOKUP(A331,'PAI 2025 GPS rempl2)'!$A$3:$D$502,4,0)</f>
        <v>Producto</v>
      </c>
      <c r="C331" s="61" t="str">
        <f>IF(ISERROR(VLOOKUP(A331,Hoja1!$A$3:$G$119,7,0)),C330,VLOOKUP(A331,Hoja1!$A$3:$G$119,7,0))</f>
        <v>Política Gestión Presupuestal y Eficiencia del Gasto Público _DIMENSIÓN Direccionamiento Estratégico y Planeación</v>
      </c>
      <c r="D331" s="61" t="s">
        <v>1772</v>
      </c>
      <c r="E331" s="61" t="s">
        <v>1763</v>
      </c>
      <c r="F331" s="61" t="str">
        <f>+VLOOKUP(A331,Hoja1!$A$3:$G$119,3,0)</f>
        <v>60-Fortalecer el Sistema Integral de Gestión Institucional en el marco del Modelo Integrado de Planeación y gestión para mejorar la prestación del servicio.</v>
      </c>
      <c r="G331" s="61" t="str">
        <f>VLOOKUP(A331,'PAI 2025 GPS rempl2)'!$E$3:$L$502,8,0)</f>
        <v>C-3503-0200-0016-40401c</v>
      </c>
      <c r="H331" s="61" t="str">
        <f>VLOOKUP(A331,'PAI 2025 GPS rempl2)'!$E$3:$Q$502,13,0)</f>
        <v>Estudio de costos de los trámites priorizados, realizado (Estudio Realizado )</v>
      </c>
      <c r="I331" s="61">
        <f>VLOOKUP(A331,'PAI 2025 GPS rempl2)'!$E$3:$T$502,15,0)</f>
        <v>1</v>
      </c>
      <c r="J331" s="61" t="str">
        <f>VLOOKUP(A331,'PAI 2025 GPS rempl2)'!$E$3:$U$502,16,0)</f>
        <v>Númerica</v>
      </c>
      <c r="K331" s="61" t="str">
        <f>VLOOKUP(A331,'PAI 2025 GPS rempl2)'!$E$3:$X$502,18,0)</f>
        <v>2025-05-05</v>
      </c>
      <c r="L331" s="61" t="str">
        <f>VLOOKUP(A331,'PAI 2025 GPS rempl2)'!$E$3:$X$502,19,0)</f>
        <v>2025-11-20</v>
      </c>
      <c r="M331" s="61" t="str">
        <f>VLOOKUP(A331,'PAI 2025 GPS rempl2)'!$E$3:$X$502,20,0)</f>
        <v>30-OFICINA ASESORA DE PLANEACIÓN;
37-GRUPO DE TRABAJO DE ESTUDIOS ECONÓMICOS</v>
      </c>
    </row>
    <row r="332" spans="1:13" x14ac:dyDescent="0.25">
      <c r="A332" s="79" t="s">
        <v>1321</v>
      </c>
      <c r="B332" s="79" t="str">
        <f>VLOOKUP(A332,'PAI 2025 GPS rempl2)'!$A$3:$D$502,4,0)</f>
        <v>Actividad propia</v>
      </c>
      <c r="C332" s="61" t="str">
        <f>IF(ISERROR(VLOOKUP(A332,Hoja1!$A$3:$G$119,7,0)),C331,VLOOKUP(A332,Hoja1!$A$3:$G$119,7,0))</f>
        <v>Política Gestión Presupuestal y Eficiencia del Gasto Público _DIMENSIÓN Direccionamiento Estratégico y Planeación</v>
      </c>
      <c r="D332" s="61" t="s">
        <v>1772</v>
      </c>
      <c r="E332" s="61" t="s">
        <v>1763</v>
      </c>
      <c r="H332" s="61" t="str">
        <f>VLOOKUP(A332,'PAI 2025 GPS rempl2)'!$E$3:$Q$502,13,0)</f>
        <v>Priorizar los trámites objeto del estudio de costeo (Documento con la priorización de trámites)</v>
      </c>
      <c r="I332" s="61">
        <f>VLOOKUP(A332,'PAI 2025 GPS rempl2)'!$E$3:$T$502,15,0)</f>
        <v>1</v>
      </c>
      <c r="J332" s="61" t="str">
        <f>VLOOKUP(A332,'PAI 2025 GPS rempl2)'!$E$3:$U$502,16,0)</f>
        <v>Númerica</v>
      </c>
      <c r="K332" s="61" t="str">
        <f>VLOOKUP(A332,'PAI 2025 GPS rempl2)'!$E$3:$X$502,18,0)</f>
        <v>2025-05-05</v>
      </c>
      <c r="L332" s="61" t="str">
        <f>VLOOKUP(A332,'PAI 2025 GPS rempl2)'!$E$3:$X$502,19,0)</f>
        <v>2025-06-06</v>
      </c>
      <c r="M332" s="61" t="str">
        <f>VLOOKUP(A332,'PAI 2025 GPS rempl2)'!$E$3:$X$502,20,0)</f>
        <v>30-OFICINA ASESORA DE PLANEACIÓN</v>
      </c>
    </row>
    <row r="333" spans="1:13" x14ac:dyDescent="0.25">
      <c r="A333" s="79" t="s">
        <v>1324</v>
      </c>
      <c r="B333" s="79" t="str">
        <f>VLOOKUP(A333,'PAI 2025 GPS rempl2)'!$A$3:$D$502,4,0)</f>
        <v>Actividad propia</v>
      </c>
      <c r="C333" s="61" t="str">
        <f>IF(ISERROR(VLOOKUP(A333,Hoja1!$A$3:$G$119,7,0)),C332,VLOOKUP(A333,Hoja1!$A$3:$G$119,7,0))</f>
        <v>Política Gestión Presupuestal y Eficiencia del Gasto Público _DIMENSIÓN Direccionamiento Estratégico y Planeación</v>
      </c>
      <c r="D333" s="61" t="s">
        <v>1772</v>
      </c>
      <c r="E333" s="61" t="s">
        <v>1763</v>
      </c>
      <c r="H333" s="61" t="str">
        <f>VLOOKUP(A333,'PAI 2025 GPS rempl2)'!$E$3:$Q$502,13,0)</f>
        <v>Recopilar la información necesaria para realizar el estudio de costeo (Documento que relacione la documentación recopilada)</v>
      </c>
      <c r="I333" s="61">
        <f>VLOOKUP(A333,'PAI 2025 GPS rempl2)'!$E$3:$T$502,15,0)</f>
        <v>100</v>
      </c>
      <c r="J333" s="61" t="str">
        <f>VLOOKUP(A333,'PAI 2025 GPS rempl2)'!$E$3:$U$502,16,0)</f>
        <v>Porcentual</v>
      </c>
      <c r="K333" s="61" t="str">
        <f>VLOOKUP(A333,'PAI 2025 GPS rempl2)'!$E$3:$X$502,18,0)</f>
        <v>2025-06-09</v>
      </c>
      <c r="L333" s="61" t="str">
        <f>VLOOKUP(A333,'PAI 2025 GPS rempl2)'!$E$3:$X$502,19,0)</f>
        <v>2025-07-15</v>
      </c>
      <c r="M333" s="61" t="str">
        <f>VLOOKUP(A333,'PAI 2025 GPS rempl2)'!$E$3:$X$502,20,0)</f>
        <v>30-OFICINA ASESORA DE PLANEACIÓN;
37-GRUPO DE TRABAJO DE ESTUDIOS ECONÓMICOS</v>
      </c>
    </row>
    <row r="334" spans="1:13" x14ac:dyDescent="0.25">
      <c r="A334" s="79" t="s">
        <v>1326</v>
      </c>
      <c r="B334" s="79" t="str">
        <f>VLOOKUP(A334,'PAI 2025 GPS rempl2)'!$A$3:$D$502,4,0)</f>
        <v>Actividad propia</v>
      </c>
      <c r="C334" s="61" t="str">
        <f>IF(ISERROR(VLOOKUP(A334,Hoja1!$A$3:$G$119,7,0)),C333,VLOOKUP(A334,Hoja1!$A$3:$G$119,7,0))</f>
        <v>Política Gestión Presupuestal y Eficiencia del Gasto Público _DIMENSIÓN Direccionamiento Estratégico y Planeación</v>
      </c>
      <c r="D334" s="61" t="s">
        <v>1772</v>
      </c>
      <c r="E334" s="61" t="s">
        <v>1763</v>
      </c>
      <c r="H334" s="61" t="str">
        <f>VLOOKUP(A334,'PAI 2025 GPS rempl2)'!$E$3:$Q$502,13,0)</f>
        <v>Realizar estudio de costo de los trámites priorizados (Estudio Realizado)</v>
      </c>
      <c r="I334" s="61">
        <f>VLOOKUP(A334,'PAI 2025 GPS rempl2)'!$E$3:$T$502,15,0)</f>
        <v>1</v>
      </c>
      <c r="J334" s="61" t="str">
        <f>VLOOKUP(A334,'PAI 2025 GPS rempl2)'!$E$3:$U$502,16,0)</f>
        <v>Númerica</v>
      </c>
      <c r="K334" s="61" t="str">
        <f>VLOOKUP(A334,'PAI 2025 GPS rempl2)'!$E$3:$X$502,18,0)</f>
        <v>2025-07-16</v>
      </c>
      <c r="L334" s="61" t="str">
        <f>VLOOKUP(A334,'PAI 2025 GPS rempl2)'!$E$3:$X$502,19,0)</f>
        <v>2025-10-31</v>
      </c>
      <c r="M334" s="61" t="str">
        <f>VLOOKUP(A334,'PAI 2025 GPS rempl2)'!$E$3:$X$502,20,0)</f>
        <v>30-OFICINA ASESORA DE PLANEACIÓN;
37-GRUPO DE TRABAJO DE ESTUDIOS ECONÓMICOS</v>
      </c>
    </row>
    <row r="335" spans="1:13" x14ac:dyDescent="0.25">
      <c r="A335" s="79" t="s">
        <v>1329</v>
      </c>
      <c r="B335" s="79" t="str">
        <f>VLOOKUP(A335,'PAI 2025 GPS rempl2)'!$A$3:$D$502,4,0)</f>
        <v>Actividad propia</v>
      </c>
      <c r="C335" s="61" t="str">
        <f>IF(ISERROR(VLOOKUP(A335,Hoja1!$A$3:$G$119,7,0)),C334,VLOOKUP(A335,Hoja1!$A$3:$G$119,7,0))</f>
        <v>Política Gestión Presupuestal y Eficiencia del Gasto Público _DIMENSIÓN Direccionamiento Estratégico y Planeación</v>
      </c>
      <c r="D335" s="61" t="s">
        <v>1772</v>
      </c>
      <c r="E335" s="61" t="s">
        <v>1763</v>
      </c>
      <c r="H335" s="61" t="str">
        <f>VLOOKUP(A335,'PAI 2025 GPS rempl2)'!$E$3:$Q$502,13,0)</f>
        <v>Socializar los resultados del estudio con los jefes de las áreas responsables de los trámites costeados (Correo electronico con el envío del estudio realizado  /  Listas de asistencia a reunion de socialización)</v>
      </c>
      <c r="I335" s="61">
        <f>VLOOKUP(A335,'PAI 2025 GPS rempl2)'!$E$3:$T$502,15,0)</f>
        <v>1</v>
      </c>
      <c r="J335" s="61" t="str">
        <f>VLOOKUP(A335,'PAI 2025 GPS rempl2)'!$E$3:$U$502,16,0)</f>
        <v>Númerica</v>
      </c>
      <c r="K335" s="61" t="str">
        <f>VLOOKUP(A335,'PAI 2025 GPS rempl2)'!$E$3:$X$502,18,0)</f>
        <v>2025-11-03</v>
      </c>
      <c r="L335" s="61" t="str">
        <f>VLOOKUP(A335,'PAI 2025 GPS rempl2)'!$E$3:$X$502,19,0)</f>
        <v>2025-11-20</v>
      </c>
      <c r="M335" s="61" t="str">
        <f>VLOOKUP(A335,'PAI 2025 GPS rempl2)'!$E$3:$X$502,20,0)</f>
        <v>30-OFICINA ASESORA DE PLANEACIÓN;
37-GRUPO DE TRABAJO DE ESTUDIOS ECONÓMICOS</v>
      </c>
    </row>
    <row r="336" spans="1:13" x14ac:dyDescent="0.25">
      <c r="A336" s="79" t="s">
        <v>1332</v>
      </c>
      <c r="B336" s="79" t="str">
        <f>VLOOKUP(A336,'PAI 2025 GPS rempl2)'!$A$3:$D$502,4,0)</f>
        <v>Producto</v>
      </c>
      <c r="C336" s="61" t="str">
        <f>IF(ISERROR(VLOOKUP(A336,Hoja1!$A$3:$G$119,7,0)),C335,VLOOKUP(A336,Hoja1!$A$3:$G$119,7,0))</f>
        <v>Política Simplificación, Racionalización y Estandarización de trámites _DIMENSIÓN Gestión con Valores para Resultados</v>
      </c>
      <c r="D336" s="61" t="s">
        <v>1773</v>
      </c>
      <c r="E336" s="61" t="s">
        <v>1756</v>
      </c>
      <c r="F336" s="61" t="str">
        <f>+VLOOKUP(A336,Hoja1!$A$3:$G$119,3,0)</f>
        <v>60-Fortalecer el Sistema Integral de Gestión Institucional en el marco del Modelo Integrado de Planeación y gestión para mejorar la prestación del servicio.</v>
      </c>
      <c r="G336" s="61" t="str">
        <f>VLOOKUP(A336,'PAI 2025 GPS rempl2)'!$E$3:$L$502,8,0)</f>
        <v>N/A</v>
      </c>
      <c r="H336" s="61" t="str">
        <f>VLOOKUP(A336,'PAI 2025 GPS rempl2)'!$E$3:$Q$502,13,0)</f>
        <v>Estrategia de racionalización de trámites implementada</v>
      </c>
      <c r="I336" s="61">
        <f>VLOOKUP(A336,'PAI 2025 GPS rempl2)'!$E$3:$T$502,15,0)</f>
        <v>100</v>
      </c>
      <c r="J336" s="61" t="str">
        <f>VLOOKUP(A336,'PAI 2025 GPS rempl2)'!$E$3:$U$502,16,0)</f>
        <v>Porcentual</v>
      </c>
      <c r="K336" s="61" t="str">
        <f>VLOOKUP(A336,'PAI 2025 GPS rempl2)'!$E$3:$X$502,18,0)</f>
        <v>2025-01-15</v>
      </c>
      <c r="L336" s="61" t="str">
        <f>VLOOKUP(A336,'PAI 2025 GPS rempl2)'!$E$3:$X$502,19,0)</f>
        <v>2025-12-22</v>
      </c>
      <c r="M336" s="61" t="str">
        <f>VLOOKUP(A336,'PAI 2025 GPS rempl2)'!$E$3:$X$502,20,0)</f>
        <v>30-OFICINA ASESORA DE PLANEACIÓN</v>
      </c>
    </row>
    <row r="337" spans="1:13" x14ac:dyDescent="0.25">
      <c r="A337" s="79" t="s">
        <v>1336</v>
      </c>
      <c r="B337" s="79" t="str">
        <f>VLOOKUP(A337,'PAI 2025 GPS rempl2)'!$A$3:$D$502,4,0)</f>
        <v>Actividad propia</v>
      </c>
      <c r="C337" s="61" t="str">
        <f>IF(ISERROR(VLOOKUP(A337,Hoja1!$A$3:$G$119,7,0)),C336,VLOOKUP(A337,Hoja1!$A$3:$G$119,7,0))</f>
        <v>Política Simplificación, Racionalización y Estandarización de trámites _DIMENSIÓN Gestión con Valores para Resultados</v>
      </c>
      <c r="D337" s="61" t="s">
        <v>1773</v>
      </c>
      <c r="E337" s="61" t="s">
        <v>1756</v>
      </c>
      <c r="H337" s="61" t="str">
        <f>VLOOKUP(A337,'PAI 2025 GPS rempl2)'!$E$3:$Q$502,13,0)</f>
        <v>Elaborar el plan de trabajo de la estrategia de racionalización de trámites</v>
      </c>
      <c r="I337" s="61">
        <f>VLOOKUP(A337,'PAI 2025 GPS rempl2)'!$E$3:$T$502,15,0)</f>
        <v>1</v>
      </c>
      <c r="J337" s="61" t="str">
        <f>VLOOKUP(A337,'PAI 2025 GPS rempl2)'!$E$3:$U$502,16,0)</f>
        <v>Númerica</v>
      </c>
      <c r="K337" s="61" t="str">
        <f>VLOOKUP(A337,'PAI 2025 GPS rempl2)'!$E$3:$X$502,18,0)</f>
        <v>2025-01-15</v>
      </c>
      <c r="L337" s="61" t="str">
        <f>VLOOKUP(A337,'PAI 2025 GPS rempl2)'!$E$3:$X$502,19,0)</f>
        <v>2025-03-28</v>
      </c>
      <c r="M337" s="61" t="str">
        <f>VLOOKUP(A337,'PAI 2025 GPS rempl2)'!$E$3:$X$502,20,0)</f>
        <v>30-OFICINA ASESORA DE PLANEACIÓN</v>
      </c>
    </row>
    <row r="338" spans="1:13" x14ac:dyDescent="0.25">
      <c r="A338" s="79" t="s">
        <v>1338</v>
      </c>
      <c r="B338" s="79" t="str">
        <f>VLOOKUP(A338,'PAI 2025 GPS rempl2)'!$A$3:$D$502,4,0)</f>
        <v>Actividad propia</v>
      </c>
      <c r="C338" s="61" t="str">
        <f>IF(ISERROR(VLOOKUP(A338,Hoja1!$A$3:$G$119,7,0)),C337,VLOOKUP(A338,Hoja1!$A$3:$G$119,7,0))</f>
        <v>Política Simplificación, Racionalización y Estandarización de trámites _DIMENSIÓN Gestión con Valores para Resultados</v>
      </c>
      <c r="D338" s="61" t="s">
        <v>1773</v>
      </c>
      <c r="E338" s="61" t="s">
        <v>1756</v>
      </c>
      <c r="H338" s="61" t="str">
        <f>VLOOKUP(A338,'PAI 2025 GPS rempl2)'!$E$3:$Q$502,13,0)</f>
        <v>Ejecutar el plan de trabajo de la estrategia de racionalización de trámites</v>
      </c>
      <c r="I338" s="61">
        <f>VLOOKUP(A338,'PAI 2025 GPS rempl2)'!$E$3:$T$502,15,0)</f>
        <v>100</v>
      </c>
      <c r="J338" s="61" t="str">
        <f>VLOOKUP(A338,'PAI 2025 GPS rempl2)'!$E$3:$U$502,16,0)</f>
        <v>Porcentual</v>
      </c>
      <c r="K338" s="61" t="str">
        <f>VLOOKUP(A338,'PAI 2025 GPS rempl2)'!$E$3:$X$502,18,0)</f>
        <v>2025-03-28</v>
      </c>
      <c r="L338" s="61" t="str">
        <f>VLOOKUP(A338,'PAI 2025 GPS rempl2)'!$E$3:$X$502,19,0)</f>
        <v>2025-12-22</v>
      </c>
      <c r="M338" s="61" t="str">
        <f>VLOOKUP(A338,'PAI 2025 GPS rempl2)'!$E$3:$X$502,20,0)</f>
        <v>30-OFICINA ASESORA DE PLANEACIÓN</v>
      </c>
    </row>
    <row r="339" spans="1:13" x14ac:dyDescent="0.25">
      <c r="A339" s="79" t="s">
        <v>1340</v>
      </c>
      <c r="B339" s="79" t="str">
        <f>VLOOKUP(A339,'PAI 2025 GPS rempl2)'!$A$3:$D$502,4,0)</f>
        <v>Producto</v>
      </c>
      <c r="C339" s="61" t="str">
        <f>IF(ISERROR(VLOOKUP(A339,Hoja1!$A$3:$G$119,7,0)),C338,VLOOKUP(A339,Hoja1!$A$3:$G$119,7,0))</f>
        <v>Política Planeación Institucional _DIMENSIÓN Direccionamiento Estratégico y Planeación</v>
      </c>
      <c r="D339" s="61" t="s">
        <v>1774</v>
      </c>
      <c r="E339" s="61" t="s">
        <v>1763</v>
      </c>
      <c r="F339" s="61" t="str">
        <f>+VLOOKUP(A339,Hoja1!$A$3:$G$119,3,0)</f>
        <v>60-Fortalecer el Sistema Integral de Gestión Institucional en el marco del Modelo Integrado de Planeación y gestión para mejorar la prestación del servicio.</v>
      </c>
      <c r="G339" s="61" t="str">
        <f>VLOOKUP(A339,'PAI 2025 GPS rempl2)'!$E$3:$L$502,8,0)</f>
        <v>N/A</v>
      </c>
      <c r="H339" s="61" t="str">
        <f>VLOOKUP(A339,'PAI 2025 GPS rempl2)'!$E$3:$Q$502,13,0)</f>
        <v>Plan de Transparencia y Ética Publica, formulado y ejecutado</v>
      </c>
      <c r="I339" s="61">
        <f>VLOOKUP(A339,'PAI 2025 GPS rempl2)'!$E$3:$T$502,15,0)</f>
        <v>100</v>
      </c>
      <c r="J339" s="61" t="str">
        <f>VLOOKUP(A339,'PAI 2025 GPS rempl2)'!$E$3:$U$502,16,0)</f>
        <v>Porcentual</v>
      </c>
      <c r="K339" s="61" t="str">
        <f>VLOOKUP(A339,'PAI 2025 GPS rempl2)'!$E$3:$X$502,18,0)</f>
        <v>2025-01-15</v>
      </c>
      <c r="L339" s="61" t="str">
        <f>VLOOKUP(A339,'PAI 2025 GPS rempl2)'!$E$3:$X$502,19,0)</f>
        <v>2025-12-22</v>
      </c>
      <c r="M339" s="61" t="str">
        <f>VLOOKUP(A339,'PAI 2025 GPS rempl2)'!$E$3:$X$502,20,0)</f>
        <v>100-SECRETARIA GENERAL;
30-OFICINA ASESORA DE PLANEACIÓN</v>
      </c>
    </row>
    <row r="340" spans="1:13" x14ac:dyDescent="0.25">
      <c r="A340" s="79" t="s">
        <v>1343</v>
      </c>
      <c r="B340" s="79" t="str">
        <f>VLOOKUP(A340,'PAI 2025 GPS rempl2)'!$A$3:$D$502,4,0)</f>
        <v>Actividad propia</v>
      </c>
      <c r="C340" s="61" t="str">
        <f>IF(ISERROR(VLOOKUP(A340,Hoja1!$A$3:$G$119,7,0)),C339,VLOOKUP(A340,Hoja1!$A$3:$G$119,7,0))</f>
        <v>Política Planeación Institucional _DIMENSIÓN Direccionamiento Estratégico y Planeación</v>
      </c>
      <c r="D340" s="61" t="s">
        <v>1774</v>
      </c>
      <c r="E340" s="61" t="s">
        <v>1763</v>
      </c>
      <c r="H340" s="61" t="str">
        <f>VLOOKUP(A340,'PAI 2025 GPS rempl2)'!$E$3:$Q$502,13,0)</f>
        <v>Elaborar el plan de trabajo para formular el Programa de Transparencia y Ética Pública - PTEP, en el marco de la ley 2195 de 2022 y su decreto reglamentario 1122 de 2024</v>
      </c>
      <c r="I340" s="61">
        <f>VLOOKUP(A340,'PAI 2025 GPS rempl2)'!$E$3:$T$502,15,0)</f>
        <v>1</v>
      </c>
      <c r="J340" s="61" t="str">
        <f>VLOOKUP(A340,'PAI 2025 GPS rempl2)'!$E$3:$U$502,16,0)</f>
        <v>Númerica</v>
      </c>
      <c r="K340" s="61" t="str">
        <f>VLOOKUP(A340,'PAI 2025 GPS rempl2)'!$E$3:$X$502,18,0)</f>
        <v>2025-01-15</v>
      </c>
      <c r="L340" s="61" t="str">
        <f>VLOOKUP(A340,'PAI 2025 GPS rempl2)'!$E$3:$X$502,19,0)</f>
        <v>2025-02-15</v>
      </c>
      <c r="M340" s="61" t="str">
        <f>VLOOKUP(A340,'PAI 2025 GPS rempl2)'!$E$3:$X$502,20,0)</f>
        <v>100-SECRETARIA GENERAL;
30-OFICINA ASESORA DE PLANEACIÓN</v>
      </c>
    </row>
    <row r="341" spans="1:13" x14ac:dyDescent="0.25">
      <c r="A341" s="79" t="s">
        <v>1345</v>
      </c>
      <c r="B341" s="79" t="str">
        <f>VLOOKUP(A341,'PAI 2025 GPS rempl2)'!$A$3:$D$502,4,0)</f>
        <v>Actividad propia</v>
      </c>
      <c r="C341" s="61" t="str">
        <f>IF(ISERROR(VLOOKUP(A341,Hoja1!$A$3:$G$119,7,0)),C340,VLOOKUP(A341,Hoja1!$A$3:$G$119,7,0))</f>
        <v>Política Planeación Institucional _DIMENSIÓN Direccionamiento Estratégico y Planeación</v>
      </c>
      <c r="D341" s="61" t="s">
        <v>1774</v>
      </c>
      <c r="E341" s="61" t="s">
        <v>1763</v>
      </c>
      <c r="H341" s="61" t="str">
        <f>VLOOKUP(A341,'PAI 2025 GPS rempl2)'!$E$3:$Q$502,13,0)</f>
        <v>Ejecutar el plan de trabajo del Programa de Transparencia y Ética Pública</v>
      </c>
      <c r="I341" s="61">
        <f>VLOOKUP(A341,'PAI 2025 GPS rempl2)'!$E$3:$T$502,15,0)</f>
        <v>100</v>
      </c>
      <c r="J341" s="61" t="str">
        <f>VLOOKUP(A341,'PAI 2025 GPS rempl2)'!$E$3:$U$502,16,0)</f>
        <v>Porcentual</v>
      </c>
      <c r="K341" s="61" t="str">
        <f>VLOOKUP(A341,'PAI 2025 GPS rempl2)'!$E$3:$X$502,18,0)</f>
        <v>2025-01-31</v>
      </c>
      <c r="L341" s="61" t="str">
        <f>VLOOKUP(A341,'PAI 2025 GPS rempl2)'!$E$3:$X$502,19,0)</f>
        <v>2025-12-22</v>
      </c>
      <c r="M341" s="61" t="str">
        <f>VLOOKUP(A341,'PAI 2025 GPS rempl2)'!$E$3:$X$502,20,0)</f>
        <v>100-SECRETARIA GENERAL;
30-OFICINA ASESORA DE PLANEACIÓN</v>
      </c>
    </row>
    <row r="342" spans="1:13" x14ac:dyDescent="0.25">
      <c r="A342" s="79" t="s">
        <v>1347</v>
      </c>
      <c r="B342" s="79" t="str">
        <f>VLOOKUP(A342,'PAI 2025 GPS rempl2)'!$A$3:$D$502,4,0)</f>
        <v>Producto</v>
      </c>
      <c r="C342" s="61" t="str">
        <f>IF(ISERROR(VLOOKUP(A342,Hoja1!$A$3:$G$119,7,0)),C341,VLOOKUP(A342,Hoja1!$A$3:$G$119,7,0))</f>
        <v>Política Participación Ciudadana en la Gestión Pública _DIMENSIÓN Gestión con Valores para Resultados</v>
      </c>
      <c r="D342" s="61" t="s">
        <v>1764</v>
      </c>
      <c r="E342" s="61" t="s">
        <v>1756</v>
      </c>
      <c r="F342" s="61" t="str">
        <f>+VLOOKUP(A342,Hoja1!$A$3:$G$119,3,0)</f>
        <v>58-Promover el enfoque preventivo, diferencial y territorial en el que hacer misional de la entidad</v>
      </c>
      <c r="G342" s="61" t="str">
        <f>VLOOKUP(A342,'PAI 2025 GPS rempl2)'!$E$3:$L$502,8,0)</f>
        <v>N/A</v>
      </c>
      <c r="H342" s="61" t="str">
        <f>VLOOKUP(A342,'PAI 2025 GPS rempl2)'!$E$3:$Q$502,13,0)</f>
        <v>Departamentos con estrategias para el Fortalecimiento sobre la Protección y Promoción de la libre competencia, beneficiados (Informe que de cuenta de los departamentos beneficiados )</v>
      </c>
      <c r="I342" s="61">
        <f>VLOOKUP(A342,'PAI 2025 GPS rempl2)'!$E$3:$T$502,15,0)</f>
        <v>56</v>
      </c>
      <c r="J342" s="61" t="str">
        <f>VLOOKUP(A342,'PAI 2025 GPS rempl2)'!$E$3:$U$502,16,0)</f>
        <v>Porcentual</v>
      </c>
      <c r="K342" s="61" t="str">
        <f>VLOOKUP(A342,'PAI 2025 GPS rempl2)'!$E$3:$X$502,18,0)</f>
        <v>2025-01-13</v>
      </c>
      <c r="L342" s="61" t="str">
        <f>VLOOKUP(A342,'PAI 2025 GPS rempl2)'!$E$3:$X$502,19,0)</f>
        <v>2025-12-12</v>
      </c>
      <c r="M342" s="61" t="str">
        <f>VLOOKUP(A342,'PAI 2025 GPS rempl2)'!$E$3:$X$502,20,0)</f>
        <v>1000-DESPACHO DEL SUPERINTENDENTE DELEGADO PARA LA PROTECCIÓN DE LA COMPETENCIA</v>
      </c>
    </row>
    <row r="343" spans="1:13" x14ac:dyDescent="0.25">
      <c r="A343" s="79" t="s">
        <v>1350</v>
      </c>
      <c r="B343" s="79" t="str">
        <f>VLOOKUP(A343,'PAI 2025 GPS rempl2)'!$A$3:$D$502,4,0)</f>
        <v>Actividad propia</v>
      </c>
      <c r="C343" s="61" t="str">
        <f>IF(ISERROR(VLOOKUP(A343,Hoja1!$A$3:$G$119,7,0)),C342,VLOOKUP(A343,Hoja1!$A$3:$G$119,7,0))</f>
        <v>Política Participación Ciudadana en la Gestión Pública _DIMENSIÓN Gestión con Valores para Resultados</v>
      </c>
      <c r="D343" s="61" t="s">
        <v>1764</v>
      </c>
      <c r="E343" s="61" t="s">
        <v>1756</v>
      </c>
      <c r="H343" s="61" t="str">
        <f>VLOOKUP(A343,'PAI 2025 GPS rempl2)'!$E$3:$Q$502,13,0)</f>
        <v>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v>
      </c>
      <c r="I343" s="61">
        <f>VLOOKUP(A343,'PAI 2025 GPS rempl2)'!$E$3:$T$502,15,0)</f>
        <v>1</v>
      </c>
      <c r="J343" s="61" t="str">
        <f>VLOOKUP(A343,'PAI 2025 GPS rempl2)'!$E$3:$U$502,16,0)</f>
        <v>Númerica</v>
      </c>
      <c r="K343" s="61" t="str">
        <f>VLOOKUP(A343,'PAI 2025 GPS rempl2)'!$E$3:$X$502,18,0)</f>
        <v>2025-01-13</v>
      </c>
      <c r="L343" s="61" t="str">
        <f>VLOOKUP(A343,'PAI 2025 GPS rempl2)'!$E$3:$X$502,19,0)</f>
        <v>2025-02-28</v>
      </c>
      <c r="M343" s="61" t="str">
        <f>VLOOKUP(A343,'PAI 2025 GPS rempl2)'!$E$3:$X$502,20,0)</f>
        <v>1000-DESPACHO DEL SUPERINTENDENTE DELEGADO PARA LA PROTECCIÓN DE LA COMPETENCIA</v>
      </c>
    </row>
    <row r="344" spans="1:13" x14ac:dyDescent="0.25">
      <c r="A344" s="79" t="s">
        <v>1352</v>
      </c>
      <c r="B344" s="79" t="str">
        <f>VLOOKUP(A344,'PAI 2025 GPS rempl2)'!$A$3:$D$502,4,0)</f>
        <v>Actividad propia</v>
      </c>
      <c r="C344" s="61" t="str">
        <f>IF(ISERROR(VLOOKUP(A344,Hoja1!$A$3:$G$119,7,0)),C343,VLOOKUP(A344,Hoja1!$A$3:$G$119,7,0))</f>
        <v>Política Participación Ciudadana en la Gestión Pública _DIMENSIÓN Gestión con Valores para Resultados</v>
      </c>
      <c r="D344" s="61" t="s">
        <v>1764</v>
      </c>
      <c r="E344" s="61" t="s">
        <v>1756</v>
      </c>
      <c r="H344" s="61" t="str">
        <f>VLOOKUP(A344,'PAI 2025 GPS rempl2)'!$E$3:$Q$502,13,0)</f>
        <v>Realizar las actividades del Programa de Estrategias para el Fortalecimiento sobre la Protección y Promoción de la libre competencia a nivel territorial, de acuerdo con el programa establecido. (Informe de cada una de las actividades definidas en el programa)</v>
      </c>
      <c r="I344" s="61">
        <f>VLOOKUP(A344,'PAI 2025 GPS rempl2)'!$E$3:$T$502,15,0)</f>
        <v>100</v>
      </c>
      <c r="J344" s="61" t="str">
        <f>VLOOKUP(A344,'PAI 2025 GPS rempl2)'!$E$3:$U$502,16,0)</f>
        <v>Porcentual</v>
      </c>
      <c r="K344" s="61" t="str">
        <f>VLOOKUP(A344,'PAI 2025 GPS rempl2)'!$E$3:$X$502,18,0)</f>
        <v>2025-03-03</v>
      </c>
      <c r="L344" s="61" t="str">
        <f>VLOOKUP(A344,'PAI 2025 GPS rempl2)'!$E$3:$X$502,19,0)</f>
        <v>2025-12-12</v>
      </c>
      <c r="M344" s="61" t="str">
        <f>VLOOKUP(A344,'PAI 2025 GPS rempl2)'!$E$3:$X$502,20,0)</f>
        <v>1000-DESPACHO DEL SUPERINTENDENTE DELEGADO PARA LA PROTECCIÓN DE LA COMPETENCIA</v>
      </c>
    </row>
    <row r="345" spans="1:13" x14ac:dyDescent="0.25">
      <c r="A345" s="79" t="s">
        <v>1354</v>
      </c>
      <c r="B345" s="79" t="str">
        <f>VLOOKUP(A345,'PAI 2025 GPS rempl2)'!$A$3:$D$502,4,0)</f>
        <v>Producto</v>
      </c>
      <c r="C345" s="61" t="str">
        <f>IF(ISERROR(VLOOKUP(A345,Hoja1!$A$3:$G$119,7,0)),C344,VLOOKUP(A345,Hoja1!$A$3:$G$119,7,0))</f>
        <v>Política Gestión del Conocimiento y la Innovación _DIMENSIÓN Gestión del conocimiento y la innovación</v>
      </c>
      <c r="D345" s="61" t="s">
        <v>1765</v>
      </c>
      <c r="E345" s="61" t="s">
        <v>1766</v>
      </c>
      <c r="F345" s="61" t="str">
        <f>+VLOOKUP(A345,Hoja1!$A$3:$G$119,3,0)</f>
        <v>56-Fortalecer la gestión de la información, el conocimiento y la innovación para optimizar la capacidad institucional</v>
      </c>
      <c r="G345" s="61" t="str">
        <f>VLOOKUP(A345,'PAI 2025 GPS rempl2)'!$E$3:$L$502,8,0)</f>
        <v>N/A</v>
      </c>
      <c r="H345" s="61" t="str">
        <f>VLOOKUP(A345,'PAI 2025 GPS rempl2)'!$E$3:$Q$502,13,0)</f>
        <v>Guías o directrices para incentivar de manera eficaz la aplicación de normas de protección y libre competencia económica y proporcionar claridad a empresas, autoridades públicas y de competencia homóloga, elaboradas y publicadas (Guía elaborada/capturas de publicación)</v>
      </c>
      <c r="I345" s="61">
        <f>VLOOKUP(A345,'PAI 2025 GPS rempl2)'!$E$3:$T$502,15,0)</f>
        <v>4</v>
      </c>
      <c r="J345" s="61" t="str">
        <f>VLOOKUP(A345,'PAI 2025 GPS rempl2)'!$E$3:$U$502,16,0)</f>
        <v>Númerica</v>
      </c>
      <c r="K345" s="61" t="str">
        <f>VLOOKUP(A345,'PAI 2025 GPS rempl2)'!$E$3:$X$502,18,0)</f>
        <v>2025-02-03</v>
      </c>
      <c r="L345" s="61" t="str">
        <f>VLOOKUP(A345,'PAI 2025 GPS rempl2)'!$E$3:$X$502,19,0)</f>
        <v>2025-11-28</v>
      </c>
      <c r="M345" s="61" t="str">
        <f>VLOOKUP(A345,'PAI 2025 GPS rempl2)'!$E$3:$X$502,20,0)</f>
        <v>10-OFICINA  ASESORA JURÍDICA;
1000-DESPACHO DEL SUPERINTENDENTE DELEGADO PARA LA PROTECCIÓN DE LA COMPETENCIA;
73-GRUPO DE TRABAJO DE COMUNICACION</v>
      </c>
    </row>
    <row r="346" spans="1:13" x14ac:dyDescent="0.25">
      <c r="A346" s="79" t="s">
        <v>1358</v>
      </c>
      <c r="B346" s="79" t="str">
        <f>VLOOKUP(A346,'PAI 2025 GPS rempl2)'!$A$3:$D$502,4,0)</f>
        <v>Actividad propia</v>
      </c>
      <c r="C346" s="61" t="str">
        <f>IF(ISERROR(VLOOKUP(A346,Hoja1!$A$3:$G$119,7,0)),C345,VLOOKUP(A346,Hoja1!$A$3:$G$119,7,0))</f>
        <v>Política Gestión del Conocimiento y la Innovación _DIMENSIÓN Gestión del conocimiento y la innovación</v>
      </c>
      <c r="D346" s="61" t="s">
        <v>1765</v>
      </c>
      <c r="E346" s="61" t="s">
        <v>1766</v>
      </c>
      <c r="H346" s="61" t="str">
        <f>VLOOKUP(A346,'PAI 2025 GPS rempl2)'!$E$3:$Q$502,13,0)</f>
        <v>Elaborar y enviar los documentos a la Oficina Asesora Jurídica  (Documento en Word de la guía o manual remitido a la Oficina Asesora Jurídica)</v>
      </c>
      <c r="I346" s="61">
        <f>VLOOKUP(A346,'PAI 2025 GPS rempl2)'!$E$3:$T$502,15,0)</f>
        <v>4</v>
      </c>
      <c r="J346" s="61" t="str">
        <f>VLOOKUP(A346,'PAI 2025 GPS rempl2)'!$E$3:$U$502,16,0)</f>
        <v>Númerica</v>
      </c>
      <c r="K346" s="61" t="str">
        <f>VLOOKUP(A346,'PAI 2025 GPS rempl2)'!$E$3:$X$502,18,0)</f>
        <v>2025-02-03</v>
      </c>
      <c r="L346" s="61" t="str">
        <f>VLOOKUP(A346,'PAI 2025 GPS rempl2)'!$E$3:$X$502,19,0)</f>
        <v>2025-07-31</v>
      </c>
      <c r="M346" s="61" t="str">
        <f>VLOOKUP(A346,'PAI 2025 GPS rempl2)'!$E$3:$X$502,20,0)</f>
        <v>1000-DESPACHO DEL SUPERINTENDENTE DELEGADO PARA LA PROTECCIÓN DE LA COMPETENCIA</v>
      </c>
    </row>
    <row r="347" spans="1:13" x14ac:dyDescent="0.25">
      <c r="A347" s="79" t="s">
        <v>1360</v>
      </c>
      <c r="B347" s="79" t="str">
        <f>VLOOKUP(A347,'PAI 2025 GPS rempl2)'!$A$3:$D$502,4,0)</f>
        <v>Actividad sin participación</v>
      </c>
      <c r="C347" s="61" t="str">
        <f>IF(ISERROR(VLOOKUP(A347,Hoja1!$A$3:$G$119,7,0)),C346,VLOOKUP(A347,Hoja1!$A$3:$G$119,7,0))</f>
        <v>Política Gestión del Conocimiento y la Innovación _DIMENSIÓN Gestión del conocimiento y la innovación</v>
      </c>
      <c r="D347" s="61" t="s">
        <v>1765</v>
      </c>
      <c r="E347" s="61" t="s">
        <v>1766</v>
      </c>
      <c r="H347" s="61" t="str">
        <f>VLOOKUP(A347,'PAI 2025 GPS rempl2)'!$E$3:$Q$502,13,0)</f>
        <v>Revisar y/o aprobar los documentos y enviarlos al área solicitante mediante correo electrónico. (Correo electrónico con revisión y/o aprobación de los documentos)</v>
      </c>
      <c r="I347" s="61">
        <f>VLOOKUP(A347,'PAI 2025 GPS rempl2)'!$E$3:$T$502,15,0)</f>
        <v>4</v>
      </c>
      <c r="J347" s="61" t="str">
        <f>VLOOKUP(A347,'PAI 2025 GPS rempl2)'!$E$3:$U$502,16,0)</f>
        <v>Númerica</v>
      </c>
      <c r="K347" s="61" t="str">
        <f>VLOOKUP(A347,'PAI 2025 GPS rempl2)'!$E$3:$X$502,18,0)</f>
        <v>2025-03-20</v>
      </c>
      <c r="L347" s="61" t="str">
        <f>VLOOKUP(A347,'PAI 2025 GPS rempl2)'!$E$3:$X$502,19,0)</f>
        <v>2025-07-31</v>
      </c>
      <c r="M347" s="61" t="str">
        <f>VLOOKUP(A347,'PAI 2025 GPS rempl2)'!$E$3:$X$502,20,0)</f>
        <v>10-OFICINA  ASESORA JURÍDICA</v>
      </c>
    </row>
    <row r="348" spans="1:13" x14ac:dyDescent="0.25">
      <c r="A348" s="79" t="s">
        <v>1363</v>
      </c>
      <c r="B348" s="79" t="str">
        <f>VLOOKUP(A348,'PAI 2025 GPS rempl2)'!$A$3:$D$502,4,0)</f>
        <v>Actividad propia</v>
      </c>
      <c r="C348" s="61" t="str">
        <f>IF(ISERROR(VLOOKUP(A348,Hoja1!$A$3:$G$119,7,0)),C347,VLOOKUP(A348,Hoja1!$A$3:$G$119,7,0))</f>
        <v>Política Gestión del Conocimiento y la Innovación _DIMENSIÓN Gestión del conocimiento y la innovación</v>
      </c>
      <c r="D348" s="61" t="s">
        <v>1765</v>
      </c>
      <c r="E348" s="61" t="s">
        <v>1766</v>
      </c>
      <c r="H348" s="61" t="str">
        <f>VLOOKUP(A348,'PAI 2025 GPS rempl2)'!$E$3:$Q$502,13,0)</f>
        <v>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v>
      </c>
      <c r="I348" s="61">
        <f>VLOOKUP(A348,'PAI 2025 GPS rempl2)'!$E$3:$T$502,15,0)</f>
        <v>4</v>
      </c>
      <c r="J348" s="61" t="str">
        <f>VLOOKUP(A348,'PAI 2025 GPS rempl2)'!$E$3:$U$502,16,0)</f>
        <v>Númerica</v>
      </c>
      <c r="K348" s="61" t="str">
        <f>VLOOKUP(A348,'PAI 2025 GPS rempl2)'!$E$3:$X$502,18,0)</f>
        <v>2025-08-01</v>
      </c>
      <c r="L348" s="61" t="str">
        <f>VLOOKUP(A348,'PAI 2025 GPS rempl2)'!$E$3:$X$502,19,0)</f>
        <v>2025-08-29</v>
      </c>
      <c r="M348" s="61" t="str">
        <f>VLOOKUP(A348,'PAI 2025 GPS rempl2)'!$E$3:$X$502,20,0)</f>
        <v>1000-DESPACHO DEL SUPERINTENDENTE DELEGADO PARA LA PROTECCIÓN DE LA COMPETENCIA</v>
      </c>
    </row>
    <row r="349" spans="1:13" x14ac:dyDescent="0.25">
      <c r="A349" s="79" t="s">
        <v>1365</v>
      </c>
      <c r="B349" s="79" t="str">
        <f>VLOOKUP(A349,'PAI 2025 GPS rempl2)'!$A$3:$D$502,4,0)</f>
        <v>Actividad sin participación</v>
      </c>
      <c r="C349" s="61" t="str">
        <f>IF(ISERROR(VLOOKUP(A349,Hoja1!$A$3:$G$119,7,0)),C348,VLOOKUP(A349,Hoja1!$A$3:$G$119,7,0))</f>
        <v>Política Gestión del Conocimiento y la Innovación _DIMENSIÓN Gestión del conocimiento y la innovación</v>
      </c>
      <c r="D349" s="61" t="s">
        <v>1765</v>
      </c>
      <c r="E349" s="61" t="s">
        <v>1766</v>
      </c>
      <c r="H349" s="61" t="str">
        <f>VLOOKUP(A349,'PAI 2025 GPS rempl2)'!$E$3:$Q$502,13,0)</f>
        <v>Elaborar y enviar al área solicitante, los  documentos con ajustes de corrección de estilo y diagramado.  (Documento Final)</v>
      </c>
      <c r="I349" s="61">
        <f>VLOOKUP(A349,'PAI 2025 GPS rempl2)'!$E$3:$T$502,15,0)</f>
        <v>4</v>
      </c>
      <c r="J349" s="61" t="str">
        <f>VLOOKUP(A349,'PAI 2025 GPS rempl2)'!$E$3:$U$502,16,0)</f>
        <v>Númerica</v>
      </c>
      <c r="K349" s="61" t="str">
        <f>VLOOKUP(A349,'PAI 2025 GPS rempl2)'!$E$3:$X$502,18,0)</f>
        <v>2025-09-01</v>
      </c>
      <c r="L349" s="61" t="str">
        <f>VLOOKUP(A349,'PAI 2025 GPS rempl2)'!$E$3:$X$502,19,0)</f>
        <v>2025-10-31</v>
      </c>
      <c r="M349" s="61" t="str">
        <f>VLOOKUP(A349,'PAI 2025 GPS rempl2)'!$E$3:$X$502,20,0)</f>
        <v>73-GRUPO DE TRABAJO DE COMUNICACION</v>
      </c>
    </row>
    <row r="350" spans="1:13" x14ac:dyDescent="0.25">
      <c r="A350" s="79" t="s">
        <v>1367</v>
      </c>
      <c r="B350" s="79" t="str">
        <f>VLOOKUP(A350,'PAI 2025 GPS rempl2)'!$A$3:$D$502,4,0)</f>
        <v>Actividad propia</v>
      </c>
      <c r="C350" s="61" t="str">
        <f>IF(ISERROR(VLOOKUP(A350,Hoja1!$A$3:$G$119,7,0)),C349,VLOOKUP(A350,Hoja1!$A$3:$G$119,7,0))</f>
        <v>Política Gestión del Conocimiento y la Innovación _DIMENSIÓN Gestión del conocimiento y la innovación</v>
      </c>
      <c r="D350" s="61" t="s">
        <v>1765</v>
      </c>
      <c r="E350" s="61" t="s">
        <v>1766</v>
      </c>
      <c r="H350" s="61" t="str">
        <f>VLOOKUP(A350,'PAI 2025 GPS rempl2)'!$E$3:$Q$502,13,0)</f>
        <v>Solicitar la Publicación de los documentos en la página web. (Correo electrónico y Documento de la guía o manual a publicar)</v>
      </c>
      <c r="I350" s="61">
        <f>VLOOKUP(A350,'PAI 2025 GPS rempl2)'!$E$3:$T$502,15,0)</f>
        <v>4</v>
      </c>
      <c r="J350" s="61" t="str">
        <f>VLOOKUP(A350,'PAI 2025 GPS rempl2)'!$E$3:$U$502,16,0)</f>
        <v>Númerica</v>
      </c>
      <c r="K350" s="61" t="str">
        <f>VLOOKUP(A350,'PAI 2025 GPS rempl2)'!$E$3:$X$502,18,0)</f>
        <v>2025-11-04</v>
      </c>
      <c r="L350" s="61" t="str">
        <f>VLOOKUP(A350,'PAI 2025 GPS rempl2)'!$E$3:$X$502,19,0)</f>
        <v>2025-11-28</v>
      </c>
      <c r="M350" s="61" t="str">
        <f>VLOOKUP(A350,'PAI 2025 GPS rempl2)'!$E$3:$X$502,20,0)</f>
        <v>1000-DESPACHO DEL SUPERINTENDENTE DELEGADO PARA LA PROTECCIÓN DE LA COMPETENCIA</v>
      </c>
    </row>
    <row r="351" spans="1:13" x14ac:dyDescent="0.25">
      <c r="A351" s="79" t="s">
        <v>1369</v>
      </c>
      <c r="B351" s="79" t="str">
        <f>VLOOKUP(A351,'PAI 2025 GPS rempl2)'!$A$3:$D$502,4,0)</f>
        <v>Producto</v>
      </c>
      <c r="C351" s="61" t="str">
        <f>IF(ISERROR(VLOOKUP(A351,Hoja1!$A$3:$G$119,7,0)),C350,VLOOKUP(A351,Hoja1!$A$3:$G$119,7,0))</f>
        <v>Política Gestión del Conocimiento y la Innovación _DIMENSIÓN Gestión del conocimiento y la innovación</v>
      </c>
      <c r="D351" s="61" t="s">
        <v>1765</v>
      </c>
      <c r="E351" s="61" t="s">
        <v>1766</v>
      </c>
      <c r="F351" s="61" t="str">
        <f>+VLOOKUP(A351,Hoja1!$A$3:$G$119,3,0)</f>
        <v>56-Fortalecer la gestión de la información, el conocimiento y la innovación para optimizar la capacidad institucional</v>
      </c>
      <c r="G351" s="61" t="str">
        <f>VLOOKUP(A351,'PAI 2025 GPS rempl2)'!$E$3:$L$502,8,0)</f>
        <v>N/A</v>
      </c>
      <c r="H351" s="61" t="str">
        <f>VLOOKUP(A351,'PAI 2025 GPS rempl2)'!$E$3:$Q$502,13,0)</f>
        <v>Estudios Económicos o informes que permitan Identificar factores que generen distorsiones en la competencia de los mercados y acciones prioritarias en materia de defensa de la competencia, realizados  (Estudios Económicos o informes elaborados)</v>
      </c>
      <c r="I351" s="61">
        <f>VLOOKUP(A351,'PAI 2025 GPS rempl2)'!$E$3:$T$502,15,0)</f>
        <v>5</v>
      </c>
      <c r="J351" s="61" t="str">
        <f>VLOOKUP(A351,'PAI 2025 GPS rempl2)'!$E$3:$U$502,16,0)</f>
        <v>Númerica</v>
      </c>
      <c r="K351" s="61" t="str">
        <f>VLOOKUP(A351,'PAI 2025 GPS rempl2)'!$E$3:$X$502,18,0)</f>
        <v>2025-02-03</v>
      </c>
      <c r="L351" s="61" t="str">
        <f>VLOOKUP(A351,'PAI 2025 GPS rempl2)'!$E$3:$X$502,19,0)</f>
        <v>2025-12-12</v>
      </c>
      <c r="M351" s="61" t="str">
        <f>VLOOKUP(A351,'PAI 2025 GPS rempl2)'!$E$3:$X$502,20,0)</f>
        <v>1000-DESPACHO DEL SUPERINTENDENTE DELEGADO PARA LA PROTECCIÓN DE LA COMPETENCIA</v>
      </c>
    </row>
    <row r="352" spans="1:13" x14ac:dyDescent="0.25">
      <c r="A352" s="79" t="s">
        <v>1371</v>
      </c>
      <c r="B352" s="79" t="str">
        <f>VLOOKUP(A352,'PAI 2025 GPS rempl2)'!$A$3:$D$502,4,0)</f>
        <v>Actividad propia</v>
      </c>
      <c r="C352" s="61" t="str">
        <f>IF(ISERROR(VLOOKUP(A352,Hoja1!$A$3:$G$119,7,0)),C351,VLOOKUP(A352,Hoja1!$A$3:$G$119,7,0))</f>
        <v>Política Gestión del Conocimiento y la Innovación _DIMENSIÓN Gestión del conocimiento y la innovación</v>
      </c>
      <c r="D352" s="61" t="s">
        <v>1765</v>
      </c>
      <c r="E352" s="61" t="s">
        <v>1766</v>
      </c>
      <c r="H352" s="61" t="str">
        <f>VLOOKUP(A352,'PAI 2025 GPS rempl2)'!$E$3:$Q$502,13,0)</f>
        <v>Definir el alcance requerido, para los estudios o informes.  (Acta con el alcance definido)</v>
      </c>
      <c r="I352" s="61">
        <f>VLOOKUP(A352,'PAI 2025 GPS rempl2)'!$E$3:$T$502,15,0)</f>
        <v>5</v>
      </c>
      <c r="J352" s="61" t="str">
        <f>VLOOKUP(A352,'PAI 2025 GPS rempl2)'!$E$3:$U$502,16,0)</f>
        <v>Númerica</v>
      </c>
      <c r="K352" s="61" t="str">
        <f>VLOOKUP(A352,'PAI 2025 GPS rempl2)'!$E$3:$X$502,18,0)</f>
        <v>2025-02-03</v>
      </c>
      <c r="L352" s="61" t="str">
        <f>VLOOKUP(A352,'PAI 2025 GPS rempl2)'!$E$3:$X$502,19,0)</f>
        <v>2025-02-28</v>
      </c>
      <c r="M352" s="61" t="str">
        <f>VLOOKUP(A352,'PAI 2025 GPS rempl2)'!$E$3:$X$502,20,0)</f>
        <v>1000-DESPACHO DEL SUPERINTENDENTE DELEGADO PARA LA PROTECCIÓN DE LA COMPETENCIA</v>
      </c>
    </row>
    <row r="353" spans="1:13" x14ac:dyDescent="0.25">
      <c r="A353" s="79" t="s">
        <v>1373</v>
      </c>
      <c r="B353" s="79" t="str">
        <f>VLOOKUP(A353,'PAI 2025 GPS rempl2)'!$A$3:$D$502,4,0)</f>
        <v>Actividad propia</v>
      </c>
      <c r="C353" s="61" t="str">
        <f>IF(ISERROR(VLOOKUP(A353,Hoja1!$A$3:$G$119,7,0)),C352,VLOOKUP(A353,Hoja1!$A$3:$G$119,7,0))</f>
        <v>Política Gestión del Conocimiento y la Innovación _DIMENSIÓN Gestión del conocimiento y la innovación</v>
      </c>
      <c r="D353" s="61" t="s">
        <v>1765</v>
      </c>
      <c r="E353" s="61" t="s">
        <v>1766</v>
      </c>
      <c r="H353" s="61" t="str">
        <f>VLOOKUP(A353,'PAI 2025 GPS rempl2)'!$E$3:$Q$502,13,0)</f>
        <v>Realizar y entregar los estudios o informes   (Estudio presentado a la Delegada para la Protección de la Competencia)</v>
      </c>
      <c r="I353" s="61">
        <f>VLOOKUP(A353,'PAI 2025 GPS rempl2)'!$E$3:$T$502,15,0)</f>
        <v>5</v>
      </c>
      <c r="J353" s="61" t="str">
        <f>VLOOKUP(A353,'PAI 2025 GPS rempl2)'!$E$3:$U$502,16,0)</f>
        <v>Númerica</v>
      </c>
      <c r="K353" s="61" t="str">
        <f>VLOOKUP(A353,'PAI 2025 GPS rempl2)'!$E$3:$X$502,18,0)</f>
        <v>2025-03-03</v>
      </c>
      <c r="L353" s="61" t="str">
        <f>VLOOKUP(A353,'PAI 2025 GPS rempl2)'!$E$3:$X$502,19,0)</f>
        <v>2025-12-12</v>
      </c>
      <c r="M353" s="61" t="str">
        <f>VLOOKUP(A353,'PAI 2025 GPS rempl2)'!$E$3:$X$502,20,0)</f>
        <v>1000-DESPACHO DEL SUPERINTENDENTE DELEGADO PARA LA PROTECCIÓN DE LA COMPETENCIA</v>
      </c>
    </row>
    <row r="354" spans="1:13" x14ac:dyDescent="0.25">
      <c r="A354" s="79" t="s">
        <v>1375</v>
      </c>
      <c r="B354" s="79" t="str">
        <f>VLOOKUP(A354,'PAI 2025 GPS rempl2)'!$A$3:$D$502,4,0)</f>
        <v>Producto</v>
      </c>
      <c r="C354" s="61" t="str">
        <f>IF(ISERROR(VLOOKUP(A354,Hoja1!$A$3:$G$119,7,0)),C353,VLOOKUP(A354,Hoja1!$A$3:$G$119,7,0))</f>
        <v>Política Mejora Normativa _DIMENSIÓN Gestión con Valores para Resultados</v>
      </c>
      <c r="D354" s="61" t="s">
        <v>1767</v>
      </c>
      <c r="E354" s="61" t="s">
        <v>1756</v>
      </c>
      <c r="F354" s="61" t="str">
        <f>+VLOOKUP(A354,Hoja1!$A$3:$G$119,3,0)</f>
        <v>59-Generar sinergias con agentes nacionales e internacionales que permitan potenciar las capacidades de la SIC.</v>
      </c>
      <c r="G354" s="61" t="str">
        <f>VLOOKUP(A354,'PAI 2025 GPS rempl2)'!$E$3:$L$502,8,0)</f>
        <v>N/A</v>
      </c>
      <c r="H354" s="61" t="str">
        <f>VLOOKUP(A354,'PAI 2025 GPS rempl2)'!$E$3:$Q$502,13,0)</f>
        <v>Reforma de la norma andina Decisión 608 de la CAN, con el objetivo de contribuir al desarrollo de un sistema normativo de protección de la libre competencia a nivel andino (Documento de revisión)</v>
      </c>
      <c r="I354" s="61">
        <f>VLOOKUP(A354,'PAI 2025 GPS rempl2)'!$E$3:$T$502,15,0)</f>
        <v>1</v>
      </c>
      <c r="J354" s="61" t="str">
        <f>VLOOKUP(A354,'PAI 2025 GPS rempl2)'!$E$3:$U$502,16,0)</f>
        <v>Númerica</v>
      </c>
      <c r="K354" s="61" t="str">
        <f>VLOOKUP(A354,'PAI 2025 GPS rempl2)'!$E$3:$X$502,18,0)</f>
        <v>2025-02-03</v>
      </c>
      <c r="L354" s="61" t="str">
        <f>VLOOKUP(A354,'PAI 2025 GPS rempl2)'!$E$3:$X$502,19,0)</f>
        <v>2025-09-19</v>
      </c>
      <c r="M354" s="61" t="str">
        <f>VLOOKUP(A354,'PAI 2025 GPS rempl2)'!$E$3:$X$502,20,0)</f>
        <v>1000-DESPACHO DEL SUPERINTENDENTE DELEGADO PARA LA PROTECCIÓN DE LA COMPETENCIA</v>
      </c>
    </row>
    <row r="355" spans="1:13" x14ac:dyDescent="0.25">
      <c r="A355" s="79" t="s">
        <v>1379</v>
      </c>
      <c r="B355" s="79" t="str">
        <f>VLOOKUP(A355,'PAI 2025 GPS rempl2)'!$A$3:$D$502,4,0)</f>
        <v>Actividad propia</v>
      </c>
      <c r="C355" s="61" t="str">
        <f>IF(ISERROR(VLOOKUP(A355,Hoja1!$A$3:$G$119,7,0)),C354,VLOOKUP(A355,Hoja1!$A$3:$G$119,7,0))</f>
        <v>Política Mejora Normativa _DIMENSIÓN Gestión con Valores para Resultados</v>
      </c>
      <c r="D355" s="61" t="s">
        <v>1767</v>
      </c>
      <c r="E355" s="61" t="s">
        <v>1756</v>
      </c>
      <c r="H355" s="61" t="str">
        <f>VLOOKUP(A355,'PAI 2025 GPS rempl2)'!$E$3:$Q$502,13,0)</f>
        <v>Participar en las reuniones para discusión, aprobación y divulgación del articulado de la modificación a la Decisión 608 de la CAN.  (Listado de asistencia, captura de pantalla de la reunión o acta de discusión)</v>
      </c>
      <c r="I355" s="61">
        <f>VLOOKUP(A355,'PAI 2025 GPS rempl2)'!$E$3:$T$502,15,0)</f>
        <v>6</v>
      </c>
      <c r="J355" s="61" t="str">
        <f>VLOOKUP(A355,'PAI 2025 GPS rempl2)'!$E$3:$U$502,16,0)</f>
        <v>Númerica</v>
      </c>
      <c r="K355" s="61" t="str">
        <f>VLOOKUP(A355,'PAI 2025 GPS rempl2)'!$E$3:$X$502,18,0)</f>
        <v>2025-02-03</v>
      </c>
      <c r="L355" s="61" t="str">
        <f>VLOOKUP(A355,'PAI 2025 GPS rempl2)'!$E$3:$X$502,19,0)</f>
        <v>2025-07-31</v>
      </c>
      <c r="M355" s="61" t="str">
        <f>VLOOKUP(A355,'PAI 2025 GPS rempl2)'!$E$3:$X$502,20,0)</f>
        <v>1000-DESPACHO DEL SUPERINTENDENTE DELEGADO PARA LA PROTECCIÓN DE LA COMPETENCIA</v>
      </c>
    </row>
    <row r="356" spans="1:13" x14ac:dyDescent="0.25">
      <c r="A356" s="79" t="s">
        <v>1381</v>
      </c>
      <c r="B356" s="79" t="str">
        <f>VLOOKUP(A356,'PAI 2025 GPS rempl2)'!$A$3:$D$502,4,0)</f>
        <v>Actividad propia</v>
      </c>
      <c r="C356" s="61" t="str">
        <f>IF(ISERROR(VLOOKUP(A356,Hoja1!$A$3:$G$119,7,0)),C355,VLOOKUP(A356,Hoja1!$A$3:$G$119,7,0))</f>
        <v>Política Mejora Normativa _DIMENSIÓN Gestión con Valores para Resultados</v>
      </c>
      <c r="D356" s="61" t="s">
        <v>1767</v>
      </c>
      <c r="E356" s="61" t="s">
        <v>1756</v>
      </c>
      <c r="H356" s="61" t="str">
        <f>VLOOKUP(A356,'PAI 2025 GPS rempl2)'!$E$3:$Q$502,13,0)</f>
        <v>Realizar la revisión de las modificaciones a la Decisión 608  (Documento de revisión)</v>
      </c>
      <c r="I356" s="61">
        <f>VLOOKUP(A356,'PAI 2025 GPS rempl2)'!$E$3:$T$502,15,0)</f>
        <v>1</v>
      </c>
      <c r="J356" s="61" t="str">
        <f>VLOOKUP(A356,'PAI 2025 GPS rempl2)'!$E$3:$U$502,16,0)</f>
        <v>Númerica</v>
      </c>
      <c r="K356" s="61" t="str">
        <f>VLOOKUP(A356,'PAI 2025 GPS rempl2)'!$E$3:$X$502,18,0)</f>
        <v>2025-08-01</v>
      </c>
      <c r="L356" s="61" t="str">
        <f>VLOOKUP(A356,'PAI 2025 GPS rempl2)'!$E$3:$X$502,19,0)</f>
        <v>2025-09-19</v>
      </c>
      <c r="M356" s="61" t="str">
        <f>VLOOKUP(A356,'PAI 2025 GPS rempl2)'!$E$3:$X$502,20,0)</f>
        <v>1000-DESPACHO DEL SUPERINTENDENTE DELEGADO PARA LA PROTECCIÓN DE LA COMPETENCIA</v>
      </c>
    </row>
    <row r="357" spans="1:13" x14ac:dyDescent="0.25">
      <c r="A357" s="79" t="s">
        <v>1382</v>
      </c>
      <c r="B357" s="79" t="str">
        <f>VLOOKUP(A357,'PAI 2025 GPS rempl2)'!$A$3:$D$502,4,0)</f>
        <v>Producto</v>
      </c>
      <c r="C357" s="61" t="str">
        <f>IF(ISERROR(VLOOKUP(A357,Hoja1!$A$3:$G$119,7,0)),C356,VLOOKUP(A357,Hoja1!$A$3:$G$119,7,0))</f>
        <v>Política Servicio al Ciudadano_DIMENSIÓN Gestión con Valores para Resultados</v>
      </c>
      <c r="D357" s="61" t="s">
        <v>1760</v>
      </c>
      <c r="E357" s="61" t="s">
        <v>1756</v>
      </c>
      <c r="F357" s="61" t="str">
        <f>+VLOOKUP(A357,Hoja1!$A$3:$G$119,3,0)</f>
        <v>58-Promover el enfoque preventivo, diferencial y territorial en el que hacer misional de la entidad</v>
      </c>
      <c r="G357" s="61" t="str">
        <f>VLOOKUP(A357,'PAI 2025 GPS rempl2)'!$E$3:$L$502,8,0)</f>
        <v>N/A</v>
      </c>
      <c r="H357" s="61" t="str">
        <f>VLOOKUP(A357,'PAI 2025 GPS rempl2)'!$E$3:$Q$502,13,0)</f>
        <v>Matriz de riesgos de colusión en contratación pública y formulación de mecanismos para reducir dichos riesgos, elaborada y socializada (Matrices guía para identificar riesgos entregada)</v>
      </c>
      <c r="I357" s="61">
        <f>VLOOKUP(A357,'PAI 2025 GPS rempl2)'!$E$3:$T$502,15,0)</f>
        <v>1</v>
      </c>
      <c r="J357" s="61" t="str">
        <f>VLOOKUP(A357,'PAI 2025 GPS rempl2)'!$E$3:$U$502,16,0)</f>
        <v>Númerica</v>
      </c>
      <c r="K357" s="61" t="str">
        <f>VLOOKUP(A357,'PAI 2025 GPS rempl2)'!$E$3:$X$502,18,0)</f>
        <v>2025-01-20</v>
      </c>
      <c r="L357" s="61" t="str">
        <f>VLOOKUP(A357,'PAI 2025 GPS rempl2)'!$E$3:$X$502,19,0)</f>
        <v>2025-12-12</v>
      </c>
      <c r="M357" s="61" t="str">
        <f>VLOOKUP(A357,'PAI 2025 GPS rempl2)'!$E$3:$X$502,20,0)</f>
        <v>1000-DESPACHO DEL SUPERINTENDENTE DELEGADO PARA LA PROTECCIÓN DE LA COMPETENCIA</v>
      </c>
    </row>
    <row r="358" spans="1:13" x14ac:dyDescent="0.25">
      <c r="A358" s="79" t="s">
        <v>1384</v>
      </c>
      <c r="B358" s="79" t="str">
        <f>VLOOKUP(A358,'PAI 2025 GPS rempl2)'!$A$3:$D$502,4,0)</f>
        <v>Actividad propia</v>
      </c>
      <c r="C358" s="61" t="str">
        <f>IF(ISERROR(VLOOKUP(A358,Hoja1!$A$3:$G$119,7,0)),C357,VLOOKUP(A358,Hoja1!$A$3:$G$119,7,0))</f>
        <v>Política Servicio al Ciudadano_DIMENSIÓN Gestión con Valores para Resultados</v>
      </c>
      <c r="D358" s="61" t="s">
        <v>1760</v>
      </c>
      <c r="E358" s="61" t="s">
        <v>1756</v>
      </c>
      <c r="H358" s="61" t="str">
        <f>VLOOKUP(A358,'PAI 2025 GPS rempl2)'!$E$3:$Q$502,13,0)</f>
        <v>Diseñar la matriz de riesgos de colusión en contratación pública a partir de la identificación y análisis de los riesgos de colusión en contratación pública (Documento con la identificación de riesgos)</v>
      </c>
      <c r="I358" s="61">
        <f>VLOOKUP(A358,'PAI 2025 GPS rempl2)'!$E$3:$T$502,15,0)</f>
        <v>1</v>
      </c>
      <c r="J358" s="61" t="str">
        <f>VLOOKUP(A358,'PAI 2025 GPS rempl2)'!$E$3:$U$502,16,0)</f>
        <v>Númerica</v>
      </c>
      <c r="K358" s="61" t="str">
        <f>VLOOKUP(A358,'PAI 2025 GPS rempl2)'!$E$3:$X$502,18,0)</f>
        <v>2025-01-20</v>
      </c>
      <c r="L358" s="61" t="str">
        <f>VLOOKUP(A358,'PAI 2025 GPS rempl2)'!$E$3:$X$502,19,0)</f>
        <v>2025-06-27</v>
      </c>
      <c r="M358" s="61" t="str">
        <f>VLOOKUP(A358,'PAI 2025 GPS rempl2)'!$E$3:$X$502,20,0)</f>
        <v>1000-DESPACHO DEL SUPERINTENDENTE DELEGADO PARA LA PROTECCIÓN DE LA COMPETENCIA</v>
      </c>
    </row>
    <row r="359" spans="1:13" x14ac:dyDescent="0.25">
      <c r="A359" s="79" t="s">
        <v>1386</v>
      </c>
      <c r="B359" s="79" t="str">
        <f>VLOOKUP(A359,'PAI 2025 GPS rempl2)'!$A$3:$D$502,4,0)</f>
        <v>Actividad propia</v>
      </c>
      <c r="C359" s="61" t="str">
        <f>IF(ISERROR(VLOOKUP(A359,Hoja1!$A$3:$G$119,7,0)),C358,VLOOKUP(A359,Hoja1!$A$3:$G$119,7,0))</f>
        <v>Política Servicio al Ciudadano_DIMENSIÓN Gestión con Valores para Resultados</v>
      </c>
      <c r="D359" s="61" t="s">
        <v>1760</v>
      </c>
      <c r="E359" s="61" t="s">
        <v>1756</v>
      </c>
      <c r="H359" s="61" t="str">
        <f>VLOOKUP(A359,'PAI 2025 GPS rempl2)'!$E$3:$Q$502,13,0)</f>
        <v>Socializar la matriz con los grupos de valor externos (Soportes de la socialización de la matriz con las entidades)</v>
      </c>
      <c r="I359" s="61">
        <f>VLOOKUP(A359,'PAI 2025 GPS rempl2)'!$E$3:$T$502,15,0)</f>
        <v>1</v>
      </c>
      <c r="J359" s="61" t="str">
        <f>VLOOKUP(A359,'PAI 2025 GPS rempl2)'!$E$3:$U$502,16,0)</f>
        <v>Númerica</v>
      </c>
      <c r="K359" s="61" t="str">
        <f>VLOOKUP(A359,'PAI 2025 GPS rempl2)'!$E$3:$X$502,18,0)</f>
        <v>2025-07-01</v>
      </c>
      <c r="L359" s="61" t="str">
        <f>VLOOKUP(A359,'PAI 2025 GPS rempl2)'!$E$3:$X$502,19,0)</f>
        <v>2025-12-12</v>
      </c>
      <c r="M359" s="61" t="str">
        <f>VLOOKUP(A359,'PAI 2025 GPS rempl2)'!$E$3:$X$502,20,0)</f>
        <v>1000-DESPACHO DEL SUPERINTENDENTE DELEGADO PARA LA PROTECCIÓN DE LA COMPETENCIA</v>
      </c>
    </row>
    <row r="360" spans="1:13" x14ac:dyDescent="0.25">
      <c r="A360" s="79" t="s">
        <v>1388</v>
      </c>
      <c r="B360" s="79" t="str">
        <f>VLOOKUP(A360,'PAI 2025 GPS rempl2)'!$A$3:$D$502,4,0)</f>
        <v>Producto</v>
      </c>
      <c r="C360" s="61" t="str">
        <f>IF(ISERROR(VLOOKUP(A360,Hoja1!$A$3:$G$119,7,0)),C359,VLOOKUP(A360,Hoja1!$A$3:$G$119,7,0))</f>
        <v>Política Fortalecimiento Organizacional y Simplificación de Procesos _DIMENSIÓN Gestión con Valores para Resultados</v>
      </c>
      <c r="D360" s="61" t="s">
        <v>1758</v>
      </c>
      <c r="E360" s="61" t="s">
        <v>1756</v>
      </c>
      <c r="F360" s="61" t="str">
        <f>+VLOOKUP(A360,Hoja1!$A$3:$G$119,3,0)</f>
        <v>81-Mejorar la oportunidad en la atención de trámites y servicios.</v>
      </c>
      <c r="G360" s="61" t="str">
        <f>VLOOKUP(A360,'PAI 2025 GPS rempl2)'!$E$3:$L$502,8,0)</f>
        <v>N/A</v>
      </c>
      <c r="H360" s="61" t="str">
        <f>VLOOKUP(A360,'PAI 2025 GPS rempl2)'!$E$3:$Q$502,13,0)</f>
        <v>Herramienta de control y gestión de los tiempos de las actividades de los procedimientos de la Delegatura, diseñada y probada  (Matrices con el registro  de los tiempos de cada actividad entregado)</v>
      </c>
      <c r="I360" s="61">
        <f>VLOOKUP(A360,'PAI 2025 GPS rempl2)'!$E$3:$T$502,15,0)</f>
        <v>1</v>
      </c>
      <c r="J360" s="61" t="str">
        <f>VLOOKUP(A360,'PAI 2025 GPS rempl2)'!$E$3:$U$502,16,0)</f>
        <v>Númerica</v>
      </c>
      <c r="K360" s="61" t="str">
        <f>VLOOKUP(A360,'PAI 2025 GPS rempl2)'!$E$3:$X$502,18,0)</f>
        <v>2025-01-20</v>
      </c>
      <c r="L360" s="61" t="str">
        <f>VLOOKUP(A360,'PAI 2025 GPS rempl2)'!$E$3:$X$502,19,0)</f>
        <v>2025-12-12</v>
      </c>
      <c r="M360" s="61" t="str">
        <f>VLOOKUP(A360,'PAI 2025 GPS rempl2)'!$E$3:$X$502,20,0)</f>
        <v>1000-DESPACHO DEL SUPERINTENDENTE DELEGADO PARA LA PROTECCIÓN DE LA COMPETENCIA</v>
      </c>
    </row>
    <row r="361" spans="1:13" x14ac:dyDescent="0.25">
      <c r="A361" s="79" t="s">
        <v>1390</v>
      </c>
      <c r="B361" s="79" t="str">
        <f>VLOOKUP(A361,'PAI 2025 GPS rempl2)'!$A$3:$D$502,4,0)</f>
        <v>Actividad propia</v>
      </c>
      <c r="C361" s="61" t="str">
        <f>IF(ISERROR(VLOOKUP(A361,Hoja1!$A$3:$G$119,7,0)),C360,VLOOKUP(A361,Hoja1!$A$3:$G$119,7,0))</f>
        <v>Política Fortalecimiento Organizacional y Simplificación de Procesos _DIMENSIÓN Gestión con Valores para Resultados</v>
      </c>
      <c r="D361" s="61" t="s">
        <v>1758</v>
      </c>
      <c r="E361" s="61" t="s">
        <v>1756</v>
      </c>
      <c r="H361" s="61" t="str">
        <f>VLOOKUP(A361,'PAI 2025 GPS rempl2)'!$E$3:$Q$502,13,0)</f>
        <v>Diseñar la herramienta de control y gestión de tiempos (Matrices por procedimiento)</v>
      </c>
      <c r="I361" s="61">
        <f>VLOOKUP(A361,'PAI 2025 GPS rempl2)'!$E$3:$T$502,15,0)</f>
        <v>4</v>
      </c>
      <c r="J361" s="61" t="str">
        <f>VLOOKUP(A361,'PAI 2025 GPS rempl2)'!$E$3:$U$502,16,0)</f>
        <v>Númerica</v>
      </c>
      <c r="K361" s="61" t="str">
        <f>VLOOKUP(A361,'PAI 2025 GPS rempl2)'!$E$3:$X$502,18,0)</f>
        <v>2025-01-20</v>
      </c>
      <c r="L361" s="61" t="str">
        <f>VLOOKUP(A361,'PAI 2025 GPS rempl2)'!$E$3:$X$502,19,0)</f>
        <v>2025-06-27</v>
      </c>
      <c r="M361" s="61" t="str">
        <f>VLOOKUP(A361,'PAI 2025 GPS rempl2)'!$E$3:$X$502,20,0)</f>
        <v>1000-DESPACHO DEL SUPERINTENDENTE DELEGADO PARA LA PROTECCIÓN DE LA COMPETENCIA</v>
      </c>
    </row>
    <row r="362" spans="1:13" x14ac:dyDescent="0.25">
      <c r="A362" s="79" t="s">
        <v>1392</v>
      </c>
      <c r="B362" s="79" t="str">
        <f>VLOOKUP(A362,'PAI 2025 GPS rempl2)'!$A$3:$D$502,4,0)</f>
        <v>Actividad propia</v>
      </c>
      <c r="C362" s="61" t="str">
        <f>IF(ISERROR(VLOOKUP(A362,Hoja1!$A$3:$G$119,7,0)),C361,VLOOKUP(A362,Hoja1!$A$3:$G$119,7,0))</f>
        <v>Política Fortalecimiento Organizacional y Simplificación de Procesos _DIMENSIÓN Gestión con Valores para Resultados</v>
      </c>
      <c r="D362" s="61" t="s">
        <v>1758</v>
      </c>
      <c r="E362" s="61" t="s">
        <v>1756</v>
      </c>
      <c r="H362" s="61" t="str">
        <f>VLOOKUP(A362,'PAI 2025 GPS rempl2)'!$E$3:$Q$502,13,0)</f>
        <v>Establecer las metas de tiempos de atención de las actividades definidas en la herramienta, a partir del histórico de atención de los trámites activos  (Matrices con los tiempos registrados de los trámites de la vigencia 2024)</v>
      </c>
      <c r="I362" s="61">
        <f>VLOOKUP(A362,'PAI 2025 GPS rempl2)'!$E$3:$T$502,15,0)</f>
        <v>4</v>
      </c>
      <c r="J362" s="61" t="str">
        <f>VLOOKUP(A362,'PAI 2025 GPS rempl2)'!$E$3:$U$502,16,0)</f>
        <v>Númerica</v>
      </c>
      <c r="K362" s="61" t="str">
        <f>VLOOKUP(A362,'PAI 2025 GPS rempl2)'!$E$3:$X$502,18,0)</f>
        <v>2025-07-01</v>
      </c>
      <c r="L362" s="61" t="str">
        <f>VLOOKUP(A362,'PAI 2025 GPS rempl2)'!$E$3:$X$502,19,0)</f>
        <v>2025-11-14</v>
      </c>
      <c r="M362" s="61" t="str">
        <f>VLOOKUP(A362,'PAI 2025 GPS rempl2)'!$E$3:$X$502,20,0)</f>
        <v>1000-DESPACHO DEL SUPERINTENDENTE DELEGADO PARA LA PROTECCIÓN DE LA COMPETENCIA</v>
      </c>
    </row>
    <row r="363" spans="1:13" x14ac:dyDescent="0.25">
      <c r="A363" s="79" t="s">
        <v>1394</v>
      </c>
      <c r="B363" s="79" t="str">
        <f>VLOOKUP(A363,'PAI 2025 GPS rempl2)'!$A$3:$D$502,4,0)</f>
        <v>Actividad propia</v>
      </c>
      <c r="C363" s="61" t="str">
        <f>IF(ISERROR(VLOOKUP(A363,Hoja1!$A$3:$G$119,7,0)),C362,VLOOKUP(A363,Hoja1!$A$3:$G$119,7,0))</f>
        <v>Política Fortalecimiento Organizacional y Simplificación de Procesos _DIMENSIÓN Gestión con Valores para Resultados</v>
      </c>
      <c r="D363" s="61" t="s">
        <v>1758</v>
      </c>
      <c r="E363" s="61" t="s">
        <v>1756</v>
      </c>
      <c r="H363" s="61" t="str">
        <f>VLOOKUP(A363,'PAI 2025 GPS rempl2)'!$E$3:$Q$502,13,0)</f>
        <v>Realizar prueba piloto de la herramienta de control y gestión (Informe de los resultados de la prueba piloto)</v>
      </c>
      <c r="I363" s="61">
        <f>VLOOKUP(A363,'PAI 2025 GPS rempl2)'!$E$3:$T$502,15,0)</f>
        <v>1</v>
      </c>
      <c r="J363" s="61" t="str">
        <f>VLOOKUP(A363,'PAI 2025 GPS rempl2)'!$E$3:$U$502,16,0)</f>
        <v>Númerica</v>
      </c>
      <c r="K363" s="61" t="str">
        <f>VLOOKUP(A363,'PAI 2025 GPS rempl2)'!$E$3:$X$502,18,0)</f>
        <v>2025-11-14</v>
      </c>
      <c r="L363" s="61" t="str">
        <f>VLOOKUP(A363,'PAI 2025 GPS rempl2)'!$E$3:$X$502,19,0)</f>
        <v>2025-12-12</v>
      </c>
      <c r="M363" s="61" t="str">
        <f>VLOOKUP(A363,'PAI 2025 GPS rempl2)'!$E$3:$X$502,20,0)</f>
        <v>1000-DESPACHO DEL SUPERINTENDENTE DELEGADO PARA LA PROTECCIÓN DE LA COMPETENCIA</v>
      </c>
    </row>
    <row r="364" spans="1:13" x14ac:dyDescent="0.25">
      <c r="A364" s="79" t="s">
        <v>1397</v>
      </c>
      <c r="B364" s="79" t="str">
        <f>VLOOKUP(A364,'PAI 2025 GPS rempl2)'!$A$3:$D$502,4,0)</f>
        <v>Producto</v>
      </c>
      <c r="C364" s="61" t="str">
        <f>IF(ISERROR(VLOOKUP(A364,Hoja1!$A$3:$G$119,7,0)),C363,VLOOKUP(A364,Hoja1!$A$3:$G$119,7,0))</f>
        <v>Política Servicio al Ciudadano_DIMENSIÓN Gestión con Valores para Resultados</v>
      </c>
      <c r="D364" s="61" t="s">
        <v>1760</v>
      </c>
      <c r="E364" s="61" t="s">
        <v>1756</v>
      </c>
      <c r="F364" s="61" t="str">
        <f>+VLOOKUP(A364,Hoja1!$A$3:$G$119,3,0)</f>
        <v>58-Promover el enfoque preventivo, diferencial y territorial en el que hacer misional de la entidad</v>
      </c>
      <c r="G364" s="61" t="str">
        <f>VLOOKUP(A364,'PAI 2025 GPS rempl2)'!$E$3:$L$502,8,0)</f>
        <v>C-3599-0200-0005-53105b</v>
      </c>
      <c r="H364" s="61" t="str">
        <f>VLOOKUP(A364,'PAI 2025 GPS rempl2)'!$E$3:$Q$502,13,0)</f>
        <v>Jornadas de Capacitación bajo la Estrategia Marcas de Paz, realizadas.
 (Informe consolidado de la ejecución de las jornadas)</v>
      </c>
      <c r="I364" s="61">
        <f>VLOOKUP(A364,'PAI 2025 GPS rempl2)'!$E$3:$T$502,15,0)</f>
        <v>100</v>
      </c>
      <c r="J364" s="61" t="str">
        <f>VLOOKUP(A364,'PAI 2025 GPS rempl2)'!$E$3:$U$502,16,0)</f>
        <v>Porcentual</v>
      </c>
      <c r="K364" s="61" t="str">
        <f>VLOOKUP(A364,'PAI 2025 GPS rempl2)'!$E$3:$X$502,18,0)</f>
        <v>2025-02-03</v>
      </c>
      <c r="L364" s="61" t="str">
        <f>VLOOKUP(A364,'PAI 2025 GPS rempl2)'!$E$3:$X$502,19,0)</f>
        <v>2025-12-19</v>
      </c>
      <c r="M364" s="61" t="str">
        <f>VLOOKUP(A364,'PAI 2025 GPS rempl2)'!$E$3:$X$502,20,0)</f>
        <v>71-GRUPO DE TRABAJO DE FORMACION</v>
      </c>
    </row>
    <row r="365" spans="1:13" x14ac:dyDescent="0.25">
      <c r="A365" s="79" t="s">
        <v>1399</v>
      </c>
      <c r="B365" s="79" t="str">
        <f>VLOOKUP(A365,'PAI 2025 GPS rempl2)'!$A$3:$D$502,4,0)</f>
        <v>Actividad propia</v>
      </c>
      <c r="C365" s="61" t="str">
        <f>IF(ISERROR(VLOOKUP(A365,Hoja1!$A$3:$G$119,7,0)),C364,VLOOKUP(A365,Hoja1!$A$3:$G$119,7,0))</f>
        <v>Política Servicio al Ciudadano_DIMENSIÓN Gestión con Valores para Resultados</v>
      </c>
      <c r="D365" s="61" t="s">
        <v>1760</v>
      </c>
      <c r="E365" s="61" t="s">
        <v>1756</v>
      </c>
      <c r="H365" s="61" t="str">
        <f>VLOOKUP(A365,'PAI 2025 GPS rempl2)'!$E$3:$Q$502,13,0)</f>
        <v>Definir, en coordinación con el Despacho de la Superintendente de PI, el contenido temático que será abordado en las jornadas de capacitación y los aportes a la proyección mensual del número de jornadas a realizar. (Documento con las definiciones)</v>
      </c>
      <c r="I365" s="61">
        <f>VLOOKUP(A365,'PAI 2025 GPS rempl2)'!$E$3:$T$502,15,0)</f>
        <v>1</v>
      </c>
      <c r="J365" s="61" t="str">
        <f>VLOOKUP(A365,'PAI 2025 GPS rempl2)'!$E$3:$U$502,16,0)</f>
        <v>Númerica</v>
      </c>
      <c r="K365" s="61" t="str">
        <f>VLOOKUP(A365,'PAI 2025 GPS rempl2)'!$E$3:$X$502,18,0)</f>
        <v>2025-02-03</v>
      </c>
      <c r="L365" s="61" t="str">
        <f>VLOOKUP(A365,'PAI 2025 GPS rempl2)'!$E$3:$X$502,19,0)</f>
        <v>2025-03-28</v>
      </c>
      <c r="M365" s="61" t="str">
        <f>VLOOKUP(A365,'PAI 2025 GPS rempl2)'!$E$3:$X$502,20,0)</f>
        <v>71-GRUPO DE TRABAJO DE FORMACION</v>
      </c>
    </row>
    <row r="366" spans="1:13" x14ac:dyDescent="0.25">
      <c r="A366" s="79" t="s">
        <v>1401</v>
      </c>
      <c r="B366" s="79" t="str">
        <f>VLOOKUP(A366,'PAI 2025 GPS rempl2)'!$A$3:$D$502,4,0)</f>
        <v>Actividad propia</v>
      </c>
      <c r="C366" s="61" t="str">
        <f>IF(ISERROR(VLOOKUP(A366,Hoja1!$A$3:$G$119,7,0)),C365,VLOOKUP(A366,Hoja1!$A$3:$G$119,7,0))</f>
        <v>Política Servicio al Ciudadano_DIMENSIÓN Gestión con Valores para Resultados</v>
      </c>
      <c r="D366" s="61" t="s">
        <v>1760</v>
      </c>
      <c r="E366" s="61" t="s">
        <v>1756</v>
      </c>
      <c r="H366" s="61" t="str">
        <f>VLOOKUP(A366,'PAI 2025 GPS rempl2)'!$E$3:$Q$502,13,0)</f>
        <v>Realizar las jornadas de capacitación. (Matriz de gestión de jornadas realizadas)</v>
      </c>
      <c r="I366" s="61">
        <f>VLOOKUP(A366,'PAI 2025 GPS rempl2)'!$E$3:$T$502,15,0)</f>
        <v>60</v>
      </c>
      <c r="J366" s="61" t="str">
        <f>VLOOKUP(A366,'PAI 2025 GPS rempl2)'!$E$3:$U$502,16,0)</f>
        <v>Númerica</v>
      </c>
      <c r="K366" s="61" t="str">
        <f>VLOOKUP(A366,'PAI 2025 GPS rempl2)'!$E$3:$X$502,18,0)</f>
        <v>2025-04-01</v>
      </c>
      <c r="L366" s="61" t="str">
        <f>VLOOKUP(A366,'PAI 2025 GPS rempl2)'!$E$3:$X$502,19,0)</f>
        <v>2025-12-05</v>
      </c>
      <c r="M366" s="61" t="str">
        <f>VLOOKUP(A366,'PAI 2025 GPS rempl2)'!$E$3:$X$502,20,0)</f>
        <v>71-GRUPO DE TRABAJO DE FORMACION</v>
      </c>
    </row>
    <row r="367" spans="1:13" x14ac:dyDescent="0.25">
      <c r="A367" s="79" t="s">
        <v>1403</v>
      </c>
      <c r="B367" s="79" t="str">
        <f>VLOOKUP(A367,'PAI 2025 GPS rempl2)'!$A$3:$D$502,4,0)</f>
        <v>Actividad propia</v>
      </c>
      <c r="C367" s="61" t="str">
        <f>IF(ISERROR(VLOOKUP(A367,Hoja1!$A$3:$G$119,7,0)),C366,VLOOKUP(A367,Hoja1!$A$3:$G$119,7,0))</f>
        <v>Política Servicio al Ciudadano_DIMENSIÓN Gestión con Valores para Resultados</v>
      </c>
      <c r="D367" s="61" t="s">
        <v>1760</v>
      </c>
      <c r="E367" s="61" t="s">
        <v>1756</v>
      </c>
      <c r="H367" s="61" t="str">
        <f>VLOOKUP(A367,'PAI 2025 GPS rempl2)'!$E$3:$Q$502,13,0)</f>
        <v>Elaborar informes trimestrales de las jornadas de capacitación realizadas. (Informe)</v>
      </c>
      <c r="I367" s="61">
        <f>VLOOKUP(A367,'PAI 2025 GPS rempl2)'!$E$3:$T$502,15,0)</f>
        <v>3</v>
      </c>
      <c r="J367" s="61" t="str">
        <f>VLOOKUP(A367,'PAI 2025 GPS rempl2)'!$E$3:$U$502,16,0)</f>
        <v>Númerica</v>
      </c>
      <c r="K367" s="61" t="str">
        <f>VLOOKUP(A367,'PAI 2025 GPS rempl2)'!$E$3:$X$502,18,0)</f>
        <v>2025-04-01</v>
      </c>
      <c r="L367" s="61" t="str">
        <f>VLOOKUP(A367,'PAI 2025 GPS rempl2)'!$E$3:$X$502,19,0)</f>
        <v>2025-12-19</v>
      </c>
      <c r="M367" s="61" t="str">
        <f>VLOOKUP(A367,'PAI 2025 GPS rempl2)'!$E$3:$X$502,20,0)</f>
        <v>71-GRUPO DE TRABAJO DE FORMACION</v>
      </c>
    </row>
    <row r="368" spans="1:13" x14ac:dyDescent="0.25">
      <c r="A368" s="79" t="s">
        <v>1405</v>
      </c>
      <c r="B368" s="79" t="str">
        <f>VLOOKUP(A368,'PAI 2025 GPS rempl2)'!$A$3:$D$502,4,0)</f>
        <v>Producto</v>
      </c>
      <c r="C368" s="61" t="str">
        <f>IF(ISERROR(VLOOKUP(A368,Hoja1!$A$3:$G$119,7,0)),C367,VLOOKUP(A368,Hoja1!$A$3:$G$119,7,0))</f>
        <v>Política Participación Ciudadana en la Gestión Pública _DIMENSIÓN Gestión con Valores para Resultados</v>
      </c>
      <c r="D368" s="61" t="s">
        <v>1764</v>
      </c>
      <c r="E368" s="61" t="s">
        <v>1756</v>
      </c>
      <c r="F368" s="61" t="str">
        <f>+VLOOKUP(A368,Hoja1!$A$3:$G$119,3,0)</f>
        <v>58-Promover el enfoque preventivo, diferencial y territorial en el que hacer misional de la entidad</v>
      </c>
      <c r="G368" s="61" t="str">
        <f>VLOOKUP(A368,'PAI 2025 GPS rempl2)'!$E$3:$L$502,8,0)</f>
        <v>C-3599-0200-0005-53105b</v>
      </c>
      <c r="H368" s="61" t="str">
        <f>VLOOKUP(A368,'PAI 2025 GPS rempl2)'!$E$3:$Q$502,13,0)</f>
        <v>Programa estratégico de enfoque diferencial para la Inclusión de población vulnerable en la oferta académica del Grupo de Formación, ejecutado (Informe consolidado de la ejecución del programa)</v>
      </c>
      <c r="I368" s="61">
        <f>VLOOKUP(A368,'PAI 2025 GPS rempl2)'!$E$3:$T$502,15,0)</f>
        <v>100</v>
      </c>
      <c r="J368" s="61" t="str">
        <f>VLOOKUP(A368,'PAI 2025 GPS rempl2)'!$E$3:$U$502,16,0)</f>
        <v>Porcentual</v>
      </c>
      <c r="K368" s="61" t="str">
        <f>VLOOKUP(A368,'PAI 2025 GPS rempl2)'!$E$3:$X$502,18,0)</f>
        <v>2025-02-03</v>
      </c>
      <c r="L368" s="61" t="str">
        <f>VLOOKUP(A368,'PAI 2025 GPS rempl2)'!$E$3:$X$502,19,0)</f>
        <v>2025-11-28</v>
      </c>
      <c r="M368" s="61" t="str">
        <f>VLOOKUP(A368,'PAI 2025 GPS rempl2)'!$E$3:$X$502,20,0)</f>
        <v>71-GRUPO DE TRABAJO DE FORMACION</v>
      </c>
    </row>
    <row r="369" spans="1:13" x14ac:dyDescent="0.25">
      <c r="A369" s="79" t="s">
        <v>1407</v>
      </c>
      <c r="B369" s="79" t="str">
        <f>VLOOKUP(A369,'PAI 2025 GPS rempl2)'!$A$3:$D$502,4,0)</f>
        <v>Actividad propia</v>
      </c>
      <c r="C369" s="61" t="str">
        <f>IF(ISERROR(VLOOKUP(A369,Hoja1!$A$3:$G$119,7,0)),C368,VLOOKUP(A369,Hoja1!$A$3:$G$119,7,0))</f>
        <v>Política Participación Ciudadana en la Gestión Pública _DIMENSIÓN Gestión con Valores para Resultados</v>
      </c>
      <c r="D369" s="61" t="s">
        <v>1764</v>
      </c>
      <c r="E369" s="61" t="s">
        <v>1756</v>
      </c>
      <c r="H369" s="61" t="str">
        <f>VLOOKUP(A369,'PAI 2025 GPS rempl2)'!$E$3:$Q$502,13,0)</f>
        <v>Diseñar el programa de enfoque diferencial  que incluya el plan de trabajo. (Documento de programa)</v>
      </c>
      <c r="I369" s="61">
        <f>VLOOKUP(A369,'PAI 2025 GPS rempl2)'!$E$3:$T$502,15,0)</f>
        <v>1</v>
      </c>
      <c r="J369" s="61" t="str">
        <f>VLOOKUP(A369,'PAI 2025 GPS rempl2)'!$E$3:$U$502,16,0)</f>
        <v>Númerica</v>
      </c>
      <c r="K369" s="61" t="str">
        <f>VLOOKUP(A369,'PAI 2025 GPS rempl2)'!$E$3:$X$502,18,0)</f>
        <v>2025-02-03</v>
      </c>
      <c r="L369" s="61" t="str">
        <f>VLOOKUP(A369,'PAI 2025 GPS rempl2)'!$E$3:$X$502,19,0)</f>
        <v>2025-03-31</v>
      </c>
      <c r="M369" s="61" t="str">
        <f>VLOOKUP(A369,'PAI 2025 GPS rempl2)'!$E$3:$X$502,20,0)</f>
        <v>71-GRUPO DE TRABAJO DE FORMACION</v>
      </c>
    </row>
    <row r="370" spans="1:13" x14ac:dyDescent="0.25">
      <c r="A370" s="79" t="s">
        <v>1409</v>
      </c>
      <c r="B370" s="79" t="str">
        <f>VLOOKUP(A370,'PAI 2025 GPS rempl2)'!$A$3:$D$502,4,0)</f>
        <v>Actividad propia</v>
      </c>
      <c r="C370" s="61" t="str">
        <f>IF(ISERROR(VLOOKUP(A370,Hoja1!$A$3:$G$119,7,0)),C369,VLOOKUP(A370,Hoja1!$A$3:$G$119,7,0))</f>
        <v>Política Participación Ciudadana en la Gestión Pública _DIMENSIÓN Gestión con Valores para Resultados</v>
      </c>
      <c r="D370" s="61" t="s">
        <v>1764</v>
      </c>
      <c r="E370" s="61" t="s">
        <v>1756</v>
      </c>
      <c r="H370" s="61" t="str">
        <f>VLOOKUP(A370,'PAI 2025 GPS rempl2)'!$E$3:$Q$502,13,0)</f>
        <v>Elaborar e implementar un protocolo de  enfoque diferencial de la oferta académica (Protocolo elaborado)</v>
      </c>
      <c r="I370" s="61">
        <f>VLOOKUP(A370,'PAI 2025 GPS rempl2)'!$E$3:$T$502,15,0)</f>
        <v>1</v>
      </c>
      <c r="J370" s="61" t="str">
        <f>VLOOKUP(A370,'PAI 2025 GPS rempl2)'!$E$3:$U$502,16,0)</f>
        <v>Númerica</v>
      </c>
      <c r="K370" s="61" t="str">
        <f>VLOOKUP(A370,'PAI 2025 GPS rempl2)'!$E$3:$X$502,18,0)</f>
        <v>2025-04-01</v>
      </c>
      <c r="L370" s="61" t="str">
        <f>VLOOKUP(A370,'PAI 2025 GPS rempl2)'!$E$3:$X$502,19,0)</f>
        <v>2025-11-28</v>
      </c>
      <c r="M370" s="61" t="str">
        <f>VLOOKUP(A370,'PAI 2025 GPS rempl2)'!$E$3:$X$502,20,0)</f>
        <v>71-GRUPO DE TRABAJO DE FORMACION</v>
      </c>
    </row>
    <row r="371" spans="1:13" x14ac:dyDescent="0.25">
      <c r="A371" s="79" t="s">
        <v>1411</v>
      </c>
      <c r="B371" s="79" t="str">
        <f>VLOOKUP(A371,'PAI 2025 GPS rempl2)'!$A$3:$D$502,4,0)</f>
        <v>Actividad propia</v>
      </c>
      <c r="C371" s="61" t="str">
        <f>IF(ISERROR(VLOOKUP(A371,Hoja1!$A$3:$G$119,7,0)),C370,VLOOKUP(A371,Hoja1!$A$3:$G$119,7,0))</f>
        <v>Política Participación Ciudadana en la Gestión Pública _DIMENSIÓN Gestión con Valores para Resultados</v>
      </c>
      <c r="D371" s="61" t="s">
        <v>1764</v>
      </c>
      <c r="E371" s="61" t="s">
        <v>1756</v>
      </c>
      <c r="H371" s="61" t="str">
        <f>VLOOKUP(A371,'PAI 2025 GPS rempl2)'!$E$3:$Q$502,13,0)</f>
        <v>Ejecutar el plan de trabajo del programa de enfoque diferencial.  (Informe de la ejecución del programa)</v>
      </c>
      <c r="I371" s="61">
        <f>VLOOKUP(A371,'PAI 2025 GPS rempl2)'!$E$3:$T$502,15,0)</f>
        <v>3</v>
      </c>
      <c r="J371" s="61" t="str">
        <f>VLOOKUP(A371,'PAI 2025 GPS rempl2)'!$E$3:$U$502,16,0)</f>
        <v>Númerica</v>
      </c>
      <c r="K371" s="61" t="str">
        <f>VLOOKUP(A371,'PAI 2025 GPS rempl2)'!$E$3:$X$502,18,0)</f>
        <v>2025-04-01</v>
      </c>
      <c r="L371" s="61" t="str">
        <f>VLOOKUP(A371,'PAI 2025 GPS rempl2)'!$E$3:$X$502,19,0)</f>
        <v>2025-11-28</v>
      </c>
      <c r="M371" s="61" t="str">
        <f>VLOOKUP(A371,'PAI 2025 GPS rempl2)'!$E$3:$X$502,20,0)</f>
        <v>71-GRUPO DE TRABAJO DE FORMACION</v>
      </c>
    </row>
    <row r="372" spans="1:13" x14ac:dyDescent="0.25">
      <c r="A372" s="79" t="s">
        <v>1413</v>
      </c>
      <c r="B372" s="79" t="str">
        <f>VLOOKUP(A372,'PAI 2025 GPS rempl2)'!$A$3:$D$502,4,0)</f>
        <v>Producto</v>
      </c>
      <c r="C372" s="61" t="str">
        <f>IF(ISERROR(VLOOKUP(A372,Hoja1!$A$3:$G$119,7,0)),C371,VLOOKUP(A372,Hoja1!$A$3:$G$119,7,0))</f>
        <v>Política Servicio al Ciudadano_DIMENSIÓN Gestión con Valores para Resultados</v>
      </c>
      <c r="D372" s="61" t="s">
        <v>1760</v>
      </c>
      <c r="E372" s="61" t="s">
        <v>1756</v>
      </c>
      <c r="F372" s="61" t="str">
        <f>+VLOOKUP(A372,Hoja1!$A$3:$G$119,3,0)</f>
        <v>62-Fortalecer la infraestructura, uso y aprovechamiento de las tecnologías de la información, para optimizar la capacidad institucional</v>
      </c>
      <c r="G372" s="61" t="str">
        <f>VLOOKUP(A372,'PAI 2025 GPS rempl2)'!$E$3:$L$502,8,0)</f>
        <v>C-3599-0200-0005-53105b</v>
      </c>
      <c r="H372" s="61" t="str">
        <f>VLOOKUP(A372,'PAI 2025 GPS rempl2)'!$E$3:$Q$502,13,0)</f>
        <v>Campus Virtual Externo en accesibilidad e Interacción, actualizado  (Informe consolidado de la optimización)</v>
      </c>
      <c r="I372" s="61">
        <f>VLOOKUP(A372,'PAI 2025 GPS rempl2)'!$E$3:$T$502,15,0)</f>
        <v>100</v>
      </c>
      <c r="J372" s="61" t="str">
        <f>VLOOKUP(A372,'PAI 2025 GPS rempl2)'!$E$3:$U$502,16,0)</f>
        <v>Porcentual</v>
      </c>
      <c r="K372" s="61" t="str">
        <f>VLOOKUP(A372,'PAI 2025 GPS rempl2)'!$E$3:$X$502,18,0)</f>
        <v>2025-02-17</v>
      </c>
      <c r="L372" s="61" t="str">
        <f>VLOOKUP(A372,'PAI 2025 GPS rempl2)'!$E$3:$X$502,19,0)</f>
        <v>2025-12-12</v>
      </c>
      <c r="M372" s="61" t="str">
        <f>VLOOKUP(A372,'PAI 2025 GPS rempl2)'!$E$3:$X$502,20,0)</f>
        <v>71-GRUPO DE TRABAJO DE FORMACION</v>
      </c>
    </row>
    <row r="373" spans="1:13" x14ac:dyDescent="0.25">
      <c r="A373" s="79" t="s">
        <v>1415</v>
      </c>
      <c r="B373" s="79" t="str">
        <f>VLOOKUP(A373,'PAI 2025 GPS rempl2)'!$A$3:$D$502,4,0)</f>
        <v>Actividad propia</v>
      </c>
      <c r="C373" s="61" t="str">
        <f>IF(ISERROR(VLOOKUP(A373,Hoja1!$A$3:$G$119,7,0)),C372,VLOOKUP(A373,Hoja1!$A$3:$G$119,7,0))</f>
        <v>Política Servicio al Ciudadano_DIMENSIÓN Gestión con Valores para Resultados</v>
      </c>
      <c r="D373" s="61" t="s">
        <v>1760</v>
      </c>
      <c r="E373" s="61" t="s">
        <v>1756</v>
      </c>
      <c r="H373" s="61" t="str">
        <f>VLOOKUP(A373,'PAI 2025 GPS rempl2)'!$E$3:$Q$502,13,0)</f>
        <v>Elaborar un diagnóstico de los cursos que requieren ser optimizados. (Informe de diagnóstico)</v>
      </c>
      <c r="I373" s="61">
        <f>VLOOKUP(A373,'PAI 2025 GPS rempl2)'!$E$3:$T$502,15,0)</f>
        <v>100</v>
      </c>
      <c r="J373" s="61" t="str">
        <f>VLOOKUP(A373,'PAI 2025 GPS rempl2)'!$E$3:$U$502,16,0)</f>
        <v>Porcentual</v>
      </c>
      <c r="K373" s="61" t="str">
        <f>VLOOKUP(A373,'PAI 2025 GPS rempl2)'!$E$3:$X$502,18,0)</f>
        <v>2025-02-17</v>
      </c>
      <c r="L373" s="61" t="str">
        <f>VLOOKUP(A373,'PAI 2025 GPS rempl2)'!$E$3:$X$502,19,0)</f>
        <v>2025-04-16</v>
      </c>
      <c r="M373" s="61" t="str">
        <f>VLOOKUP(A373,'PAI 2025 GPS rempl2)'!$E$3:$X$502,20,0)</f>
        <v>71-GRUPO DE TRABAJO DE FORMACION</v>
      </c>
    </row>
    <row r="374" spans="1:13" x14ac:dyDescent="0.25">
      <c r="A374" s="79" t="s">
        <v>1418</v>
      </c>
      <c r="B374" s="79" t="str">
        <f>VLOOKUP(A374,'PAI 2025 GPS rempl2)'!$A$3:$D$502,4,0)</f>
        <v>Actividad propia</v>
      </c>
      <c r="C374" s="61" t="str">
        <f>IF(ISERROR(VLOOKUP(A374,Hoja1!$A$3:$G$119,7,0)),C373,VLOOKUP(A374,Hoja1!$A$3:$G$119,7,0))</f>
        <v>Política Servicio al Ciudadano_DIMENSIÓN Gestión con Valores para Resultados</v>
      </c>
      <c r="D374" s="61" t="s">
        <v>1760</v>
      </c>
      <c r="E374" s="61" t="s">
        <v>1756</v>
      </c>
      <c r="H374" s="61" t="str">
        <f>VLOOKUP(A374,'PAI 2025 GPS rempl2)'!$E$3:$Q$502,13,0)</f>
        <v>Elaborar un plan de trabajo de los cursos que requieren ser optimizados. (Plan de trabajo)</v>
      </c>
      <c r="I374" s="61">
        <f>VLOOKUP(A374,'PAI 2025 GPS rempl2)'!$E$3:$T$502,15,0)</f>
        <v>100</v>
      </c>
      <c r="J374" s="61" t="str">
        <f>VLOOKUP(A374,'PAI 2025 GPS rempl2)'!$E$3:$U$502,16,0)</f>
        <v>Porcentual</v>
      </c>
      <c r="K374" s="61" t="str">
        <f>VLOOKUP(A374,'PAI 2025 GPS rempl2)'!$E$3:$X$502,18,0)</f>
        <v>2025-03-17</v>
      </c>
      <c r="L374" s="61" t="str">
        <f>VLOOKUP(A374,'PAI 2025 GPS rempl2)'!$E$3:$X$502,19,0)</f>
        <v>2025-04-30</v>
      </c>
      <c r="M374" s="61" t="str">
        <f>VLOOKUP(A374,'PAI 2025 GPS rempl2)'!$E$3:$X$502,20,0)</f>
        <v>71-GRUPO DE TRABAJO DE FORMACION</v>
      </c>
    </row>
    <row r="375" spans="1:13" x14ac:dyDescent="0.25">
      <c r="A375" s="79" t="s">
        <v>1420</v>
      </c>
      <c r="B375" s="79" t="str">
        <f>VLOOKUP(A375,'PAI 2025 GPS rempl2)'!$A$3:$D$502,4,0)</f>
        <v>Actividad propia</v>
      </c>
      <c r="C375" s="61" t="str">
        <f>IF(ISERROR(VLOOKUP(A375,Hoja1!$A$3:$G$119,7,0)),C374,VLOOKUP(A375,Hoja1!$A$3:$G$119,7,0))</f>
        <v>Política Servicio al Ciudadano_DIMENSIÓN Gestión con Valores para Resultados</v>
      </c>
      <c r="D375" s="61" t="s">
        <v>1760</v>
      </c>
      <c r="E375" s="61" t="s">
        <v>1756</v>
      </c>
      <c r="H375" s="61" t="str">
        <f>VLOOKUP(A375,'PAI 2025 GPS rempl2)'!$E$3:$Q$502,13,0)</f>
        <v>Ejecutar el plan de trabajo de optimización del campus virtual. (Informe de ejecución del plan de trabajo)</v>
      </c>
      <c r="I375" s="61">
        <f>VLOOKUP(A375,'PAI 2025 GPS rempl2)'!$E$3:$T$502,15,0)</f>
        <v>3</v>
      </c>
      <c r="J375" s="61" t="str">
        <f>VLOOKUP(A375,'PAI 2025 GPS rempl2)'!$E$3:$U$502,16,0)</f>
        <v>Númerica</v>
      </c>
      <c r="K375" s="61" t="str">
        <f>VLOOKUP(A375,'PAI 2025 GPS rempl2)'!$E$3:$X$502,18,0)</f>
        <v>2025-04-01</v>
      </c>
      <c r="L375" s="61" t="str">
        <f>VLOOKUP(A375,'PAI 2025 GPS rempl2)'!$E$3:$X$502,19,0)</f>
        <v>2025-12-05</v>
      </c>
      <c r="M375" s="61" t="str">
        <f>VLOOKUP(A375,'PAI 2025 GPS rempl2)'!$E$3:$X$502,20,0)</f>
        <v>71-GRUPO DE TRABAJO DE FORMACION</v>
      </c>
    </row>
    <row r="376" spans="1:13" x14ac:dyDescent="0.25">
      <c r="A376" s="79" t="s">
        <v>1422</v>
      </c>
      <c r="B376" s="79" t="str">
        <f>VLOOKUP(A376,'PAI 2025 GPS rempl2)'!$A$3:$D$502,4,0)</f>
        <v>Actividad propia</v>
      </c>
      <c r="C376" s="61" t="str">
        <f>IF(ISERROR(VLOOKUP(A376,Hoja1!$A$3:$G$119,7,0)),C375,VLOOKUP(A376,Hoja1!$A$3:$G$119,7,0))</f>
        <v>Política Servicio al Ciudadano_DIMENSIÓN Gestión con Valores para Resultados</v>
      </c>
      <c r="D376" s="61" t="s">
        <v>1760</v>
      </c>
      <c r="E376" s="61" t="s">
        <v>1756</v>
      </c>
      <c r="H376" s="61" t="str">
        <f>VLOOKUP(A376,'PAI 2025 GPS rempl2)'!$E$3:$Q$502,13,0)</f>
        <v>Elaborar informe de resultados de la optimización del campus virtual. (Informe consolidado de la  optimización)</v>
      </c>
      <c r="I376" s="61">
        <f>VLOOKUP(A376,'PAI 2025 GPS rempl2)'!$E$3:$T$502,15,0)</f>
        <v>1</v>
      </c>
      <c r="J376" s="61" t="str">
        <f>VLOOKUP(A376,'PAI 2025 GPS rempl2)'!$E$3:$U$502,16,0)</f>
        <v>Númerica</v>
      </c>
      <c r="K376" s="61" t="str">
        <f>VLOOKUP(A376,'PAI 2025 GPS rempl2)'!$E$3:$X$502,18,0)</f>
        <v>2025-12-01</v>
      </c>
      <c r="L376" s="61" t="str">
        <f>VLOOKUP(A376,'PAI 2025 GPS rempl2)'!$E$3:$X$502,19,0)</f>
        <v>2025-12-12</v>
      </c>
      <c r="M376" s="61" t="str">
        <f>VLOOKUP(A376,'PAI 2025 GPS rempl2)'!$E$3:$X$502,20,0)</f>
        <v>71-GRUPO DE TRABAJO DE FORMACION</v>
      </c>
    </row>
    <row r="377" spans="1:13" x14ac:dyDescent="0.25">
      <c r="A377" s="79" t="s">
        <v>1424</v>
      </c>
      <c r="B377" s="79" t="str">
        <f>VLOOKUP(A377,'PAI 2025 GPS rempl2)'!$A$3:$D$502,4,0)</f>
        <v>Producto</v>
      </c>
      <c r="C377" s="61" t="str">
        <f>IF(ISERROR(VLOOKUP(A377,Hoja1!$A$3:$G$119,7,0)),C376,VLOOKUP(A377,Hoja1!$A$3:$G$119,7,0))</f>
        <v>Política Servicio al Ciudadano_DIMENSIÓN Gestión con Valores para Resultados</v>
      </c>
      <c r="D377" s="61" t="s">
        <v>1760</v>
      </c>
      <c r="E377" s="61" t="s">
        <v>1756</v>
      </c>
      <c r="F377" s="61" t="str">
        <f>+VLOOKUP(A377,Hoja1!$A$3:$G$119,3,0)</f>
        <v>58-Promover el enfoque preventivo, diferencial y territorial en el que hacer misional de la entidad</v>
      </c>
      <c r="G377" s="61" t="str">
        <f>VLOOKUP(A377,'PAI 2025 GPS rempl2)'!$E$3:$L$502,8,0)</f>
        <v>C-3599-0200-0005-53105b</v>
      </c>
      <c r="H377" s="61" t="str">
        <f>VLOOKUP(A377,'PAI 2025 GPS rempl2)'!$E$3:$Q$502,13,0)</f>
        <v>Capacitaciones de sensibilización en metrología Legal y Reglamentos Técnicos brindadas a actores del SICAL identificados. (Registros de asistencia -listados de asistencia o capturas de pantalla con las constancias de los asistentes e informe final con resultados de la actividad)</v>
      </c>
      <c r="I377" s="61">
        <f>VLOOKUP(A377,'PAI 2025 GPS rempl2)'!$E$3:$T$502,15,0)</f>
        <v>325</v>
      </c>
      <c r="J377" s="61" t="str">
        <f>VLOOKUP(A377,'PAI 2025 GPS rempl2)'!$E$3:$U$502,16,0)</f>
        <v>Númerica</v>
      </c>
      <c r="K377" s="61" t="str">
        <f>VLOOKUP(A377,'PAI 2025 GPS rempl2)'!$E$3:$X$502,18,0)</f>
        <v>2025-03-01</v>
      </c>
      <c r="L377" s="61" t="str">
        <f>VLOOKUP(A377,'PAI 2025 GPS rempl2)'!$E$3:$X$502,19,0)</f>
        <v>2025-12-12</v>
      </c>
      <c r="M377" s="61" t="str">
        <f>VLOOKUP(A377,'PAI 2025 GPS rempl2)'!$E$3:$X$502,20,0)</f>
        <v>71-GRUPO DE TRABAJO DE FORMACION</v>
      </c>
    </row>
    <row r="378" spans="1:13" x14ac:dyDescent="0.25">
      <c r="A378" s="79" t="s">
        <v>1427</v>
      </c>
      <c r="B378" s="79" t="str">
        <f>VLOOKUP(A378,'PAI 2025 GPS rempl2)'!$A$3:$D$502,4,0)</f>
        <v>Actividad propia</v>
      </c>
      <c r="C378" s="61" t="str">
        <f>IF(ISERROR(VLOOKUP(A378,Hoja1!$A$3:$G$119,7,0)),C377,VLOOKUP(A378,Hoja1!$A$3:$G$119,7,0))</f>
        <v>Política Servicio al Ciudadano_DIMENSIÓN Gestión con Valores para Resultados</v>
      </c>
      <c r="D378" s="61" t="s">
        <v>1760</v>
      </c>
      <c r="E378" s="61" t="s">
        <v>1756</v>
      </c>
      <c r="H378" s="61" t="str">
        <f>VLOOKUP(A378,'PAI 2025 GPS rempl2)'!$E$3:$Q$502,13,0)</f>
        <v>Reportar las Capacitaciones de sensibilización en metrología Legal y Reglamentos Técnicos (Reporte mensual de las jornadas realizadas)</v>
      </c>
      <c r="I378" s="61">
        <f>VLOOKUP(A378,'PAI 2025 GPS rempl2)'!$E$3:$T$502,15,0)</f>
        <v>10</v>
      </c>
      <c r="J378" s="61" t="str">
        <f>VLOOKUP(A378,'PAI 2025 GPS rempl2)'!$E$3:$U$502,16,0)</f>
        <v>Númerica</v>
      </c>
      <c r="K378" s="61" t="str">
        <f>VLOOKUP(A378,'PAI 2025 GPS rempl2)'!$E$3:$X$502,18,0)</f>
        <v>2025-03-01</v>
      </c>
      <c r="L378" s="61" t="str">
        <f>VLOOKUP(A378,'PAI 2025 GPS rempl2)'!$E$3:$X$502,19,0)</f>
        <v>2025-12-12</v>
      </c>
      <c r="M378" s="61" t="str">
        <f>VLOOKUP(A378,'PAI 2025 GPS rempl2)'!$E$3:$X$502,20,0)</f>
        <v>71-GRUPO DE TRABAJO DE FORMACION</v>
      </c>
    </row>
    <row r="379" spans="1:13" x14ac:dyDescent="0.25">
      <c r="A379" s="79" t="s">
        <v>1430</v>
      </c>
      <c r="B379" s="79" t="str">
        <f>VLOOKUP(A379,'PAI 2025 GPS rempl2)'!$A$3:$D$502,4,0)</f>
        <v>Actividad propia</v>
      </c>
      <c r="C379" s="61" t="str">
        <f>IF(ISERROR(VLOOKUP(A379,Hoja1!$A$3:$G$119,7,0)),C378,VLOOKUP(A379,Hoja1!$A$3:$G$119,7,0))</f>
        <v>Política Servicio al Ciudadano_DIMENSIÓN Gestión con Valores para Resultados</v>
      </c>
      <c r="D379" s="61" t="s">
        <v>1760</v>
      </c>
      <c r="E379" s="61" t="s">
        <v>1756</v>
      </c>
      <c r="H379" s="61" t="str">
        <f>VLOOKUP(A379,'PAI 2025 GPS rempl2)'!$E$3:$Q$502,13,0)</f>
        <v>Elaborar informe final de las capacitaciones de sensibilización realizadas. (informe final con resultados de la actividad, elaborado)</v>
      </c>
      <c r="I379" s="61">
        <f>VLOOKUP(A379,'PAI 2025 GPS rempl2)'!$E$3:$T$502,15,0)</f>
        <v>1</v>
      </c>
      <c r="J379" s="61" t="str">
        <f>VLOOKUP(A379,'PAI 2025 GPS rempl2)'!$E$3:$U$502,16,0)</f>
        <v>Númerica</v>
      </c>
      <c r="K379" s="61" t="str">
        <f>VLOOKUP(A379,'PAI 2025 GPS rempl2)'!$E$3:$X$502,18,0)</f>
        <v>2025-12-01</v>
      </c>
      <c r="L379" s="61" t="str">
        <f>VLOOKUP(A379,'PAI 2025 GPS rempl2)'!$E$3:$X$502,19,0)</f>
        <v>2025-12-12</v>
      </c>
      <c r="M379" s="61" t="str">
        <f>VLOOKUP(A379,'PAI 2025 GPS rempl2)'!$E$3:$X$502,20,0)</f>
        <v>71-GRUPO DE TRABAJO DE FORMACION</v>
      </c>
    </row>
    <row r="380" spans="1:13" x14ac:dyDescent="0.25">
      <c r="A380" s="79" t="s">
        <v>1434</v>
      </c>
      <c r="B380" s="79" t="str">
        <f>VLOOKUP(A380,'PAI 2025 GPS rempl2)'!$A$3:$D$502,4,0)</f>
        <v>Producto</v>
      </c>
      <c r="C380" s="61" t="str">
        <f>IF(ISERROR(VLOOKUP(A380,Hoja1!$A$3:$G$119,7,0)),C379,VLOOKUP(A380,Hoja1!$A$3:$G$119,7,0))</f>
        <v>Política Gestión Presupuestal y Eficiencia del Gasto Público _DIMENSIÓN Direccionamiento Estratégico y Planeación</v>
      </c>
      <c r="D380" s="61" t="s">
        <v>1772</v>
      </c>
      <c r="E380" s="61" t="s">
        <v>1763</v>
      </c>
      <c r="F380" s="61" t="str">
        <f>+VLOOKUP(A380,Hoja1!$A$3:$G$119,3,0)</f>
        <v>60-Fortalecer el Sistema Integral de Gestión Institucional en el marco del Modelo Integrado de Planeación y gestión para mejorar la prestación del servicio.</v>
      </c>
      <c r="G380" s="61" t="str">
        <f>VLOOKUP(A380,'PAI 2025 GPS rempl2)'!$E$3:$L$502,8,0)</f>
        <v>N/A</v>
      </c>
      <c r="H380" s="61" t="str">
        <f>VLOOKUP(A380,'PAI 2025 GPS rempl2)'!$E$3:$Q$502,13,0)</f>
        <v>Estrategia para incrementar los ingresos garantizando la sostenibilidad financiera de la Entidad, diseñada  (Documento de diseño de la estrategia para incrementar los ingresos)</v>
      </c>
      <c r="I380" s="61">
        <f>VLOOKUP(A380,'PAI 2025 GPS rempl2)'!$E$3:$T$502,15,0)</f>
        <v>1</v>
      </c>
      <c r="J380" s="61" t="str">
        <f>VLOOKUP(A380,'PAI 2025 GPS rempl2)'!$E$3:$U$502,16,0)</f>
        <v>Númerica</v>
      </c>
      <c r="K380" s="61" t="str">
        <f>VLOOKUP(A380,'PAI 2025 GPS rempl2)'!$E$3:$X$502,18,0)</f>
        <v>2025-02-17</v>
      </c>
      <c r="L380" s="61" t="str">
        <f>VLOOKUP(A380,'PAI 2025 GPS rempl2)'!$E$3:$X$502,19,0)</f>
        <v>2025-11-17</v>
      </c>
      <c r="M380" s="61" t="str">
        <f>VLOOKUP(A380,'PAI 2025 GPS rempl2)'!$E$3:$X$502,20,0)</f>
        <v>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381" spans="1:13" x14ac:dyDescent="0.25">
      <c r="A381" s="79" t="s">
        <v>1438</v>
      </c>
      <c r="B381" s="79" t="str">
        <f>VLOOKUP(A381,'PAI 2025 GPS rempl2)'!$A$3:$D$502,4,0)</f>
        <v>Actividad propia</v>
      </c>
      <c r="C381" s="61" t="str">
        <f>IF(ISERROR(VLOOKUP(A381,Hoja1!$A$3:$G$119,7,0)),C380,VLOOKUP(A381,Hoja1!$A$3:$G$119,7,0))</f>
        <v>Política Gestión Presupuestal y Eficiencia del Gasto Público _DIMENSIÓN Direccionamiento Estratégico y Planeación</v>
      </c>
      <c r="D381" s="61" t="s">
        <v>1772</v>
      </c>
      <c r="E381" s="61" t="s">
        <v>1763</v>
      </c>
      <c r="H381" s="61" t="str">
        <f>VLOOKUP(A381,'PAI 2025 GPS rempl2)'!$E$3:$Q$502,13,0)</f>
        <v>Monitorear el comportamiento del recaudo por Delegatura y presentar reportes periódicos al Comité Directivo (Informes periódicos con el seguimiento  del recaudo por delegatura (tablero de control) y Actas de socialización de los informes)</v>
      </c>
      <c r="I381" s="61">
        <f>VLOOKUP(A381,'PAI 2025 GPS rempl2)'!$E$3:$T$502,15,0)</f>
        <v>6</v>
      </c>
      <c r="J381" s="61" t="str">
        <f>VLOOKUP(A381,'PAI 2025 GPS rempl2)'!$E$3:$U$502,16,0)</f>
        <v>Númerica</v>
      </c>
      <c r="K381" s="61" t="str">
        <f>VLOOKUP(A381,'PAI 2025 GPS rempl2)'!$E$3:$X$502,18,0)</f>
        <v>2025-02-17</v>
      </c>
      <c r="L381" s="61" t="str">
        <f>VLOOKUP(A381,'PAI 2025 GPS rempl2)'!$E$3:$X$502,19,0)</f>
        <v>2025-11-17</v>
      </c>
      <c r="M381" s="61" t="str">
        <f>VLOOKUP(A381,'PAI 2025 GPS rempl2)'!$E$3:$X$502,20,0)</f>
        <v>100-SECRETARIA GENERAL;
130-DIRECCIÓN FINANCIERA</v>
      </c>
    </row>
    <row r="382" spans="1:13" x14ac:dyDescent="0.25">
      <c r="A382" s="79" t="s">
        <v>1441</v>
      </c>
      <c r="B382" s="79" t="str">
        <f>VLOOKUP(A382,'PAI 2025 GPS rempl2)'!$A$3:$D$502,4,0)</f>
        <v>Actividad propia</v>
      </c>
      <c r="C382" s="61" t="str">
        <f>IF(ISERROR(VLOOKUP(A382,Hoja1!$A$3:$G$119,7,0)),C381,VLOOKUP(A382,Hoja1!$A$3:$G$119,7,0))</f>
        <v>Política Gestión Presupuestal y Eficiencia del Gasto Público _DIMENSIÓN Direccionamiento Estratégico y Planeación</v>
      </c>
      <c r="D382" s="61" t="s">
        <v>1772</v>
      </c>
      <c r="E382" s="61" t="s">
        <v>1763</v>
      </c>
      <c r="H382" s="61" t="str">
        <f>VLOOKUP(A382,'PAI 2025 GPS rempl2)'!$E$3:$Q$502,13,0)</f>
        <v>Elaborar y presentar en comité directivo el estudio de análisis de nuevas fuentes de ingreso (Documento de estudio con identificación de nuevas fuentes de ingresos y Acta del Comité Directivo)</v>
      </c>
      <c r="I382" s="61">
        <f>VLOOKUP(A382,'PAI 2025 GPS rempl2)'!$E$3:$T$502,15,0)</f>
        <v>1</v>
      </c>
      <c r="J382" s="61" t="str">
        <f>VLOOKUP(A382,'PAI 2025 GPS rempl2)'!$E$3:$U$502,16,0)</f>
        <v>Númerica</v>
      </c>
      <c r="K382" s="61" t="str">
        <f>VLOOKUP(A382,'PAI 2025 GPS rempl2)'!$E$3:$X$502,18,0)</f>
        <v>2025-02-17</v>
      </c>
      <c r="L382" s="61" t="str">
        <f>VLOOKUP(A382,'PAI 2025 GPS rempl2)'!$E$3:$X$502,19,0)</f>
        <v>2025-09-30</v>
      </c>
      <c r="M382" s="61" t="str">
        <f>VLOOKUP(A382,'PAI 2025 GPS rempl2)'!$E$3:$X$502,20,0)</f>
        <v>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v>
      </c>
    </row>
    <row r="383" spans="1:13" x14ac:dyDescent="0.25">
      <c r="A383" s="79" t="s">
        <v>1444</v>
      </c>
      <c r="B383" s="79" t="str">
        <f>VLOOKUP(A383,'PAI 2025 GPS rempl2)'!$A$3:$D$502,4,0)</f>
        <v>Actividad sin participación</v>
      </c>
      <c r="C383" s="61" t="str">
        <f>IF(ISERROR(VLOOKUP(A383,Hoja1!$A$3:$G$119,7,0)),C382,VLOOKUP(A383,Hoja1!$A$3:$G$119,7,0))</f>
        <v>Política Gestión Presupuestal y Eficiencia del Gasto Público _DIMENSIÓN Direccionamiento Estratégico y Planeación</v>
      </c>
      <c r="D383" s="61" t="s">
        <v>1772</v>
      </c>
      <c r="E383" s="61" t="s">
        <v>1763</v>
      </c>
      <c r="H383" s="61" t="str">
        <f>VLOOKUP(A383,'PAI 2025 GPS rempl2)'!$E$3:$Q$502,13,0)</f>
        <v>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v>
      </c>
      <c r="I383" s="61">
        <f>VLOOKUP(A383,'PAI 2025 GPS rempl2)'!$E$3:$T$502,15,0)</f>
        <v>1</v>
      </c>
      <c r="J383" s="61" t="str">
        <f>VLOOKUP(A383,'PAI 2025 GPS rempl2)'!$E$3:$U$502,16,0)</f>
        <v>Númerica</v>
      </c>
      <c r="K383" s="61" t="str">
        <f>VLOOKUP(A383,'PAI 2025 GPS rempl2)'!$E$3:$X$502,18,0)</f>
        <v>2025-02-17</v>
      </c>
      <c r="L383" s="61" t="str">
        <f>VLOOKUP(A383,'PAI 2025 GPS rempl2)'!$E$3:$X$502,19,0)</f>
        <v>2025-10-31</v>
      </c>
      <c r="M383" s="61" t="str">
        <f>VLOOKUP(A383,'PAI 2025 GPS rempl2)'!$E$3:$X$502,20,0)</f>
        <v>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384" spans="1:13" x14ac:dyDescent="0.25">
      <c r="A384" s="79" t="s">
        <v>1446</v>
      </c>
      <c r="B384" s="79" t="str">
        <f>VLOOKUP(A384,'PAI 2025 GPS rempl2)'!$A$3:$D$502,4,0)</f>
        <v>Actividad propia</v>
      </c>
      <c r="C384" s="61" t="str">
        <f>IF(ISERROR(VLOOKUP(A384,Hoja1!$A$3:$G$119,7,0)),C383,VLOOKUP(A384,Hoja1!$A$3:$G$119,7,0))</f>
        <v>Política Gestión Presupuestal y Eficiencia del Gasto Público _DIMENSIÓN Direccionamiento Estratégico y Planeación</v>
      </c>
      <c r="D384" s="61" t="s">
        <v>1772</v>
      </c>
      <c r="E384" s="61" t="s">
        <v>1763</v>
      </c>
      <c r="H384" s="61" t="str">
        <f>VLOOKUP(A384,'PAI 2025 GPS rempl2)'!$E$3:$Q$502,13,0)</f>
        <v>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v>
      </c>
      <c r="I384" s="61">
        <f>VLOOKUP(A384,'PAI 2025 GPS rempl2)'!$E$3:$T$502,15,0)</f>
        <v>1</v>
      </c>
      <c r="J384" s="61" t="str">
        <f>VLOOKUP(A384,'PAI 2025 GPS rempl2)'!$E$3:$U$502,16,0)</f>
        <v>Númerica</v>
      </c>
      <c r="K384" s="61" t="str">
        <f>VLOOKUP(A384,'PAI 2025 GPS rempl2)'!$E$3:$X$502,18,0)</f>
        <v>2025-02-17</v>
      </c>
      <c r="L384" s="61" t="str">
        <f>VLOOKUP(A384,'PAI 2025 GPS rempl2)'!$E$3:$X$502,19,0)</f>
        <v>2025-05-30</v>
      </c>
      <c r="M384" s="61" t="str">
        <f>VLOOKUP(A384,'PAI 2025 GPS rempl2)'!$E$3:$X$502,20,0)</f>
        <v>130-DIRECCIÓN FINANCIERA;
11-GRUPO DE TRABAJO DE COBRO COACTIVO</v>
      </c>
    </row>
    <row r="385" spans="1:13" x14ac:dyDescent="0.25">
      <c r="A385" s="79" t="s">
        <v>1448</v>
      </c>
      <c r="B385" s="79" t="str">
        <f>VLOOKUP(A385,'PAI 2025 GPS rempl2)'!$A$3:$D$502,4,0)</f>
        <v>Actividad propia</v>
      </c>
      <c r="C385" s="61" t="str">
        <f>IF(ISERROR(VLOOKUP(A385,Hoja1!$A$3:$G$119,7,0)),C384,VLOOKUP(A385,Hoja1!$A$3:$G$119,7,0))</f>
        <v>Política Gestión Presupuestal y Eficiencia del Gasto Público _DIMENSIÓN Direccionamiento Estratégico y Planeación</v>
      </c>
      <c r="D385" s="61" t="s">
        <v>1772</v>
      </c>
      <c r="E385" s="61" t="s">
        <v>1763</v>
      </c>
      <c r="H385" s="61" t="str">
        <f>VLOOKUP(A385,'PAI 2025 GPS rempl2)'!$E$3:$Q$502,13,0)</f>
        <v>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v>
      </c>
      <c r="I385" s="61">
        <f>VLOOKUP(A385,'PAI 2025 GPS rempl2)'!$E$3:$T$502,15,0)</f>
        <v>2</v>
      </c>
      <c r="J385" s="61" t="str">
        <f>VLOOKUP(A385,'PAI 2025 GPS rempl2)'!$E$3:$U$502,16,0)</f>
        <v>Númerica</v>
      </c>
      <c r="K385" s="61" t="str">
        <f>VLOOKUP(A385,'PAI 2025 GPS rempl2)'!$E$3:$X$502,18,0)</f>
        <v>2025-06-02</v>
      </c>
      <c r="L385" s="61" t="str">
        <f>VLOOKUP(A385,'PAI 2025 GPS rempl2)'!$E$3:$X$502,19,0)</f>
        <v>2025-11-17</v>
      </c>
      <c r="M385" s="61" t="str">
        <f>VLOOKUP(A385,'PAI 2025 GPS rempl2)'!$E$3:$X$502,20,0)</f>
        <v>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386" spans="1:13" x14ac:dyDescent="0.25">
      <c r="A386" s="79" t="s">
        <v>1452</v>
      </c>
      <c r="B386" s="79" t="str">
        <f>VLOOKUP(A386,'PAI 2025 GPS rempl2)'!$A$3:$D$502,4,0)</f>
        <v>Producto</v>
      </c>
      <c r="C386" s="61" t="str">
        <f>IF(ISERROR(VLOOKUP(A386,Hoja1!$A$3:$G$119,7,0)),C385,VLOOKUP(A386,Hoja1!$A$3:$G$119,7,0))</f>
        <v>Política Servicio al Ciudadano_DIMENSIÓN Gestión con Valores para Resultados</v>
      </c>
      <c r="D386" s="61" t="s">
        <v>1760</v>
      </c>
      <c r="E386" s="61" t="s">
        <v>1756</v>
      </c>
      <c r="F386" s="61" t="str">
        <f>+VLOOKUP(A386,Hoja1!$A$3:$G$119,3,0)</f>
        <v>58-Promover el enfoque preventivo, diferencial y territorial en el que hacer misional de la entidad</v>
      </c>
      <c r="G386" s="61" t="str">
        <f>VLOOKUP(A386,'PAI 2025 GPS rempl2)'!$E$3:$L$502,8,0)</f>
        <v>C-3503-0200-0016-40401c</v>
      </c>
      <c r="H386" s="61" t="str">
        <f>VLOOKUP(A386,'PAI 2025 GPS rempl2)'!$E$3:$Q$502,13,0)</f>
        <v>Campañas de control preventivo en los sectores eléctrico, seguridad vial, hogar y construcción e hidrocarburos, realizadas</v>
      </c>
      <c r="I386" s="61">
        <f>VLOOKUP(A386,'PAI 2025 GPS rempl2)'!$E$3:$T$502,15,0)</f>
        <v>4</v>
      </c>
      <c r="J386" s="61" t="str">
        <f>VLOOKUP(A386,'PAI 2025 GPS rempl2)'!$E$3:$U$502,16,0)</f>
        <v>Númerica</v>
      </c>
      <c r="K386" s="61" t="str">
        <f>VLOOKUP(A386,'PAI 2025 GPS rempl2)'!$E$3:$X$502,18,0)</f>
        <v>2025-01-13</v>
      </c>
      <c r="L386" s="61" t="str">
        <f>VLOOKUP(A386,'PAI 2025 GPS rempl2)'!$E$3:$X$502,19,0)</f>
        <v>2025-12-31</v>
      </c>
      <c r="M386" s="61" t="str">
        <f>VLOOKUP(A386,'PAI 2025 GPS rempl2)'!$E$3:$X$502,20,0)</f>
        <v>6000-DESPACHO DEL SUPERINTENDENTE DELEGADO PARA EL CONTROL Y VERIFICACIÓN DE REGLAMENTOS TÉCNICOS Y METROLOGÍA LEGAL</v>
      </c>
    </row>
    <row r="387" spans="1:13" x14ac:dyDescent="0.25">
      <c r="A387" s="79" t="s">
        <v>1454</v>
      </c>
      <c r="B387" s="79" t="str">
        <f>VLOOKUP(A387,'PAI 2025 GPS rempl2)'!$A$3:$D$502,4,0)</f>
        <v>Actividad propia</v>
      </c>
      <c r="C387" s="61" t="str">
        <f>IF(ISERROR(VLOOKUP(A387,Hoja1!$A$3:$G$119,7,0)),C386,VLOOKUP(A387,Hoja1!$A$3:$G$119,7,0))</f>
        <v>Política Servicio al Ciudadano_DIMENSIÓN Gestión con Valores para Resultados</v>
      </c>
      <c r="D387" s="61" t="s">
        <v>1760</v>
      </c>
      <c r="E387" s="61" t="s">
        <v>1756</v>
      </c>
      <c r="H387" s="61" t="str">
        <f>VLOOKUP(A387,'PAI 2025 GPS rempl2)'!$E$3:$Q$502,13,0)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87" s="61">
        <f>VLOOKUP(A387,'PAI 2025 GPS rempl2)'!$E$3:$T$502,15,0)</f>
        <v>1</v>
      </c>
      <c r="J387" s="61" t="str">
        <f>VLOOKUP(A387,'PAI 2025 GPS rempl2)'!$E$3:$U$502,16,0)</f>
        <v>Númerica</v>
      </c>
      <c r="K387" s="61" t="str">
        <f>VLOOKUP(A387,'PAI 2025 GPS rempl2)'!$E$3:$X$502,18,0)</f>
        <v>2025-01-13</v>
      </c>
      <c r="L387" s="61" t="str">
        <f>VLOOKUP(A387,'PAI 2025 GPS rempl2)'!$E$3:$X$502,19,0)</f>
        <v>2025-08-28</v>
      </c>
      <c r="M387" s="61" t="str">
        <f>VLOOKUP(A387,'PAI 2025 GPS rempl2)'!$E$3:$X$502,20,0)</f>
        <v>6000-DESPACHO DEL SUPERINTENDENTE DELEGADO PARA EL CONTROL Y VERIFICACIÓN DE REGLAMENTOS TÉCNICOS Y METROLOGÍA LEGAL</v>
      </c>
    </row>
    <row r="388" spans="1:13" x14ac:dyDescent="0.25">
      <c r="A388" s="79" t="s">
        <v>1456</v>
      </c>
      <c r="B388" s="79" t="str">
        <f>VLOOKUP(A388,'PAI 2025 GPS rempl2)'!$A$3:$D$502,4,0)</f>
        <v>Actividad propia</v>
      </c>
      <c r="C388" s="61" t="str">
        <f>IF(ISERROR(VLOOKUP(A388,Hoja1!$A$3:$G$119,7,0)),C387,VLOOKUP(A388,Hoja1!$A$3:$G$119,7,0))</f>
        <v>Política Servicio al Ciudadano_DIMENSIÓN Gestión con Valores para Resultados</v>
      </c>
      <c r="D388" s="61" t="s">
        <v>1760</v>
      </c>
      <c r="E388" s="61" t="s">
        <v>1756</v>
      </c>
      <c r="H388" s="61" t="str">
        <f>VLOOKUP(A388,'PAI 2025 GPS rempl2)'!$E$3:$Q$502,13,0)</f>
        <v>Establecer el cronograma de visitas y requerimientos de cada una de las campañas en los sectores definidos (Cronograma)</v>
      </c>
      <c r="I388" s="61">
        <f>VLOOKUP(A388,'PAI 2025 GPS rempl2)'!$E$3:$T$502,15,0)</f>
        <v>1</v>
      </c>
      <c r="J388" s="61" t="str">
        <f>VLOOKUP(A388,'PAI 2025 GPS rempl2)'!$E$3:$U$502,16,0)</f>
        <v>Númerica</v>
      </c>
      <c r="K388" s="61" t="str">
        <f>VLOOKUP(A388,'PAI 2025 GPS rempl2)'!$E$3:$X$502,18,0)</f>
        <v>2025-01-13</v>
      </c>
      <c r="L388" s="61" t="str">
        <f>VLOOKUP(A388,'PAI 2025 GPS rempl2)'!$E$3:$X$502,19,0)</f>
        <v>2025-12-31</v>
      </c>
      <c r="M388" s="61" t="str">
        <f>VLOOKUP(A388,'PAI 2025 GPS rempl2)'!$E$3:$X$502,20,0)</f>
        <v>6000-DESPACHO DEL SUPERINTENDENTE DELEGADO PARA EL CONTROL Y VERIFICACIÓN DE REGLAMENTOS TÉCNICOS Y METROLOGÍA LEGAL</v>
      </c>
    </row>
    <row r="389" spans="1:13" x14ac:dyDescent="0.25">
      <c r="A389" s="79" t="s">
        <v>1458</v>
      </c>
      <c r="B389" s="79" t="str">
        <f>VLOOKUP(A389,'PAI 2025 GPS rempl2)'!$A$3:$D$502,4,0)</f>
        <v>Actividad propia</v>
      </c>
      <c r="C389" s="61" t="str">
        <f>IF(ISERROR(VLOOKUP(A389,Hoja1!$A$3:$G$119,7,0)),C388,VLOOKUP(A389,Hoja1!$A$3:$G$119,7,0))</f>
        <v>Política Servicio al Ciudadano_DIMENSIÓN Gestión con Valores para Resultados</v>
      </c>
      <c r="D389" s="61" t="s">
        <v>1760</v>
      </c>
      <c r="E389" s="61" t="s">
        <v>1756</v>
      </c>
      <c r="H389" s="61" t="str">
        <f>VLOOKUP(A389,'PAI 2025 GPS rempl2)'!$E$3:$Q$502,13,0)</f>
        <v>Ejecutar el cronograma de visitas y requerimientos (Seguimiento al cronograma y evidencias de ejecución)</v>
      </c>
      <c r="I389" s="61">
        <f>VLOOKUP(A389,'PAI 2025 GPS rempl2)'!$E$3:$T$502,15,0)</f>
        <v>100</v>
      </c>
      <c r="J389" s="61" t="str">
        <f>VLOOKUP(A389,'PAI 2025 GPS rempl2)'!$E$3:$U$502,16,0)</f>
        <v>Porcentual</v>
      </c>
      <c r="K389" s="61" t="str">
        <f>VLOOKUP(A389,'PAI 2025 GPS rempl2)'!$E$3:$X$502,18,0)</f>
        <v>2025-01-13</v>
      </c>
      <c r="L389" s="61" t="str">
        <f>VLOOKUP(A389,'PAI 2025 GPS rempl2)'!$E$3:$X$502,19,0)</f>
        <v>2025-12-31</v>
      </c>
      <c r="M389" s="61" t="str">
        <f>VLOOKUP(A389,'PAI 2025 GPS rempl2)'!$E$3:$X$502,20,0)</f>
        <v>6000-DESPACHO DEL SUPERINTENDENTE DELEGADO PARA EL CONTROL Y VERIFICACIÓN DE REGLAMENTOS TÉCNICOS Y METROLOGÍA LEGAL</v>
      </c>
    </row>
    <row r="390" spans="1:13" x14ac:dyDescent="0.25">
      <c r="A390" s="79" t="s">
        <v>1460</v>
      </c>
      <c r="B390" s="79" t="str">
        <f>VLOOKUP(A390,'PAI 2025 GPS rempl2)'!$A$3:$D$502,4,0)</f>
        <v>Actividad propia</v>
      </c>
      <c r="C390" s="61" t="str">
        <f>IF(ISERROR(VLOOKUP(A390,Hoja1!$A$3:$G$119,7,0)),C389,VLOOKUP(A390,Hoja1!$A$3:$G$119,7,0))</f>
        <v>Política Servicio al Ciudadano_DIMENSIÓN Gestión con Valores para Resultados</v>
      </c>
      <c r="D390" s="61" t="s">
        <v>1760</v>
      </c>
      <c r="E390" s="61" t="s">
        <v>1756</v>
      </c>
      <c r="H390" s="61" t="str">
        <f>VLOOKUP(A390,'PAI 2025 GPS rempl2)'!$E$3:$Q$502,13,0)</f>
        <v>Evaluar el resultado de las campañas (Informe de resultados de la campaña)</v>
      </c>
      <c r="I390" s="61">
        <f>VLOOKUP(A390,'PAI 2025 GPS rempl2)'!$E$3:$T$502,15,0)</f>
        <v>1</v>
      </c>
      <c r="J390" s="61" t="str">
        <f>VLOOKUP(A390,'PAI 2025 GPS rempl2)'!$E$3:$U$502,16,0)</f>
        <v>Númerica</v>
      </c>
      <c r="K390" s="61" t="str">
        <f>VLOOKUP(A390,'PAI 2025 GPS rempl2)'!$E$3:$X$502,18,0)</f>
        <v>2025-01-13</v>
      </c>
      <c r="L390" s="61" t="str">
        <f>VLOOKUP(A390,'PAI 2025 GPS rempl2)'!$E$3:$X$502,19,0)</f>
        <v>2025-12-31</v>
      </c>
      <c r="M390" s="61" t="str">
        <f>VLOOKUP(A390,'PAI 2025 GPS rempl2)'!$E$3:$X$502,20,0)</f>
        <v>6000-DESPACHO DEL SUPERINTENDENTE DELEGADO PARA EL CONTROL Y VERIFICACIÓN DE REGLAMENTOS TÉCNICOS Y METROLOGÍA LEGAL</v>
      </c>
    </row>
    <row r="391" spans="1:13" x14ac:dyDescent="0.25">
      <c r="A391" s="79" t="s">
        <v>1462</v>
      </c>
      <c r="B391" s="79" t="str">
        <f>VLOOKUP(A391,'PAI 2025 GPS rempl2)'!$A$3:$D$502,4,0)</f>
        <v>Producto</v>
      </c>
      <c r="C391" s="61" t="str">
        <f>IF(ISERROR(VLOOKUP(A391,Hoja1!$A$3:$G$119,7,0)),C390,VLOOKUP(A391,Hoja1!$A$3:$G$119,7,0))</f>
        <v>Política Servicio al Ciudadano_DIMENSIÓN Gestión con Valores para Resultados</v>
      </c>
      <c r="D391" s="61" t="s">
        <v>1760</v>
      </c>
      <c r="E391" s="61" t="s">
        <v>1756</v>
      </c>
      <c r="F391" s="61" t="str">
        <f>+VLOOKUP(A391,Hoja1!$A$3:$G$119,3,0)</f>
        <v>58-Promover el enfoque preventivo, diferencial y territorial en el que hacer misional de la entidad</v>
      </c>
      <c r="G391" s="61" t="str">
        <f>VLOOKUP(A391,'PAI 2025 GPS rempl2)'!$E$3:$L$502,8,0)</f>
        <v>C-3503-0200-0016-40401c</v>
      </c>
      <c r="H391" s="61" t="str">
        <f>VLOOKUP(A391,'PAI 2025 GPS rempl2)'!$E$3:$Q$502,13,0)</f>
        <v>Campañas de control preventivo en surtidores de combustibles, balanzas, preempacados y alcoholímetros, realizadas</v>
      </c>
      <c r="I391" s="61">
        <f>VLOOKUP(A391,'PAI 2025 GPS rempl2)'!$E$3:$T$502,15,0)</f>
        <v>4</v>
      </c>
      <c r="J391" s="61" t="str">
        <f>VLOOKUP(A391,'PAI 2025 GPS rempl2)'!$E$3:$U$502,16,0)</f>
        <v>Númerica</v>
      </c>
      <c r="K391" s="61" t="str">
        <f>VLOOKUP(A391,'PAI 2025 GPS rempl2)'!$E$3:$X$502,18,0)</f>
        <v>2025-01-13</v>
      </c>
      <c r="L391" s="61" t="str">
        <f>VLOOKUP(A391,'PAI 2025 GPS rempl2)'!$E$3:$X$502,19,0)</f>
        <v>2025-12-31</v>
      </c>
      <c r="M391" s="61" t="str">
        <f>VLOOKUP(A391,'PAI 2025 GPS rempl2)'!$E$3:$X$502,20,0)</f>
        <v>6000-DESPACHO DEL SUPERINTENDENTE DELEGADO PARA EL CONTROL Y VERIFICACIÓN DE REGLAMENTOS TÉCNICOS Y METROLOGÍA LEGAL</v>
      </c>
    </row>
    <row r="392" spans="1:13" x14ac:dyDescent="0.25">
      <c r="A392" s="79" t="s">
        <v>1463</v>
      </c>
      <c r="B392" s="79" t="str">
        <f>VLOOKUP(A392,'PAI 2025 GPS rempl2)'!$A$3:$D$502,4,0)</f>
        <v>Actividad propia</v>
      </c>
      <c r="C392" s="61" t="str">
        <f>IF(ISERROR(VLOOKUP(A392,Hoja1!$A$3:$G$119,7,0)),C391,VLOOKUP(A392,Hoja1!$A$3:$G$119,7,0))</f>
        <v>Política Servicio al Ciudadano_DIMENSIÓN Gestión con Valores para Resultados</v>
      </c>
      <c r="D392" s="61" t="s">
        <v>1760</v>
      </c>
      <c r="E392" s="61" t="s">
        <v>1756</v>
      </c>
      <c r="H392" s="61" t="str">
        <f>VLOOKUP(A392,'PAI 2025 GPS rempl2)'!$E$3:$Q$502,13,0)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92" s="61">
        <f>VLOOKUP(A392,'PAI 2025 GPS rempl2)'!$E$3:$T$502,15,0)</f>
        <v>1</v>
      </c>
      <c r="J392" s="61" t="str">
        <f>VLOOKUP(A392,'PAI 2025 GPS rempl2)'!$E$3:$U$502,16,0)</f>
        <v>Númerica</v>
      </c>
      <c r="K392" s="61" t="str">
        <f>VLOOKUP(A392,'PAI 2025 GPS rempl2)'!$E$3:$X$502,18,0)</f>
        <v>2025-01-13</v>
      </c>
      <c r="L392" s="61" t="str">
        <f>VLOOKUP(A392,'PAI 2025 GPS rempl2)'!$E$3:$X$502,19,0)</f>
        <v>2025-08-28</v>
      </c>
      <c r="M392" s="61" t="str">
        <f>VLOOKUP(A392,'PAI 2025 GPS rempl2)'!$E$3:$X$502,20,0)</f>
        <v>6000-DESPACHO DEL SUPERINTENDENTE DELEGADO PARA EL CONTROL Y VERIFICACIÓN DE REGLAMENTOS TÉCNICOS Y METROLOGÍA LEGAL</v>
      </c>
    </row>
    <row r="393" spans="1:13" x14ac:dyDescent="0.25">
      <c r="A393" s="79" t="s">
        <v>1464</v>
      </c>
      <c r="B393" s="79" t="str">
        <f>VLOOKUP(A393,'PAI 2025 GPS rempl2)'!$A$3:$D$502,4,0)</f>
        <v>Actividad propia</v>
      </c>
      <c r="C393" s="61" t="str">
        <f>IF(ISERROR(VLOOKUP(A393,Hoja1!$A$3:$G$119,7,0)),C392,VLOOKUP(A393,Hoja1!$A$3:$G$119,7,0))</f>
        <v>Política Servicio al Ciudadano_DIMENSIÓN Gestión con Valores para Resultados</v>
      </c>
      <c r="D393" s="61" t="s">
        <v>1760</v>
      </c>
      <c r="E393" s="61" t="s">
        <v>1756</v>
      </c>
      <c r="H393" s="61" t="str">
        <f>VLOOKUP(A393,'PAI 2025 GPS rempl2)'!$E$3:$Q$502,13,0)</f>
        <v>Establecer el cronograma de visitas y requerimientos de cada una de las campañas en los sectores definidos (Cronograma)</v>
      </c>
      <c r="I393" s="61">
        <f>VLOOKUP(A393,'PAI 2025 GPS rempl2)'!$E$3:$T$502,15,0)</f>
        <v>1</v>
      </c>
      <c r="J393" s="61" t="str">
        <f>VLOOKUP(A393,'PAI 2025 GPS rempl2)'!$E$3:$U$502,16,0)</f>
        <v>Númerica</v>
      </c>
      <c r="K393" s="61" t="str">
        <f>VLOOKUP(A393,'PAI 2025 GPS rempl2)'!$E$3:$X$502,18,0)</f>
        <v>2025-01-13</v>
      </c>
      <c r="L393" s="61" t="str">
        <f>VLOOKUP(A393,'PAI 2025 GPS rempl2)'!$E$3:$X$502,19,0)</f>
        <v>2025-12-31</v>
      </c>
      <c r="M393" s="61" t="str">
        <f>VLOOKUP(A393,'PAI 2025 GPS rempl2)'!$E$3:$X$502,20,0)</f>
        <v>6000-DESPACHO DEL SUPERINTENDENTE DELEGADO PARA EL CONTROL Y VERIFICACIÓN DE REGLAMENTOS TÉCNICOS Y METROLOGÍA LEGAL</v>
      </c>
    </row>
    <row r="394" spans="1:13" x14ac:dyDescent="0.25">
      <c r="A394" s="79" t="s">
        <v>1465</v>
      </c>
      <c r="B394" s="79" t="str">
        <f>VLOOKUP(A394,'PAI 2025 GPS rempl2)'!$A$3:$D$502,4,0)</f>
        <v>Actividad propia</v>
      </c>
      <c r="C394" s="61" t="str">
        <f>IF(ISERROR(VLOOKUP(A394,Hoja1!$A$3:$G$119,7,0)),C393,VLOOKUP(A394,Hoja1!$A$3:$G$119,7,0))</f>
        <v>Política Servicio al Ciudadano_DIMENSIÓN Gestión con Valores para Resultados</v>
      </c>
      <c r="D394" s="61" t="s">
        <v>1760</v>
      </c>
      <c r="E394" s="61" t="s">
        <v>1756</v>
      </c>
      <c r="H394" s="61" t="str">
        <f>VLOOKUP(A394,'PAI 2025 GPS rempl2)'!$E$3:$Q$502,13,0)</f>
        <v>Ejecutar el cronograma de visitas y requerimientos (Seguimiento al cronograma y evidencias de ejecución)</v>
      </c>
      <c r="I394" s="61">
        <f>VLOOKUP(A394,'PAI 2025 GPS rempl2)'!$E$3:$T$502,15,0)</f>
        <v>100</v>
      </c>
      <c r="J394" s="61" t="str">
        <f>VLOOKUP(A394,'PAI 2025 GPS rempl2)'!$E$3:$U$502,16,0)</f>
        <v>Porcentual</v>
      </c>
      <c r="K394" s="61" t="str">
        <f>VLOOKUP(A394,'PAI 2025 GPS rempl2)'!$E$3:$X$502,18,0)</f>
        <v>2025-01-13</v>
      </c>
      <c r="L394" s="61" t="str">
        <f>VLOOKUP(A394,'PAI 2025 GPS rempl2)'!$E$3:$X$502,19,0)</f>
        <v>2025-12-31</v>
      </c>
      <c r="M394" s="61" t="str">
        <f>VLOOKUP(A394,'PAI 2025 GPS rempl2)'!$E$3:$X$502,20,0)</f>
        <v>6000-DESPACHO DEL SUPERINTENDENTE DELEGADO PARA EL CONTROL Y VERIFICACIÓN DE REGLAMENTOS TÉCNICOS Y METROLOGÍA LEGAL</v>
      </c>
    </row>
    <row r="395" spans="1:13" x14ac:dyDescent="0.25">
      <c r="A395" s="79" t="s">
        <v>1466</v>
      </c>
      <c r="B395" s="79" t="str">
        <f>VLOOKUP(A395,'PAI 2025 GPS rempl2)'!$A$3:$D$502,4,0)</f>
        <v>Actividad propia</v>
      </c>
      <c r="C395" s="61" t="str">
        <f>IF(ISERROR(VLOOKUP(A395,Hoja1!$A$3:$G$119,7,0)),C394,VLOOKUP(A395,Hoja1!$A$3:$G$119,7,0))</f>
        <v>Política Servicio al Ciudadano_DIMENSIÓN Gestión con Valores para Resultados</v>
      </c>
      <c r="D395" s="61" t="s">
        <v>1760</v>
      </c>
      <c r="E395" s="61" t="s">
        <v>1756</v>
      </c>
      <c r="H395" s="61" t="str">
        <f>VLOOKUP(A395,'PAI 2025 GPS rempl2)'!$E$3:$Q$502,13,0)</f>
        <v>Evaluar el resultado de las campañas (Informe de resultados de la campaña)</v>
      </c>
      <c r="I395" s="61">
        <f>VLOOKUP(A395,'PAI 2025 GPS rempl2)'!$E$3:$T$502,15,0)</f>
        <v>1</v>
      </c>
      <c r="J395" s="61" t="str">
        <f>VLOOKUP(A395,'PAI 2025 GPS rempl2)'!$E$3:$U$502,16,0)</f>
        <v>Númerica</v>
      </c>
      <c r="K395" s="61" t="str">
        <f>VLOOKUP(A395,'PAI 2025 GPS rempl2)'!$E$3:$X$502,18,0)</f>
        <v>2025-01-13</v>
      </c>
      <c r="L395" s="61" t="str">
        <f>VLOOKUP(A395,'PAI 2025 GPS rempl2)'!$E$3:$X$502,19,0)</f>
        <v>2025-12-31</v>
      </c>
      <c r="M395" s="61" t="str">
        <f>VLOOKUP(A395,'PAI 2025 GPS rempl2)'!$E$3:$X$502,20,0)</f>
        <v>6000-DESPACHO DEL SUPERINTENDENTE DELEGADO PARA EL CONTROL Y VERIFICACIÓN DE REGLAMENTOS TÉCNICOS Y METROLOGÍA LEGAL</v>
      </c>
    </row>
    <row r="396" spans="1:13" x14ac:dyDescent="0.25">
      <c r="A396" s="79" t="s">
        <v>1467</v>
      </c>
      <c r="B396" s="79" t="str">
        <f>VLOOKUP(A396,'PAI 2025 GPS rempl2)'!$A$3:$D$502,4,0)</f>
        <v>Producto</v>
      </c>
      <c r="C396" s="61" t="str">
        <f>IF(ISERROR(VLOOKUP(A396,Hoja1!$A$3:$G$119,7,0)),C395,VLOOKUP(A396,Hoja1!$A$3:$G$119,7,0))</f>
        <v>Política Servicio al Ciudadano_DIMENSIÓN Gestión con Valores para Resultados</v>
      </c>
      <c r="D396" s="61" t="s">
        <v>1760</v>
      </c>
      <c r="E396" s="61" t="s">
        <v>1756</v>
      </c>
      <c r="F396" s="61" t="str">
        <f>+VLOOKUP(A396,Hoja1!$A$3:$G$119,3,0)</f>
        <v>58-Promover el enfoque preventivo, diferencial y territorial en el que hacer misional de la entidad</v>
      </c>
      <c r="G396" s="61" t="str">
        <f>VLOOKUP(A396,'PAI 2025 GPS rempl2)'!$E$3:$L$502,8,0)</f>
        <v>C-3503-0200-0016-40401c</v>
      </c>
      <c r="H396" s="61" t="str">
        <f>VLOOKUP(A396,'PAI 2025 GPS rempl2)'!$E$3:$Q$502,13,0)</f>
        <v>Campañas de control preventivo en control de precios de combustibles, medicamentos y leche cruda, realizadas</v>
      </c>
      <c r="I396" s="61">
        <f>VLOOKUP(A396,'PAI 2025 GPS rempl2)'!$E$3:$T$502,15,0)</f>
        <v>4</v>
      </c>
      <c r="J396" s="61" t="str">
        <f>VLOOKUP(A396,'PAI 2025 GPS rempl2)'!$E$3:$U$502,16,0)</f>
        <v>Númerica</v>
      </c>
      <c r="K396" s="61" t="str">
        <f>VLOOKUP(A396,'PAI 2025 GPS rempl2)'!$E$3:$X$502,18,0)</f>
        <v>2025-01-13</v>
      </c>
      <c r="L396" s="61" t="str">
        <f>VLOOKUP(A396,'PAI 2025 GPS rempl2)'!$E$3:$X$502,19,0)</f>
        <v>2025-12-31</v>
      </c>
      <c r="M396" s="61" t="str">
        <f>VLOOKUP(A396,'PAI 2025 GPS rempl2)'!$E$3:$X$502,20,0)</f>
        <v>6000-DESPACHO DEL SUPERINTENDENTE DELEGADO PARA EL CONTROL Y VERIFICACIÓN DE REGLAMENTOS TÉCNICOS Y METROLOGÍA LEGAL</v>
      </c>
    </row>
    <row r="397" spans="1:13" x14ac:dyDescent="0.25">
      <c r="A397" s="79" t="s">
        <v>1468</v>
      </c>
      <c r="B397" s="79" t="str">
        <f>VLOOKUP(A397,'PAI 2025 GPS rempl2)'!$A$3:$D$502,4,0)</f>
        <v>Actividad propia</v>
      </c>
      <c r="C397" s="61" t="str">
        <f>IF(ISERROR(VLOOKUP(A397,Hoja1!$A$3:$G$119,7,0)),C396,VLOOKUP(A397,Hoja1!$A$3:$G$119,7,0))</f>
        <v>Política Servicio al Ciudadano_DIMENSIÓN Gestión con Valores para Resultados</v>
      </c>
      <c r="D397" s="61" t="s">
        <v>1760</v>
      </c>
      <c r="E397" s="61" t="s">
        <v>1756</v>
      </c>
      <c r="H397" s="61" t="str">
        <f>VLOOKUP(A397,'PAI 2025 GPS rempl2)'!$E$3:$Q$502,13,0)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97" s="61">
        <f>VLOOKUP(A397,'PAI 2025 GPS rempl2)'!$E$3:$T$502,15,0)</f>
        <v>1</v>
      </c>
      <c r="J397" s="61" t="str">
        <f>VLOOKUP(A397,'PAI 2025 GPS rempl2)'!$E$3:$U$502,16,0)</f>
        <v>Númerica</v>
      </c>
      <c r="K397" s="61" t="str">
        <f>VLOOKUP(A397,'PAI 2025 GPS rempl2)'!$E$3:$X$502,18,0)</f>
        <v>2025-01-13</v>
      </c>
      <c r="L397" s="61" t="str">
        <f>VLOOKUP(A397,'PAI 2025 GPS rempl2)'!$E$3:$X$502,19,0)</f>
        <v>2025-08-28</v>
      </c>
      <c r="M397" s="61" t="str">
        <f>VLOOKUP(A397,'PAI 2025 GPS rempl2)'!$E$3:$X$502,20,0)</f>
        <v>6000-DESPACHO DEL SUPERINTENDENTE DELEGADO PARA EL CONTROL Y VERIFICACIÓN DE REGLAMENTOS TÉCNICOS Y METROLOGÍA LEGAL</v>
      </c>
    </row>
    <row r="398" spans="1:13" x14ac:dyDescent="0.25">
      <c r="A398" s="79" t="s">
        <v>1469</v>
      </c>
      <c r="B398" s="79" t="str">
        <f>VLOOKUP(A398,'PAI 2025 GPS rempl2)'!$A$3:$D$502,4,0)</f>
        <v>Actividad propia</v>
      </c>
      <c r="C398" s="61" t="str">
        <f>IF(ISERROR(VLOOKUP(A398,Hoja1!$A$3:$G$119,7,0)),C397,VLOOKUP(A398,Hoja1!$A$3:$G$119,7,0))</f>
        <v>Política Servicio al Ciudadano_DIMENSIÓN Gestión con Valores para Resultados</v>
      </c>
      <c r="D398" s="61" t="s">
        <v>1760</v>
      </c>
      <c r="E398" s="61" t="s">
        <v>1756</v>
      </c>
      <c r="H398" s="61" t="str">
        <f>VLOOKUP(A398,'PAI 2025 GPS rempl2)'!$E$3:$Q$502,13,0)</f>
        <v>Establecer el cronograma de visitas y requerimientos de cada una de las campañas en los sectores definidos (Cronograma)</v>
      </c>
      <c r="I398" s="61">
        <f>VLOOKUP(A398,'PAI 2025 GPS rempl2)'!$E$3:$T$502,15,0)</f>
        <v>1</v>
      </c>
      <c r="J398" s="61" t="str">
        <f>VLOOKUP(A398,'PAI 2025 GPS rempl2)'!$E$3:$U$502,16,0)</f>
        <v>Númerica</v>
      </c>
      <c r="K398" s="61" t="str">
        <f>VLOOKUP(A398,'PAI 2025 GPS rempl2)'!$E$3:$X$502,18,0)</f>
        <v>2025-01-13</v>
      </c>
      <c r="L398" s="61" t="str">
        <f>VLOOKUP(A398,'PAI 2025 GPS rempl2)'!$E$3:$X$502,19,0)</f>
        <v>2025-12-31</v>
      </c>
      <c r="M398" s="61" t="str">
        <f>VLOOKUP(A398,'PAI 2025 GPS rempl2)'!$E$3:$X$502,20,0)</f>
        <v>6000-DESPACHO DEL SUPERINTENDENTE DELEGADO PARA EL CONTROL Y VERIFICACIÓN DE REGLAMENTOS TÉCNICOS Y METROLOGÍA LEGAL</v>
      </c>
    </row>
    <row r="399" spans="1:13" x14ac:dyDescent="0.25">
      <c r="A399" s="79" t="s">
        <v>1470</v>
      </c>
      <c r="B399" s="79" t="str">
        <f>VLOOKUP(A399,'PAI 2025 GPS rempl2)'!$A$3:$D$502,4,0)</f>
        <v>Actividad propia</v>
      </c>
      <c r="C399" s="61" t="str">
        <f>IF(ISERROR(VLOOKUP(A399,Hoja1!$A$3:$G$119,7,0)),C398,VLOOKUP(A399,Hoja1!$A$3:$G$119,7,0))</f>
        <v>Política Servicio al Ciudadano_DIMENSIÓN Gestión con Valores para Resultados</v>
      </c>
      <c r="D399" s="61" t="s">
        <v>1760</v>
      </c>
      <c r="E399" s="61" t="s">
        <v>1756</v>
      </c>
      <c r="H399" s="61" t="str">
        <f>VLOOKUP(A399,'PAI 2025 GPS rempl2)'!$E$3:$Q$502,13,0)</f>
        <v>Ejecutar el cronograma de visitas y requerimientos (Seguimiento al cronograma y evidencias de ejecución)</v>
      </c>
      <c r="I399" s="61">
        <f>VLOOKUP(A399,'PAI 2025 GPS rempl2)'!$E$3:$T$502,15,0)</f>
        <v>100</v>
      </c>
      <c r="J399" s="61" t="str">
        <f>VLOOKUP(A399,'PAI 2025 GPS rempl2)'!$E$3:$U$502,16,0)</f>
        <v>Porcentual</v>
      </c>
      <c r="K399" s="61" t="str">
        <f>VLOOKUP(A399,'PAI 2025 GPS rempl2)'!$E$3:$X$502,18,0)</f>
        <v>2025-01-13</v>
      </c>
      <c r="L399" s="61" t="str">
        <f>VLOOKUP(A399,'PAI 2025 GPS rempl2)'!$E$3:$X$502,19,0)</f>
        <v>2025-12-31</v>
      </c>
      <c r="M399" s="61" t="str">
        <f>VLOOKUP(A399,'PAI 2025 GPS rempl2)'!$E$3:$X$502,20,0)</f>
        <v>6000-DESPACHO DEL SUPERINTENDENTE DELEGADO PARA EL CONTROL Y VERIFICACIÓN DE REGLAMENTOS TÉCNICOS Y METROLOGÍA LEGAL</v>
      </c>
    </row>
    <row r="400" spans="1:13" x14ac:dyDescent="0.25">
      <c r="A400" s="79" t="s">
        <v>1471</v>
      </c>
      <c r="B400" s="79" t="str">
        <f>VLOOKUP(A400,'PAI 2025 GPS rempl2)'!$A$3:$D$502,4,0)</f>
        <v>Actividad propia</v>
      </c>
      <c r="C400" s="61" t="str">
        <f>IF(ISERROR(VLOOKUP(A400,Hoja1!$A$3:$G$119,7,0)),C399,VLOOKUP(A400,Hoja1!$A$3:$G$119,7,0))</f>
        <v>Política Servicio al Ciudadano_DIMENSIÓN Gestión con Valores para Resultados</v>
      </c>
      <c r="D400" s="61" t="s">
        <v>1760</v>
      </c>
      <c r="E400" s="61" t="s">
        <v>1756</v>
      </c>
      <c r="H400" s="61" t="str">
        <f>VLOOKUP(A400,'PAI 2025 GPS rempl2)'!$E$3:$Q$502,13,0)</f>
        <v>Evaluar el resultado de las campañas (Informe de resultados de la campaña)</v>
      </c>
      <c r="I400" s="61">
        <f>VLOOKUP(A400,'PAI 2025 GPS rempl2)'!$E$3:$T$502,15,0)</f>
        <v>1</v>
      </c>
      <c r="J400" s="61" t="str">
        <f>VLOOKUP(A400,'PAI 2025 GPS rempl2)'!$E$3:$U$502,16,0)</f>
        <v>Númerica</v>
      </c>
      <c r="K400" s="61" t="str">
        <f>VLOOKUP(A400,'PAI 2025 GPS rempl2)'!$E$3:$X$502,18,0)</f>
        <v>2025-01-13</v>
      </c>
      <c r="L400" s="61" t="str">
        <f>VLOOKUP(A400,'PAI 2025 GPS rempl2)'!$E$3:$X$502,19,0)</f>
        <v>2025-12-31</v>
      </c>
      <c r="M400" s="61" t="str">
        <f>VLOOKUP(A400,'PAI 2025 GPS rempl2)'!$E$3:$X$502,20,0)</f>
        <v>6000-DESPACHO DEL SUPERINTENDENTE DELEGADO PARA EL CONTROL Y VERIFICACIÓN DE REGLAMENTOS TÉCNICOS Y METROLOGÍA LEGAL</v>
      </c>
    </row>
    <row r="401" spans="1:13" x14ac:dyDescent="0.25">
      <c r="A401" s="79" t="s">
        <v>1472</v>
      </c>
      <c r="B401" s="79" t="str">
        <f>VLOOKUP(A401,'PAI 2025 GPS rempl2)'!$A$3:$D$502,4,0)</f>
        <v>Producto</v>
      </c>
      <c r="C401" s="61" t="str">
        <f>IF(ISERROR(VLOOKUP(A401,Hoja1!$A$3:$G$119,7,0)),C400,VLOOKUP(A401,Hoja1!$A$3:$G$119,7,0))</f>
        <v>Política Mejora Normativa _DIMENSIÓN Gestión con Valores para Resultados</v>
      </c>
      <c r="D401" s="61" t="s">
        <v>1767</v>
      </c>
      <c r="E401" s="61" t="s">
        <v>1756</v>
      </c>
      <c r="F401" s="61" t="str">
        <f>+VLOOKUP(A401,Hoja1!$A$3:$G$119,3,0)</f>
        <v>58-Promover el enfoque preventivo, diferencial y territorial en el que hacer misional de la entidad</v>
      </c>
      <c r="G401" s="61" t="str">
        <f>VLOOKUP(A401,'PAI 2025 GPS rempl2)'!$E$3:$L$502,8,0)</f>
        <v>C-3503-0200-0016-40401c</v>
      </c>
      <c r="H401" s="61" t="str">
        <f>VLOOKUP(A401,'PAI 2025 GPS rempl2)'!$E$3:$Q$502,13,0)</f>
        <v>Proyecto de Reglamento Técnico Metrológico de Medidores de Agua de uso residencial</v>
      </c>
      <c r="I401" s="61">
        <f>VLOOKUP(A401,'PAI 2025 GPS rempl2)'!$E$3:$T$502,15,0)</f>
        <v>100</v>
      </c>
      <c r="J401" s="61" t="str">
        <f>VLOOKUP(A401,'PAI 2025 GPS rempl2)'!$E$3:$U$502,16,0)</f>
        <v>Porcentual</v>
      </c>
      <c r="K401" s="61" t="str">
        <f>VLOOKUP(A401,'PAI 2025 GPS rempl2)'!$E$3:$X$502,18,0)</f>
        <v>2025-02-03</v>
      </c>
      <c r="L401" s="61" t="str">
        <f>VLOOKUP(A401,'PAI 2025 GPS rempl2)'!$E$3:$X$502,19,0)</f>
        <v>2025-10-17</v>
      </c>
      <c r="M401" s="61" t="str">
        <f>VLOOKUP(A401,'PAI 2025 GPS rempl2)'!$E$3:$X$502,20,0)</f>
        <v>6000-DESPACHO DEL SUPERINTENDENTE DELEGADO PARA EL CONTROL Y VERIFICACIÓN DE REGLAMENTOS TÉCNICOS Y METROLOGÍA LEGAL</v>
      </c>
    </row>
    <row r="402" spans="1:13" x14ac:dyDescent="0.25">
      <c r="A402" s="79" t="s">
        <v>1474</v>
      </c>
      <c r="B402" s="79" t="str">
        <f>VLOOKUP(A402,'PAI 2025 GPS rempl2)'!$A$3:$D$502,4,0)</f>
        <v>Actividad propia</v>
      </c>
      <c r="C402" s="61" t="str">
        <f>IF(ISERROR(VLOOKUP(A402,Hoja1!$A$3:$G$119,7,0)),C401,VLOOKUP(A402,Hoja1!$A$3:$G$119,7,0))</f>
        <v>Política Mejora Normativa _DIMENSIÓN Gestión con Valores para Resultados</v>
      </c>
      <c r="D402" s="61" t="s">
        <v>1767</v>
      </c>
      <c r="E402" s="61" t="s">
        <v>1756</v>
      </c>
      <c r="H402" s="61" t="str">
        <f>VLOOKUP(A402,'PAI 2025 GPS rempl2)'!$E$3:$Q$502,13,0)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402" s="61">
        <f>VLOOKUP(A402,'PAI 2025 GPS rempl2)'!$E$3:$T$502,15,0)</f>
        <v>1</v>
      </c>
      <c r="J402" s="61" t="str">
        <f>VLOOKUP(A402,'PAI 2025 GPS rempl2)'!$E$3:$U$502,16,0)</f>
        <v>Númerica</v>
      </c>
      <c r="K402" s="61" t="str">
        <f>VLOOKUP(A402,'PAI 2025 GPS rempl2)'!$E$3:$X$502,18,0)</f>
        <v>2025-02-03</v>
      </c>
      <c r="L402" s="61" t="str">
        <f>VLOOKUP(A402,'PAI 2025 GPS rempl2)'!$E$3:$X$502,19,0)</f>
        <v>2025-03-14</v>
      </c>
      <c r="M402" s="61" t="str">
        <f>VLOOKUP(A402,'PAI 2025 GPS rempl2)'!$E$3:$X$502,20,0)</f>
        <v>6000-DESPACHO DEL SUPERINTENDENTE DELEGADO PARA EL CONTROL Y VERIFICACIÓN DE REGLAMENTOS TÉCNICOS Y METROLOGÍA LEGAL</v>
      </c>
    </row>
    <row r="403" spans="1:13" x14ac:dyDescent="0.25">
      <c r="A403" s="79" t="s">
        <v>1476</v>
      </c>
      <c r="B403" s="79" t="str">
        <f>VLOOKUP(A403,'PAI 2025 GPS rempl2)'!$A$3:$D$502,4,0)</f>
        <v>Actividad propia</v>
      </c>
      <c r="C403" s="61" t="str">
        <f>IF(ISERROR(VLOOKUP(A403,Hoja1!$A$3:$G$119,7,0)),C402,VLOOKUP(A403,Hoja1!$A$3:$G$119,7,0))</f>
        <v>Política Mejora Normativa _DIMENSIÓN Gestión con Valores para Resultados</v>
      </c>
      <c r="D403" s="61" t="s">
        <v>1767</v>
      </c>
      <c r="E403" s="61" t="s">
        <v>1756</v>
      </c>
      <c r="H403" s="61" t="str">
        <f>VLOOKUP(A403,'PAI 2025 GPS rempl2)'!$E$3:$Q$502,13,0)</f>
        <v>Remitir el proyecto de acto administrativo a la Dirección de Regulación del Ministerio de Comercio, Industria y Turismo para obtener concepto previo. (correo electrónico de remisión (o memo de traslado) y proyecto de acto administrativo  / Único entregable)</v>
      </c>
      <c r="I403" s="61">
        <f>VLOOKUP(A403,'PAI 2025 GPS rempl2)'!$E$3:$T$502,15,0)</f>
        <v>1</v>
      </c>
      <c r="J403" s="61" t="str">
        <f>VLOOKUP(A403,'PAI 2025 GPS rempl2)'!$E$3:$U$502,16,0)</f>
        <v>Númerica</v>
      </c>
      <c r="K403" s="61" t="str">
        <f>VLOOKUP(A403,'PAI 2025 GPS rempl2)'!$E$3:$X$502,18,0)</f>
        <v>2025-03-17</v>
      </c>
      <c r="L403" s="61" t="str">
        <f>VLOOKUP(A403,'PAI 2025 GPS rempl2)'!$E$3:$X$502,19,0)</f>
        <v>2025-04-04</v>
      </c>
      <c r="M403" s="61" t="str">
        <f>VLOOKUP(A403,'PAI 2025 GPS rempl2)'!$E$3:$X$502,20,0)</f>
        <v>6000-DESPACHO DEL SUPERINTENDENTE DELEGADO PARA EL CONTROL Y VERIFICACIÓN DE REGLAMENTOS TÉCNICOS Y METROLOGÍA LEGAL</v>
      </c>
    </row>
    <row r="404" spans="1:13" x14ac:dyDescent="0.25">
      <c r="A404" s="79" t="s">
        <v>1479</v>
      </c>
      <c r="B404" s="79" t="str">
        <f>VLOOKUP(A404,'PAI 2025 GPS rempl2)'!$A$3:$D$502,4,0)</f>
        <v>Actividad propia</v>
      </c>
      <c r="C404" s="61" t="str">
        <f>IF(ISERROR(VLOOKUP(A404,Hoja1!$A$3:$G$119,7,0)),C403,VLOOKUP(A404,Hoja1!$A$3:$G$119,7,0))</f>
        <v>Política Mejora Normativa _DIMENSIÓN Gestión con Valores para Resultados</v>
      </c>
      <c r="D404" s="61" t="s">
        <v>1767</v>
      </c>
      <c r="E404" s="61" t="s">
        <v>1756</v>
      </c>
      <c r="H404" s="61" t="str">
        <f>VLOOKUP(A404,'PAI 2025 GPS rempl2)'!$E$3:$Q$502,13,0)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404" s="61">
        <f>VLOOKUP(A404,'PAI 2025 GPS rempl2)'!$E$3:$T$502,15,0)</f>
        <v>1</v>
      </c>
      <c r="J404" s="61" t="str">
        <f>VLOOKUP(A404,'PAI 2025 GPS rempl2)'!$E$3:$U$502,16,0)</f>
        <v>Númerica</v>
      </c>
      <c r="K404" s="61" t="str">
        <f>VLOOKUP(A404,'PAI 2025 GPS rempl2)'!$E$3:$X$502,18,0)</f>
        <v>2025-04-07</v>
      </c>
      <c r="L404" s="61" t="str">
        <f>VLOOKUP(A404,'PAI 2025 GPS rempl2)'!$E$3:$X$502,19,0)</f>
        <v>2025-05-02</v>
      </c>
      <c r="M404" s="61" t="str">
        <f>VLOOKUP(A404,'PAI 2025 GPS rempl2)'!$E$3:$X$502,20,0)</f>
        <v>6000-DESPACHO DEL SUPERINTENDENTE DELEGADO PARA EL CONTROL Y VERIFICACIÓN DE REGLAMENTOS TÉCNICOS Y METROLOGÍA LEGAL</v>
      </c>
    </row>
    <row r="405" spans="1:13" x14ac:dyDescent="0.25">
      <c r="A405" s="79" t="s">
        <v>1481</v>
      </c>
      <c r="B405" s="79" t="str">
        <f>VLOOKUP(A405,'PAI 2025 GPS rempl2)'!$A$3:$D$502,4,0)</f>
        <v>Actividad propia</v>
      </c>
      <c r="C405" s="61" t="str">
        <f>IF(ISERROR(VLOOKUP(A405,Hoja1!$A$3:$G$119,7,0)),C404,VLOOKUP(A405,Hoja1!$A$3:$G$119,7,0))</f>
        <v>Política Mejora Normativa _DIMENSIÓN Gestión con Valores para Resultados</v>
      </c>
      <c r="D405" s="61" t="s">
        <v>1767</v>
      </c>
      <c r="E405" s="61" t="s">
        <v>1756</v>
      </c>
      <c r="H405" s="61" t="str">
        <f>VLOOKUP(A405,'PAI 2025 GPS rempl2)'!$E$3:$Q$502,13,0)</f>
        <v>Remitir el proyecto de acto administrativo a abogacía de la competencia. (correo electrónico de remisión (o memo de traslado) y proyecto de acto administrativo  / Único entregable)</v>
      </c>
      <c r="I405" s="61">
        <f>VLOOKUP(A405,'PAI 2025 GPS rempl2)'!$E$3:$T$502,15,0)</f>
        <v>1</v>
      </c>
      <c r="J405" s="61" t="str">
        <f>VLOOKUP(A405,'PAI 2025 GPS rempl2)'!$E$3:$U$502,16,0)</f>
        <v>Númerica</v>
      </c>
      <c r="K405" s="61" t="str">
        <f>VLOOKUP(A405,'PAI 2025 GPS rempl2)'!$E$3:$X$502,18,0)</f>
        <v>2025-05-05</v>
      </c>
      <c r="L405" s="61" t="str">
        <f>VLOOKUP(A405,'PAI 2025 GPS rempl2)'!$E$3:$X$502,19,0)</f>
        <v>2025-05-23</v>
      </c>
      <c r="M405" s="61" t="str">
        <f>VLOOKUP(A405,'PAI 2025 GPS rempl2)'!$E$3:$X$502,20,0)</f>
        <v>6000-DESPACHO DEL SUPERINTENDENTE DELEGADO PARA EL CONTROL Y VERIFICACIÓN DE REGLAMENTOS TÉCNICOS Y METROLOGÍA LEGAL</v>
      </c>
    </row>
    <row r="406" spans="1:13" x14ac:dyDescent="0.25">
      <c r="A406" s="79" t="s">
        <v>1483</v>
      </c>
      <c r="B406" s="79" t="str">
        <f>VLOOKUP(A406,'PAI 2025 GPS rempl2)'!$A$3:$D$502,4,0)</f>
        <v>Actividad propia</v>
      </c>
      <c r="C406" s="61" t="str">
        <f>IF(ISERROR(VLOOKUP(A406,Hoja1!$A$3:$G$119,7,0)),C405,VLOOKUP(A406,Hoja1!$A$3:$G$119,7,0))</f>
        <v>Política Mejora Normativa _DIMENSIÓN Gestión con Valores para Resultados</v>
      </c>
      <c r="D406" s="61" t="s">
        <v>1767</v>
      </c>
      <c r="E406" s="61" t="s">
        <v>1756</v>
      </c>
      <c r="H406" s="61" t="str">
        <f>VLOOKUP(A406,'PAI 2025 GPS rempl2)'!$E$3:$Q$502,13,0)</f>
        <v>Ajustar el proyecto de acto administrativo acorde con comentarios, si hubiere lugar y enviar al Grupo de regulación para su expedición. (Correo electrónico de remisión y proyecto de acto administrativo ajustado / Único entregable)</v>
      </c>
      <c r="I406" s="61">
        <f>VLOOKUP(A406,'PAI 2025 GPS rempl2)'!$E$3:$T$502,15,0)</f>
        <v>1</v>
      </c>
      <c r="J406" s="61" t="str">
        <f>VLOOKUP(A406,'PAI 2025 GPS rempl2)'!$E$3:$U$502,16,0)</f>
        <v>Númerica</v>
      </c>
      <c r="K406" s="61" t="str">
        <f>VLOOKUP(A406,'PAI 2025 GPS rempl2)'!$E$3:$X$502,18,0)</f>
        <v>2025-06-20</v>
      </c>
      <c r="L406" s="61" t="str">
        <f>VLOOKUP(A406,'PAI 2025 GPS rempl2)'!$E$3:$X$502,19,0)</f>
        <v>2025-10-17</v>
      </c>
      <c r="M406" s="61" t="str">
        <f>VLOOKUP(A406,'PAI 2025 GPS rempl2)'!$E$3:$X$502,20,0)</f>
        <v>6000-DESPACHO DEL SUPERINTENDENTE DELEGADO PARA EL CONTROL Y VERIFICACIÓN DE REGLAMENTOS TÉCNICOS Y METROLOGÍA LEGAL</v>
      </c>
    </row>
    <row r="407" spans="1:13" x14ac:dyDescent="0.25">
      <c r="A407" s="79" t="s">
        <v>1484</v>
      </c>
      <c r="B407" s="79" t="str">
        <f>VLOOKUP(A407,'PAI 2025 GPS rempl2)'!$A$3:$D$502,4,0)</f>
        <v>Producto</v>
      </c>
      <c r="C407" s="61" t="str">
        <f>IF(ISERROR(VLOOKUP(A407,Hoja1!$A$3:$G$119,7,0)),C406,VLOOKUP(A407,Hoja1!$A$3:$G$119,7,0))</f>
        <v>Política Mejora Normativa _DIMENSIÓN Gestión con Valores para Resultados</v>
      </c>
      <c r="D407" s="61" t="s">
        <v>1767</v>
      </c>
      <c r="E407" s="61" t="s">
        <v>1756</v>
      </c>
      <c r="F407" s="61" t="str">
        <f>+VLOOKUP(A407,Hoja1!$A$3:$G$119,3,0)</f>
        <v>58-Promover el enfoque preventivo, diferencial y territorial en el que hacer misional de la entidad</v>
      </c>
      <c r="G407" s="61" t="str">
        <f>VLOOKUP(A407,'PAI 2025 GPS rempl2)'!$E$3:$L$502,8,0)</f>
        <v>C-3503-0200-0016-40401c</v>
      </c>
      <c r="H407" s="61" t="str">
        <f>VLOOKUP(A407,'PAI 2025 GPS rempl2)'!$E$3:$Q$502,13,0)</f>
        <v>Proyecto de Reglamento Técnico Metrológico de Medidores de Gas de uso residencial</v>
      </c>
      <c r="I407" s="61">
        <f>VLOOKUP(A407,'PAI 2025 GPS rempl2)'!$E$3:$T$502,15,0)</f>
        <v>85</v>
      </c>
      <c r="J407" s="61" t="str">
        <f>VLOOKUP(A407,'PAI 2025 GPS rempl2)'!$E$3:$U$502,16,0)</f>
        <v>Porcentual</v>
      </c>
      <c r="K407" s="61" t="str">
        <f>VLOOKUP(A407,'PAI 2025 GPS rempl2)'!$E$3:$X$502,18,0)</f>
        <v>2025-02-19</v>
      </c>
      <c r="L407" s="61" t="str">
        <f>VLOOKUP(A407,'PAI 2025 GPS rempl2)'!$E$3:$X$502,19,0)</f>
        <v>2025-10-31</v>
      </c>
      <c r="M407" s="61" t="str">
        <f>VLOOKUP(A407,'PAI 2025 GPS rempl2)'!$E$3:$X$502,20,0)</f>
        <v>6000-DESPACHO DEL SUPERINTENDENTE DELEGADO PARA EL CONTROL Y VERIFICACIÓN DE REGLAMENTOS TÉCNICOS Y METROLOGÍA LEGAL</v>
      </c>
    </row>
    <row r="408" spans="1:13" x14ac:dyDescent="0.25">
      <c r="A408" s="79" t="s">
        <v>1486</v>
      </c>
      <c r="B408" s="79" t="str">
        <f>VLOOKUP(A408,'PAI 2025 GPS rempl2)'!$A$3:$D$502,4,0)</f>
        <v>Actividad propia</v>
      </c>
      <c r="C408" s="61" t="str">
        <f>IF(ISERROR(VLOOKUP(A408,Hoja1!$A$3:$G$119,7,0)),C407,VLOOKUP(A408,Hoja1!$A$3:$G$119,7,0))</f>
        <v>Política Mejora Normativa _DIMENSIÓN Gestión con Valores para Resultados</v>
      </c>
      <c r="D408" s="61" t="s">
        <v>1767</v>
      </c>
      <c r="E408" s="61" t="s">
        <v>1756</v>
      </c>
      <c r="H408" s="61" t="str">
        <f>VLOOKUP(A408,'PAI 2025 GPS rempl2)'!$E$3:$Q$502,13,0)</f>
        <v>Enviar proyecto de resolución al Grupo de Regulación para revisión. (Correo electrónico de remisión y proyecto de acto administrativo / Único entregable)</v>
      </c>
      <c r="I408" s="61">
        <f>VLOOKUP(A408,'PAI 2025 GPS rempl2)'!$E$3:$T$502,15,0)</f>
        <v>1</v>
      </c>
      <c r="J408" s="61" t="str">
        <f>VLOOKUP(A408,'PAI 2025 GPS rempl2)'!$E$3:$U$502,16,0)</f>
        <v>Númerica</v>
      </c>
      <c r="K408" s="61" t="str">
        <f>VLOOKUP(A408,'PAI 2025 GPS rempl2)'!$E$3:$X$502,18,0)</f>
        <v>2025-02-19</v>
      </c>
      <c r="L408" s="61" t="str">
        <f>VLOOKUP(A408,'PAI 2025 GPS rempl2)'!$E$3:$X$502,19,0)</f>
        <v>2025-03-05</v>
      </c>
      <c r="M408" s="61" t="str">
        <f>VLOOKUP(A408,'PAI 2025 GPS rempl2)'!$E$3:$X$502,20,0)</f>
        <v>6000-DESPACHO DEL SUPERINTENDENTE DELEGADO PARA EL CONTROL Y VERIFICACIÓN DE REGLAMENTOS TÉCNICOS Y METROLOGÍA LEGAL</v>
      </c>
    </row>
    <row r="409" spans="1:13" x14ac:dyDescent="0.25">
      <c r="A409" s="79" t="s">
        <v>1489</v>
      </c>
      <c r="B409" s="79" t="str">
        <f>VLOOKUP(A409,'PAI 2025 GPS rempl2)'!$A$3:$D$502,4,0)</f>
        <v>Actividad propia</v>
      </c>
      <c r="C409" s="61" t="str">
        <f>IF(ISERROR(VLOOKUP(A409,Hoja1!$A$3:$G$119,7,0)),C408,VLOOKUP(A409,Hoja1!$A$3:$G$119,7,0))</f>
        <v>Política Mejora Normativa _DIMENSIÓN Gestión con Valores para Resultados</v>
      </c>
      <c r="D409" s="61" t="s">
        <v>1767</v>
      </c>
      <c r="E409" s="61" t="s">
        <v>1756</v>
      </c>
      <c r="H409" s="61" t="str">
        <f>VLOOKUP(A409,'PAI 2025 GPS rempl2)'!$E$3:$Q$502,13,0)</f>
        <v>Revisar jurídicamente el proyecto de resolución y enviarlo a la dependencia solicitante. (Proyecto de resolución con observaciones y memorando y/o  correo electrónico de remisión a la dependencia solicitante)</v>
      </c>
      <c r="I409" s="61">
        <f>VLOOKUP(A409,'PAI 2025 GPS rempl2)'!$E$3:$T$502,15,0)</f>
        <v>1</v>
      </c>
      <c r="J409" s="61" t="str">
        <f>VLOOKUP(A409,'PAI 2025 GPS rempl2)'!$E$3:$U$502,16,0)</f>
        <v>Númerica</v>
      </c>
      <c r="K409" s="61" t="str">
        <f>VLOOKUP(A409,'PAI 2025 GPS rempl2)'!$E$3:$X$502,18,0)</f>
        <v>2025-03-06</v>
      </c>
      <c r="L409" s="61" t="str">
        <f>VLOOKUP(A409,'PAI 2025 GPS rempl2)'!$E$3:$X$502,19,0)</f>
        <v>2025-03-20</v>
      </c>
      <c r="M409" s="61" t="str">
        <f>VLOOKUP(A409,'PAI 2025 GPS rempl2)'!$E$3:$X$502,20,0)</f>
        <v>6000-DESPACHO DEL SUPERINTENDENTE DELEGADO PARA EL CONTROL Y VERIFICACIÓN DE REGLAMENTOS TÉCNICOS Y METROLOGÍA LEGAL</v>
      </c>
    </row>
    <row r="410" spans="1:13" x14ac:dyDescent="0.25">
      <c r="A410" s="79" t="s">
        <v>1492</v>
      </c>
      <c r="B410" s="79" t="str">
        <f>VLOOKUP(A410,'PAI 2025 GPS rempl2)'!$A$3:$D$502,4,0)</f>
        <v>Actividad propia</v>
      </c>
      <c r="C410" s="61" t="str">
        <f>IF(ISERROR(VLOOKUP(A410,Hoja1!$A$3:$G$119,7,0)),C409,VLOOKUP(A410,Hoja1!$A$3:$G$119,7,0))</f>
        <v>Política Mejora Normativa _DIMENSIÓN Gestión con Valores para Resultados</v>
      </c>
      <c r="D410" s="61" t="s">
        <v>1767</v>
      </c>
      <c r="E410" s="61" t="s">
        <v>1756</v>
      </c>
      <c r="H410" s="61" t="str">
        <f>VLOOKUP(A410,'PAI 2025 GPS rempl2)'!$E$3:$Q$502,13,0)</f>
        <v>Ajustar el proyecto de resolución según los comentarios y remitir al Grupo de Regulación para publicación. (Correo electrónico de remisión y proyecto de acto administrativo ajustado / Único entregable)</v>
      </c>
      <c r="I410" s="61">
        <f>VLOOKUP(A410,'PAI 2025 GPS rempl2)'!$E$3:$T$502,15,0)</f>
        <v>1</v>
      </c>
      <c r="J410" s="61" t="str">
        <f>VLOOKUP(A410,'PAI 2025 GPS rempl2)'!$E$3:$U$502,16,0)</f>
        <v>Númerica</v>
      </c>
      <c r="K410" s="61" t="str">
        <f>VLOOKUP(A410,'PAI 2025 GPS rempl2)'!$E$3:$X$502,18,0)</f>
        <v>2025-03-21</v>
      </c>
      <c r="L410" s="61" t="str">
        <f>VLOOKUP(A410,'PAI 2025 GPS rempl2)'!$E$3:$X$502,19,0)</f>
        <v>2025-04-25</v>
      </c>
      <c r="M410" s="61" t="str">
        <f>VLOOKUP(A410,'PAI 2025 GPS rempl2)'!$E$3:$X$502,20,0)</f>
        <v>6000-DESPACHO DEL SUPERINTENDENTE DELEGADO PARA EL CONTROL Y VERIFICACIÓN DE REGLAMENTOS TÉCNICOS Y METROLOGÍA LEGAL</v>
      </c>
    </row>
    <row r="411" spans="1:13" x14ac:dyDescent="0.25">
      <c r="A411" s="79" t="s">
        <v>1493</v>
      </c>
      <c r="B411" s="79" t="str">
        <f>VLOOKUP(A411,'PAI 2025 GPS rempl2)'!$A$3:$D$502,4,0)</f>
        <v>Actividad propia</v>
      </c>
      <c r="C411" s="61" t="str">
        <f>IF(ISERROR(VLOOKUP(A411,Hoja1!$A$3:$G$119,7,0)),C410,VLOOKUP(A411,Hoja1!$A$3:$G$119,7,0))</f>
        <v>Política Mejora Normativa _DIMENSIÓN Gestión con Valores para Resultados</v>
      </c>
      <c r="D411" s="61" t="s">
        <v>1767</v>
      </c>
      <c r="E411" s="61" t="s">
        <v>1756</v>
      </c>
      <c r="H411" s="61" t="str">
        <f>VLOOKUP(A411,'PAI 2025 GPS rempl2)'!$E$3:$Q$502,13,0)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411" s="61">
        <f>VLOOKUP(A411,'PAI 2025 GPS rempl2)'!$E$3:$T$502,15,0)</f>
        <v>1</v>
      </c>
      <c r="J411" s="61" t="str">
        <f>VLOOKUP(A411,'PAI 2025 GPS rempl2)'!$E$3:$U$502,16,0)</f>
        <v>Númerica</v>
      </c>
      <c r="K411" s="61" t="str">
        <f>VLOOKUP(A411,'PAI 2025 GPS rempl2)'!$E$3:$X$502,18,0)</f>
        <v>2025-05-26</v>
      </c>
      <c r="L411" s="61" t="str">
        <f>VLOOKUP(A411,'PAI 2025 GPS rempl2)'!$E$3:$X$502,19,0)</f>
        <v>2025-07-18</v>
      </c>
      <c r="M411" s="61" t="str">
        <f>VLOOKUP(A411,'PAI 2025 GPS rempl2)'!$E$3:$X$502,20,0)</f>
        <v>6000-DESPACHO DEL SUPERINTENDENTE DELEGADO PARA EL CONTROL Y VERIFICACIÓN DE REGLAMENTOS TÉCNICOS Y METROLOGÍA LEGAL</v>
      </c>
    </row>
    <row r="412" spans="1:13" x14ac:dyDescent="0.25">
      <c r="A412" s="79" t="s">
        <v>1494</v>
      </c>
      <c r="B412" s="79" t="str">
        <f>VLOOKUP(A412,'PAI 2025 GPS rempl2)'!$A$3:$D$502,4,0)</f>
        <v>Actividad propia</v>
      </c>
      <c r="C412" s="61" t="str">
        <f>IF(ISERROR(VLOOKUP(A412,Hoja1!$A$3:$G$119,7,0)),C411,VLOOKUP(A412,Hoja1!$A$3:$G$119,7,0))</f>
        <v>Política Mejora Normativa _DIMENSIÓN Gestión con Valores para Resultados</v>
      </c>
      <c r="D412" s="61" t="s">
        <v>1767</v>
      </c>
      <c r="E412" s="61" t="s">
        <v>1756</v>
      </c>
      <c r="H412" s="61" t="str">
        <f>VLOOKUP(A412,'PAI 2025 GPS rempl2)'!$E$3:$Q$502,13,0)</f>
        <v>Remitir el proyecto de acto administrativo a la Dirección de Regulación del Ministerio de Comercio, Industria y Turismo para obtener concepto previo. (correo electrónico de remisión (o memo de traslado) y proyecto de acto administrativo  / Único entregable)</v>
      </c>
      <c r="I412" s="61">
        <f>VLOOKUP(A412,'PAI 2025 GPS rempl2)'!$E$3:$T$502,15,0)</f>
        <v>1</v>
      </c>
      <c r="J412" s="61" t="str">
        <f>VLOOKUP(A412,'PAI 2025 GPS rempl2)'!$E$3:$U$502,16,0)</f>
        <v>Númerica</v>
      </c>
      <c r="K412" s="61" t="str">
        <f>VLOOKUP(A412,'PAI 2025 GPS rempl2)'!$E$3:$X$502,18,0)</f>
        <v>2025-07-21</v>
      </c>
      <c r="L412" s="61" t="str">
        <f>VLOOKUP(A412,'PAI 2025 GPS rempl2)'!$E$3:$X$502,19,0)</f>
        <v>2025-08-15</v>
      </c>
      <c r="M412" s="61" t="str">
        <f>VLOOKUP(A412,'PAI 2025 GPS rempl2)'!$E$3:$X$502,20,0)</f>
        <v>6000-DESPACHO DEL SUPERINTENDENTE DELEGADO PARA EL CONTROL Y VERIFICACIÓN DE REGLAMENTOS TÉCNICOS Y METROLOGÍA LEGAL</v>
      </c>
    </row>
    <row r="413" spans="1:13" x14ac:dyDescent="0.25">
      <c r="A413" s="79" t="s">
        <v>1496</v>
      </c>
      <c r="B413" s="79" t="str">
        <f>VLOOKUP(A413,'PAI 2025 GPS rempl2)'!$A$3:$D$502,4,0)</f>
        <v>Actividad propia</v>
      </c>
      <c r="C413" s="61" t="str">
        <f>IF(ISERROR(VLOOKUP(A413,Hoja1!$A$3:$G$119,7,0)),C412,VLOOKUP(A413,Hoja1!$A$3:$G$119,7,0))</f>
        <v>Política Mejora Normativa _DIMENSIÓN Gestión con Valores para Resultados</v>
      </c>
      <c r="D413" s="61" t="s">
        <v>1767</v>
      </c>
      <c r="E413" s="61" t="s">
        <v>1756</v>
      </c>
      <c r="H413" s="61" t="str">
        <f>VLOOKUP(A413,'PAI 2025 GPS rempl2)'!$E$3:$Q$502,13,0)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413" s="61">
        <f>VLOOKUP(A413,'PAI 2025 GPS rempl2)'!$E$3:$T$502,15,0)</f>
        <v>1</v>
      </c>
      <c r="J413" s="61" t="str">
        <f>VLOOKUP(A413,'PAI 2025 GPS rempl2)'!$E$3:$U$502,16,0)</f>
        <v>Númerica</v>
      </c>
      <c r="K413" s="61" t="str">
        <f>VLOOKUP(A413,'PAI 2025 GPS rempl2)'!$E$3:$X$502,18,0)</f>
        <v>2025-09-01</v>
      </c>
      <c r="L413" s="61" t="str">
        <f>VLOOKUP(A413,'PAI 2025 GPS rempl2)'!$E$3:$X$502,19,0)</f>
        <v>2025-10-03</v>
      </c>
      <c r="M413" s="61" t="str">
        <f>VLOOKUP(A413,'PAI 2025 GPS rempl2)'!$E$3:$X$502,20,0)</f>
        <v>6000-DESPACHO DEL SUPERINTENDENTE DELEGADO PARA EL CONTROL Y VERIFICACIÓN DE REGLAMENTOS TÉCNICOS Y METROLOGÍA LEGAL</v>
      </c>
    </row>
    <row r="414" spans="1:13" x14ac:dyDescent="0.25">
      <c r="A414" s="79" t="s">
        <v>1498</v>
      </c>
      <c r="B414" s="79" t="str">
        <f>VLOOKUP(A414,'PAI 2025 GPS rempl2)'!$A$3:$D$502,4,0)</f>
        <v>Actividad propia</v>
      </c>
      <c r="C414" s="61" t="str">
        <f>IF(ISERROR(VLOOKUP(A414,Hoja1!$A$3:$G$119,7,0)),C413,VLOOKUP(A414,Hoja1!$A$3:$G$119,7,0))</f>
        <v>Política Mejora Normativa _DIMENSIÓN Gestión con Valores para Resultados</v>
      </c>
      <c r="D414" s="61" t="s">
        <v>1767</v>
      </c>
      <c r="E414" s="61" t="s">
        <v>1756</v>
      </c>
      <c r="H414" s="61" t="str">
        <f>VLOOKUP(A414,'PAI 2025 GPS rempl2)'!$E$3:$Q$502,13,0)</f>
        <v>Remitir el proyecto de acto administrativo a abogacía de la competencia. (correo electrónico de remisión (o memo de traslado) y proyecto de acto administrativo  / Único entregable)</v>
      </c>
      <c r="I414" s="61">
        <f>VLOOKUP(A414,'PAI 2025 GPS rempl2)'!$E$3:$T$502,15,0)</f>
        <v>1</v>
      </c>
      <c r="J414" s="61" t="str">
        <f>VLOOKUP(A414,'PAI 2025 GPS rempl2)'!$E$3:$U$502,16,0)</f>
        <v>Númerica</v>
      </c>
      <c r="K414" s="61" t="str">
        <f>VLOOKUP(A414,'PAI 2025 GPS rempl2)'!$E$3:$X$502,18,0)</f>
        <v>2025-10-06</v>
      </c>
      <c r="L414" s="61" t="str">
        <f>VLOOKUP(A414,'PAI 2025 GPS rempl2)'!$E$3:$X$502,19,0)</f>
        <v>2025-10-31</v>
      </c>
      <c r="M414" s="61" t="str">
        <f>VLOOKUP(A414,'PAI 2025 GPS rempl2)'!$E$3:$X$502,20,0)</f>
        <v>6000-DESPACHO DEL SUPERINTENDENTE DELEGADO PARA EL CONTROL Y VERIFICACIÓN DE REGLAMENTOS TÉCNICOS Y METROLOGÍA LEGAL</v>
      </c>
    </row>
    <row r="415" spans="1:13" x14ac:dyDescent="0.25">
      <c r="A415" s="79" t="s">
        <v>1500</v>
      </c>
      <c r="B415" s="79" t="str">
        <f>VLOOKUP(A415,'PAI 2025 GPS rempl2)'!$A$3:$D$502,4,0)</f>
        <v>Producto</v>
      </c>
      <c r="C415" s="61" t="str">
        <f>IF(ISERROR(VLOOKUP(A415,Hoja1!$A$3:$G$119,7,0)),C414,VLOOKUP(A415,Hoja1!$A$3:$G$119,7,0))</f>
        <v>Política Mejora Normativa _DIMENSIÓN Gestión con Valores para Resultados</v>
      </c>
      <c r="D415" s="61" t="s">
        <v>1767</v>
      </c>
      <c r="E415" s="61" t="s">
        <v>1756</v>
      </c>
      <c r="F415" s="61" t="str">
        <f>+VLOOKUP(A415,Hoja1!$A$3:$G$119,3,0)</f>
        <v>58-Promover el enfoque preventivo, diferencial y territorial en el que hacer misional de la entidad</v>
      </c>
      <c r="G415" s="61" t="str">
        <f>VLOOKUP(A415,'PAI 2025 GPS rempl2)'!$E$3:$L$502,8,0)</f>
        <v>C-3503-0200-0016-40401c</v>
      </c>
      <c r="H415" s="61" t="str">
        <f>VLOOKUP(A415,'PAI 2025 GPS rempl2)'!$E$3:$Q$502,13,0)</f>
        <v>Análisis de Impacto Normativo -AIN Ex post del Reglamento Técnico Metrológico aplicable a Preempacados. Etapas 5 a 6.</v>
      </c>
      <c r="I415" s="61">
        <f>VLOOKUP(A415,'PAI 2025 GPS rempl2)'!$E$3:$T$502,15,0)</f>
        <v>75</v>
      </c>
      <c r="J415" s="61" t="str">
        <f>VLOOKUP(A415,'PAI 2025 GPS rempl2)'!$E$3:$U$502,16,0)</f>
        <v>Porcentual</v>
      </c>
      <c r="K415" s="61" t="str">
        <f>VLOOKUP(A415,'PAI 2025 GPS rempl2)'!$E$3:$X$502,18,0)</f>
        <v>2025-07-01</v>
      </c>
      <c r="L415" s="61" t="str">
        <f>VLOOKUP(A415,'PAI 2025 GPS rempl2)'!$E$3:$X$502,19,0)</f>
        <v>2025-12-12</v>
      </c>
      <c r="M415" s="61" t="str">
        <f>VLOOKUP(A415,'PAI 2025 GPS rempl2)'!$E$3:$X$502,20,0)</f>
        <v>6000-DESPACHO DEL SUPERINTENDENTE DELEGADO PARA EL CONTROL Y VERIFICACIÓN DE REGLAMENTOS TÉCNICOS Y METROLOGÍA LEGAL</v>
      </c>
    </row>
    <row r="416" spans="1:13" x14ac:dyDescent="0.25">
      <c r="A416" s="79" t="s">
        <v>1502</v>
      </c>
      <c r="B416" s="79" t="str">
        <f>VLOOKUP(A416,'PAI 2025 GPS rempl2)'!$A$3:$D$502,4,0)</f>
        <v>Actividad propia</v>
      </c>
      <c r="C416" s="61" t="str">
        <f>IF(ISERROR(VLOOKUP(A416,Hoja1!$A$3:$G$119,7,0)),C415,VLOOKUP(A416,Hoja1!$A$3:$G$119,7,0))</f>
        <v>Política Mejora Normativa _DIMENSIÓN Gestión con Valores para Resultados</v>
      </c>
      <c r="D416" s="61" t="s">
        <v>1767</v>
      </c>
      <c r="E416" s="61" t="s">
        <v>1756</v>
      </c>
      <c r="H416" s="61" t="str">
        <f>VLOOKUP(A416,'PAI 2025 GPS rempl2)'!$E$3:$Q$502,13,0)</f>
        <v>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v>
      </c>
      <c r="I416" s="61">
        <f>VLOOKUP(A416,'PAI 2025 GPS rempl2)'!$E$3:$T$502,15,0)</f>
        <v>1</v>
      </c>
      <c r="J416" s="61" t="str">
        <f>VLOOKUP(A416,'PAI 2025 GPS rempl2)'!$E$3:$U$502,16,0)</f>
        <v>Númerica</v>
      </c>
      <c r="K416" s="61" t="str">
        <f>VLOOKUP(A416,'PAI 2025 GPS rempl2)'!$E$3:$X$502,18,0)</f>
        <v>2025-07-01</v>
      </c>
      <c r="L416" s="61" t="str">
        <f>VLOOKUP(A416,'PAI 2025 GPS rempl2)'!$E$3:$X$502,19,0)</f>
        <v>2025-10-30</v>
      </c>
      <c r="M416" s="61" t="str">
        <f>VLOOKUP(A416,'PAI 2025 GPS rempl2)'!$E$3:$X$502,20,0)</f>
        <v>6000-DESPACHO DEL SUPERINTENDENTE DELEGADO PARA EL CONTROL Y VERIFICACIÓN DE REGLAMENTOS TÉCNICOS Y METROLOGÍA LEGAL</v>
      </c>
    </row>
    <row r="417" spans="1:13" x14ac:dyDescent="0.25">
      <c r="A417" s="79" t="s">
        <v>1504</v>
      </c>
      <c r="B417" s="79" t="str">
        <f>VLOOKUP(A417,'PAI 2025 GPS rempl2)'!$A$3:$D$502,4,0)</f>
        <v>Actividad propia</v>
      </c>
      <c r="C417" s="61" t="str">
        <f>IF(ISERROR(VLOOKUP(A417,Hoja1!$A$3:$G$119,7,0)),C416,VLOOKUP(A417,Hoja1!$A$3:$G$119,7,0))</f>
        <v>Política Mejora Normativa _DIMENSIÓN Gestión con Valores para Resultados</v>
      </c>
      <c r="D417" s="61" t="s">
        <v>1767</v>
      </c>
      <c r="E417" s="61" t="s">
        <v>1756</v>
      </c>
      <c r="H417" s="61" t="str">
        <f>VLOOKUP(A417,'PAI 2025 GPS rempl2)'!$E$3:$Q$502,13,0)</f>
        <v>Revisar jurídicamente el documento de los pasos 5 al 6 y enviarlo a la dependencia solicitante. (Documento de los pasos 5 al 6 con observaciones y correo electrónico de remisión a la dependencia solicitante / Único entregable)</v>
      </c>
      <c r="I417" s="61">
        <f>VLOOKUP(A417,'PAI 2025 GPS rempl2)'!$E$3:$T$502,15,0)</f>
        <v>1</v>
      </c>
      <c r="J417" s="61" t="str">
        <f>VLOOKUP(A417,'PAI 2025 GPS rempl2)'!$E$3:$U$502,16,0)</f>
        <v>Númerica</v>
      </c>
      <c r="K417" s="61" t="str">
        <f>VLOOKUP(A417,'PAI 2025 GPS rempl2)'!$E$3:$X$502,18,0)</f>
        <v>2025-11-04</v>
      </c>
      <c r="L417" s="61" t="str">
        <f>VLOOKUP(A417,'PAI 2025 GPS rempl2)'!$E$3:$X$502,19,0)</f>
        <v>2025-11-21</v>
      </c>
      <c r="M417" s="61" t="str">
        <f>VLOOKUP(A417,'PAI 2025 GPS rempl2)'!$E$3:$X$502,20,0)</f>
        <v>6000-DESPACHO DEL SUPERINTENDENTE DELEGADO PARA EL CONTROL Y VERIFICACIÓN DE REGLAMENTOS TÉCNICOS Y METROLOGÍA LEGAL</v>
      </c>
    </row>
    <row r="418" spans="1:13" x14ac:dyDescent="0.25">
      <c r="A418" s="79" t="s">
        <v>1506</v>
      </c>
      <c r="B418" s="79" t="str">
        <f>VLOOKUP(A418,'PAI 2025 GPS rempl2)'!$A$3:$D$502,4,0)</f>
        <v>Actividad propia</v>
      </c>
      <c r="C418" s="61" t="str">
        <f>IF(ISERROR(VLOOKUP(A418,Hoja1!$A$3:$G$119,7,0)),C417,VLOOKUP(A418,Hoja1!$A$3:$G$119,7,0))</f>
        <v>Política Mejora Normativa _DIMENSIÓN Gestión con Valores para Resultados</v>
      </c>
      <c r="D418" s="61" t="s">
        <v>1767</v>
      </c>
      <c r="E418" s="61" t="s">
        <v>1756</v>
      </c>
      <c r="H418" s="61" t="str">
        <f>VLOOKUP(A418,'PAI 2025 GPS rempl2)'!$E$3:$Q$502,13,0)</f>
        <v>Ajustar el documento de los pasos 5 al 6  y remitirlo al Grupo de Trabajo de Regulación.  (Documento  de los pasos 5 al 6  ajustado y correo electrónico de remisión  al Grupo de Trabajo de Regulación / Único entregable)</v>
      </c>
      <c r="I418" s="61">
        <f>VLOOKUP(A418,'PAI 2025 GPS rempl2)'!$E$3:$T$502,15,0)</f>
        <v>1</v>
      </c>
      <c r="J418" s="61" t="str">
        <f>VLOOKUP(A418,'PAI 2025 GPS rempl2)'!$E$3:$U$502,16,0)</f>
        <v>Númerica</v>
      </c>
      <c r="K418" s="61" t="str">
        <f>VLOOKUP(A418,'PAI 2025 GPS rempl2)'!$E$3:$X$502,18,0)</f>
        <v>2025-11-24</v>
      </c>
      <c r="L418" s="61" t="str">
        <f>VLOOKUP(A418,'PAI 2025 GPS rempl2)'!$E$3:$X$502,19,0)</f>
        <v>2025-12-12</v>
      </c>
      <c r="M418" s="61" t="str">
        <f>VLOOKUP(A418,'PAI 2025 GPS rempl2)'!$E$3:$X$502,20,0)</f>
        <v>6000-DESPACHO DEL SUPERINTENDENTE DELEGADO PARA EL CONTROL Y VERIFICACIÓN DE REGLAMENTOS TÉCNICOS Y METROLOGÍA LEGAL</v>
      </c>
    </row>
    <row r="419" spans="1:13" x14ac:dyDescent="0.25">
      <c r="A419" s="79" t="s">
        <v>1508</v>
      </c>
      <c r="B419" s="79" t="str">
        <f>VLOOKUP(A419,'PAI 2025 GPS rempl2)'!$A$3:$D$502,4,0)</f>
        <v>Producto</v>
      </c>
      <c r="C419" s="61" t="str">
        <f>IF(ISERROR(VLOOKUP(A419,Hoja1!$A$3:$G$119,7,0)),C418,VLOOKUP(A419,Hoja1!$A$3:$G$119,7,0))</f>
        <v>Política Mejora Normativa _DIMENSIÓN Gestión con Valores para Resultados</v>
      </c>
      <c r="D419" s="61" t="s">
        <v>1767</v>
      </c>
      <c r="E419" s="61" t="s">
        <v>1756</v>
      </c>
      <c r="F419" s="61" t="str">
        <f>+VLOOKUP(A419,Hoja1!$A$3:$G$119,3,0)</f>
        <v>58-Promover el enfoque preventivo, diferencial y territorial en el que hacer misional de la entidad</v>
      </c>
      <c r="G419" s="61" t="str">
        <f>VLOOKUP(A419,'PAI 2025 GPS rempl2)'!$E$3:$L$502,8,0)</f>
        <v>C-3503-0200-0016-40401c</v>
      </c>
      <c r="H419" s="61" t="str">
        <f>VLOOKUP(A419,'PAI 2025 GPS rempl2)'!$E$3:$Q$502,13,0)</f>
        <v>Análisis de Impacto Normativo -AIN ex ante de Cinemómetros (Definición del Problema)</v>
      </c>
      <c r="I419" s="61">
        <f>VLOOKUP(A419,'PAI 2025 GPS rempl2)'!$E$3:$T$502,15,0)</f>
        <v>50</v>
      </c>
      <c r="J419" s="61" t="str">
        <f>VLOOKUP(A419,'PAI 2025 GPS rempl2)'!$E$3:$U$502,16,0)</f>
        <v>Porcentual</v>
      </c>
      <c r="K419" s="61" t="str">
        <f>VLOOKUP(A419,'PAI 2025 GPS rempl2)'!$E$3:$X$502,18,0)</f>
        <v>2025-03-10</v>
      </c>
      <c r="L419" s="61" t="str">
        <f>VLOOKUP(A419,'PAI 2025 GPS rempl2)'!$E$3:$X$502,19,0)</f>
        <v>2025-11-07</v>
      </c>
      <c r="M419" s="61" t="str">
        <f>VLOOKUP(A419,'PAI 2025 GPS rempl2)'!$E$3:$X$502,20,0)</f>
        <v>6000-DESPACHO DEL SUPERINTENDENTE DELEGADO PARA EL CONTROL Y VERIFICACIÓN DE REGLAMENTOS TÉCNICOS Y METROLOGÍA LEGAL</v>
      </c>
    </row>
    <row r="420" spans="1:13" x14ac:dyDescent="0.25">
      <c r="A420" s="79" t="s">
        <v>1510</v>
      </c>
      <c r="B420" s="79" t="str">
        <f>VLOOKUP(A420,'PAI 2025 GPS rempl2)'!$A$3:$D$502,4,0)</f>
        <v>Actividad propia</v>
      </c>
      <c r="C420" s="61" t="str">
        <f>IF(ISERROR(VLOOKUP(A420,Hoja1!$A$3:$G$119,7,0)),C419,VLOOKUP(A420,Hoja1!$A$3:$G$119,7,0))</f>
        <v>Política Mejora Normativa _DIMENSIÓN Gestión con Valores para Resultados</v>
      </c>
      <c r="D420" s="61" t="s">
        <v>1767</v>
      </c>
      <c r="E420" s="61" t="s">
        <v>1756</v>
      </c>
      <c r="H420" s="61" t="str">
        <f>VLOOKUP(A420,'PAI 2025 GPS rempl2)'!$E$3:$Q$502,13,0)</f>
        <v>Elaborar y enviar al Grupo de Trabajo de Regulación el documento de definición del problema. (Documento de definición del problema y correo electrónico de remisión al Grupo de Trabajo de Regulación / Único entregable)</v>
      </c>
      <c r="I420" s="61">
        <f>VLOOKUP(A420,'PAI 2025 GPS rempl2)'!$E$3:$T$502,15,0)</f>
        <v>1</v>
      </c>
      <c r="J420" s="61" t="str">
        <f>VLOOKUP(A420,'PAI 2025 GPS rempl2)'!$E$3:$U$502,16,0)</f>
        <v>Númerica</v>
      </c>
      <c r="K420" s="61" t="str">
        <f>VLOOKUP(A420,'PAI 2025 GPS rempl2)'!$E$3:$X$502,18,0)</f>
        <v>2025-03-10</v>
      </c>
      <c r="L420" s="61" t="str">
        <f>VLOOKUP(A420,'PAI 2025 GPS rempl2)'!$E$3:$X$502,19,0)</f>
        <v>2025-08-29</v>
      </c>
      <c r="M420" s="61" t="str">
        <f>VLOOKUP(A420,'PAI 2025 GPS rempl2)'!$E$3:$X$502,20,0)</f>
        <v>6000-DESPACHO DEL SUPERINTENDENTE DELEGADO PARA EL CONTROL Y VERIFICACIÓN DE REGLAMENTOS TÉCNICOS Y METROLOGÍA LEGAL</v>
      </c>
    </row>
    <row r="421" spans="1:13" x14ac:dyDescent="0.25">
      <c r="A421" s="79" t="s">
        <v>1512</v>
      </c>
      <c r="B421" s="79" t="str">
        <f>VLOOKUP(A421,'PAI 2025 GPS rempl2)'!$A$3:$D$502,4,0)</f>
        <v>Actividad propia</v>
      </c>
      <c r="C421" s="61" t="str">
        <f>IF(ISERROR(VLOOKUP(A421,Hoja1!$A$3:$G$119,7,0)),C420,VLOOKUP(A421,Hoja1!$A$3:$G$119,7,0))</f>
        <v>Política Mejora Normativa _DIMENSIÓN Gestión con Valores para Resultados</v>
      </c>
      <c r="D421" s="61" t="s">
        <v>1767</v>
      </c>
      <c r="E421" s="61" t="s">
        <v>1756</v>
      </c>
      <c r="H421" s="61" t="str">
        <f>VLOOKUP(A421,'PAI 2025 GPS rempl2)'!$E$3:$Q$502,13,0)</f>
        <v>Revisar jurídicamente el documento de definición del problema y enviarlo a la dependencia solicitante. (Documento de definición del problema con observaciones y correo electrónico de remisión a la dependencia solicitante / Único entregable)</v>
      </c>
      <c r="I421" s="61">
        <f>VLOOKUP(A421,'PAI 2025 GPS rempl2)'!$E$3:$T$502,15,0)</f>
        <v>1</v>
      </c>
      <c r="J421" s="61" t="str">
        <f>VLOOKUP(A421,'PAI 2025 GPS rempl2)'!$E$3:$U$502,16,0)</f>
        <v>Númerica</v>
      </c>
      <c r="K421" s="61" t="str">
        <f>VLOOKUP(A421,'PAI 2025 GPS rempl2)'!$E$3:$X$502,18,0)</f>
        <v>2025-09-01</v>
      </c>
      <c r="L421" s="61" t="str">
        <f>VLOOKUP(A421,'PAI 2025 GPS rempl2)'!$E$3:$X$502,19,0)</f>
        <v>2025-09-26</v>
      </c>
      <c r="M421" s="61" t="str">
        <f>VLOOKUP(A421,'PAI 2025 GPS rempl2)'!$E$3:$X$502,20,0)</f>
        <v>6000-DESPACHO DEL SUPERINTENDENTE DELEGADO PARA EL CONTROL Y VERIFICACIÓN DE REGLAMENTOS TÉCNICOS Y METROLOGÍA LEGAL</v>
      </c>
    </row>
    <row r="422" spans="1:13" x14ac:dyDescent="0.25">
      <c r="A422" s="79" t="s">
        <v>1514</v>
      </c>
      <c r="B422" s="79" t="str">
        <f>VLOOKUP(A422,'PAI 2025 GPS rempl2)'!$A$3:$D$502,4,0)</f>
        <v>Actividad propia</v>
      </c>
      <c r="C422" s="61" t="str">
        <f>IF(ISERROR(VLOOKUP(A422,Hoja1!$A$3:$G$119,7,0)),C421,VLOOKUP(A422,Hoja1!$A$3:$G$119,7,0))</f>
        <v>Política Mejora Normativa _DIMENSIÓN Gestión con Valores para Resultados</v>
      </c>
      <c r="D422" s="61" t="s">
        <v>1767</v>
      </c>
      <c r="E422" s="61" t="s">
        <v>1756</v>
      </c>
      <c r="H422" s="61" t="str">
        <f>VLOOKUP(A422,'PAI 2025 GPS rempl2)'!$E$3:$Q$502,13,0)</f>
        <v>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v>
      </c>
      <c r="I422" s="61">
        <f>VLOOKUP(A422,'PAI 2025 GPS rempl2)'!$E$3:$T$502,15,0)</f>
        <v>1</v>
      </c>
      <c r="J422" s="61" t="str">
        <f>VLOOKUP(A422,'PAI 2025 GPS rempl2)'!$E$3:$U$502,16,0)</f>
        <v>Númerica</v>
      </c>
      <c r="K422" s="61" t="str">
        <f>VLOOKUP(A422,'PAI 2025 GPS rempl2)'!$E$3:$X$502,18,0)</f>
        <v>2025-09-29</v>
      </c>
      <c r="L422" s="61" t="str">
        <f>VLOOKUP(A422,'PAI 2025 GPS rempl2)'!$E$3:$X$502,19,0)</f>
        <v>2025-10-03</v>
      </c>
      <c r="M422" s="61" t="str">
        <f>VLOOKUP(A422,'PAI 2025 GPS rempl2)'!$E$3:$X$502,20,0)</f>
        <v>6000-DESPACHO DEL SUPERINTENDENTE DELEGADO PARA EL CONTROL Y VERIFICACIÓN DE REGLAMENTOS TÉCNICOS Y METROLOGÍA LEGAL</v>
      </c>
    </row>
    <row r="423" spans="1:13" x14ac:dyDescent="0.25">
      <c r="A423" s="79" t="s">
        <v>1517</v>
      </c>
      <c r="B423" s="79" t="str">
        <f>VLOOKUP(A423,'PAI 2025 GPS rempl2)'!$A$3:$D$502,4,0)</f>
        <v>Actividad propia</v>
      </c>
      <c r="C423" s="61" t="str">
        <f>IF(ISERROR(VLOOKUP(A423,Hoja1!$A$3:$G$119,7,0)),C422,VLOOKUP(A423,Hoja1!$A$3:$G$119,7,0))</f>
        <v>Política Mejora Normativa _DIMENSIÓN Gestión con Valores para Resultados</v>
      </c>
      <c r="D423" s="61" t="s">
        <v>1767</v>
      </c>
      <c r="E423" s="61" t="s">
        <v>1756</v>
      </c>
      <c r="H423" s="61" t="str">
        <f>VLOOKUP(A423,'PAI 2025 GPS rempl2)'!$E$3:$Q$502,13,0)</f>
        <v>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v>
      </c>
      <c r="I423" s="61">
        <f>VLOOKUP(A423,'PAI 2025 GPS rempl2)'!$E$3:$T$502,15,0)</f>
        <v>1</v>
      </c>
      <c r="J423" s="61" t="str">
        <f>VLOOKUP(A423,'PAI 2025 GPS rempl2)'!$E$3:$U$502,16,0)</f>
        <v>Númerica</v>
      </c>
      <c r="K423" s="61" t="str">
        <f>VLOOKUP(A423,'PAI 2025 GPS rempl2)'!$E$3:$X$502,18,0)</f>
        <v>2025-10-20</v>
      </c>
      <c r="L423" s="61" t="str">
        <f>VLOOKUP(A423,'PAI 2025 GPS rempl2)'!$E$3:$X$502,19,0)</f>
        <v>2025-11-07</v>
      </c>
      <c r="M423" s="61" t="str">
        <f>VLOOKUP(A423,'PAI 2025 GPS rempl2)'!$E$3:$X$502,20,0)</f>
        <v>6000-DESPACHO DEL SUPERINTENDENTE DELEGADO PARA EL CONTROL Y VERIFICACIÓN DE REGLAMENTOS TÉCNICOS Y METROLOGÍA LEGAL</v>
      </c>
    </row>
    <row r="424" spans="1:13" x14ac:dyDescent="0.25">
      <c r="A424" s="79" t="s">
        <v>1521</v>
      </c>
      <c r="B424" s="79" t="str">
        <f>VLOOKUP(A424,'PAI 2025 GPS rempl2)'!$A$3:$D$502,4,0)</f>
        <v>Producto</v>
      </c>
      <c r="C424" s="61" t="str">
        <f>IF(ISERROR(VLOOKUP(A424,Hoja1!$A$3:$G$119,7,0)),C423,VLOOKUP(A424,Hoja1!$A$3:$G$119,7,0))</f>
        <v>Política Servicio al Ciudadano_DIMENSIÓN Gestión con Valores para Resultados</v>
      </c>
      <c r="D424" s="61" t="s">
        <v>1760</v>
      </c>
      <c r="E424" s="61" t="s">
        <v>1756</v>
      </c>
      <c r="F424" s="61" t="str">
        <f>+VLOOKUP(A424,Hoja1!$A$3:$G$119,3,0)</f>
        <v>58-Promover el enfoque preventivo, diferencial y territorial en el que hacer misional de la entidad</v>
      </c>
      <c r="G424" s="61" t="str">
        <f>VLOOKUP(A424,'PAI 2025 GPS rempl2)'!$E$3:$L$502,8,0)</f>
        <v>C-3503-0200-0009-40401c</v>
      </c>
      <c r="H424" s="61" t="str">
        <f>VLOOKUP(A424,'PAI 2025 GPS rempl2)'!$E$3:$Q$502,13,0)</f>
        <v>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v>
      </c>
      <c r="I424" s="61">
        <f>VLOOKUP(A424,'PAI 2025 GPS rempl2)'!$E$3:$T$502,15,0)</f>
        <v>100</v>
      </c>
      <c r="J424" s="61" t="str">
        <f>VLOOKUP(A424,'PAI 2025 GPS rempl2)'!$E$3:$U$502,16,0)</f>
        <v>Porcentual</v>
      </c>
      <c r="K424" s="61" t="str">
        <f>VLOOKUP(A424,'PAI 2025 GPS rempl2)'!$E$3:$X$502,18,0)</f>
        <v>2025-01-13</v>
      </c>
      <c r="L424" s="61" t="str">
        <f>VLOOKUP(A424,'PAI 2025 GPS rempl2)'!$E$3:$X$502,19,0)</f>
        <v>2025-12-31</v>
      </c>
      <c r="M424" s="61" t="str">
        <f>VLOOKUP(A424,'PAI 2025 GPS rempl2)'!$E$3:$X$502,20,0)</f>
        <v>3000-DESPACHO DEL SUPERINTENDENTE DELEGADO PARA LA PROTECCIÓN DEL CONSUMIDOR;
3003-GRUPO DE TRABAJO DE APOYO A LA RED NACIONAL DE PROTECCIÓN  AL CONSUMIDOR</v>
      </c>
    </row>
    <row r="425" spans="1:13" x14ac:dyDescent="0.25">
      <c r="A425" s="79" t="s">
        <v>1524</v>
      </c>
      <c r="B425" s="79" t="str">
        <f>VLOOKUP(A425,'PAI 2025 GPS rempl2)'!$A$3:$D$502,4,0)</f>
        <v>Actividad propia</v>
      </c>
      <c r="C425" s="61" t="str">
        <f>IF(ISERROR(VLOOKUP(A425,Hoja1!$A$3:$G$119,7,0)),C424,VLOOKUP(A425,Hoja1!$A$3:$G$119,7,0))</f>
        <v>Política Servicio al Ciudadano_DIMENSIÓN Gestión con Valores para Resultados</v>
      </c>
      <c r="D425" s="61" t="s">
        <v>1760</v>
      </c>
      <c r="E425" s="61" t="s">
        <v>1756</v>
      </c>
      <c r="H425" s="61" t="str">
        <f>VLOOKUP(A425,'PAI 2025 GPS rempl2)'!$E$3:$Q$502,13,0)</f>
        <v>Definir el Plan de difusión (incluye actividades, responsables, fechas y las metas de atenciones, divulgaciones, capacitaciones, sensibilizaciones y campañas .) (Documento Plan de difusión)</v>
      </c>
      <c r="I425" s="61">
        <f>VLOOKUP(A425,'PAI 2025 GPS rempl2)'!$E$3:$T$502,15,0)</f>
        <v>1</v>
      </c>
      <c r="J425" s="61" t="str">
        <f>VLOOKUP(A425,'PAI 2025 GPS rempl2)'!$E$3:$U$502,16,0)</f>
        <v>Númerica</v>
      </c>
      <c r="K425" s="61" t="str">
        <f>VLOOKUP(A425,'PAI 2025 GPS rempl2)'!$E$3:$X$502,18,0)</f>
        <v>2025-01-13</v>
      </c>
      <c r="L425" s="61" t="str">
        <f>VLOOKUP(A425,'PAI 2025 GPS rempl2)'!$E$3:$X$502,19,0)</f>
        <v>2025-02-03</v>
      </c>
      <c r="M425" s="61" t="str">
        <f>VLOOKUP(A425,'PAI 2025 GPS rempl2)'!$E$3:$X$502,20,0)</f>
        <v>3003-GRUPO DE TRABAJO DE APOYO A LA RED NACIONAL DE PROTECCIÓN  AL CONSUMIDOR</v>
      </c>
    </row>
    <row r="426" spans="1:13" x14ac:dyDescent="0.25">
      <c r="A426" s="79" t="s">
        <v>1526</v>
      </c>
      <c r="B426" s="79" t="str">
        <f>VLOOKUP(A426,'PAI 2025 GPS rempl2)'!$A$3:$D$502,4,0)</f>
        <v>Actividad sin participación</v>
      </c>
      <c r="C426" s="61" t="str">
        <f>IF(ISERROR(VLOOKUP(A426,Hoja1!$A$3:$G$119,7,0)),C425,VLOOKUP(A426,Hoja1!$A$3:$G$119,7,0))</f>
        <v>Política Servicio al Ciudadano_DIMENSIÓN Gestión con Valores para Resultados</v>
      </c>
      <c r="D426" s="61" t="s">
        <v>1760</v>
      </c>
      <c r="E426" s="61" t="s">
        <v>1756</v>
      </c>
      <c r="H426" s="61" t="str">
        <f>VLOOKUP(A426,'PAI 2025 GPS rempl2)'!$E$3:$Q$502,13,0)</f>
        <v>Aprobar el Plan de difusión (Plan Estratégico y Cronograma aprobado por el Coordinador de la RNPC Y/o otras áreas participantes de requerirse.)</v>
      </c>
      <c r="I426" s="61">
        <f>VLOOKUP(A426,'PAI 2025 GPS rempl2)'!$E$3:$T$502,15,0)</f>
        <v>1</v>
      </c>
      <c r="J426" s="61" t="str">
        <f>VLOOKUP(A426,'PAI 2025 GPS rempl2)'!$E$3:$U$502,16,0)</f>
        <v>Númerica</v>
      </c>
      <c r="K426" s="61" t="str">
        <f>VLOOKUP(A426,'PAI 2025 GPS rempl2)'!$E$3:$X$502,18,0)</f>
        <v>2025-02-03</v>
      </c>
      <c r="L426" s="61" t="str">
        <f>VLOOKUP(A426,'PAI 2025 GPS rempl2)'!$E$3:$X$502,19,0)</f>
        <v>2025-02-28</v>
      </c>
      <c r="M426" s="61" t="str">
        <f>VLOOKUP(A426,'PAI 2025 GPS rempl2)'!$E$3:$X$502,20,0)</f>
        <v>3000-DESPACHO DEL SUPERINTENDENTE DELEGADO PARA LA PROTECCIÓN DEL CONSUMIDOR</v>
      </c>
    </row>
    <row r="427" spans="1:13" x14ac:dyDescent="0.25">
      <c r="A427" s="79" t="s">
        <v>1529</v>
      </c>
      <c r="B427" s="79" t="str">
        <f>VLOOKUP(A427,'PAI 2025 GPS rempl2)'!$A$3:$D$502,4,0)</f>
        <v>Actividad propia</v>
      </c>
      <c r="C427" s="61" t="str">
        <f>IF(ISERROR(VLOOKUP(A427,Hoja1!$A$3:$G$119,7,0)),C426,VLOOKUP(A427,Hoja1!$A$3:$G$119,7,0))</f>
        <v>Política Servicio al Ciudadano_DIMENSIÓN Gestión con Valores para Resultados</v>
      </c>
      <c r="D427" s="61" t="s">
        <v>1760</v>
      </c>
      <c r="E427" s="61" t="s">
        <v>1756</v>
      </c>
      <c r="H427" s="61" t="str">
        <f>VLOOKUP(A427,'PAI 2025 GPS rempl2)'!$E$3:$Q$502,13,0)</f>
        <v>Ejecutar el Plan de difusión  (Seguimiento trimestral plan y evidencias de ejecución)</v>
      </c>
      <c r="I427" s="61">
        <f>VLOOKUP(A427,'PAI 2025 GPS rempl2)'!$E$3:$T$502,15,0)</f>
        <v>1</v>
      </c>
      <c r="J427" s="61" t="str">
        <f>VLOOKUP(A427,'PAI 2025 GPS rempl2)'!$E$3:$U$502,16,0)</f>
        <v>Porcentual</v>
      </c>
      <c r="K427" s="61" t="str">
        <f>VLOOKUP(A427,'PAI 2025 GPS rempl2)'!$E$3:$X$502,18,0)</f>
        <v>2025-02-03</v>
      </c>
      <c r="L427" s="61" t="str">
        <f>VLOOKUP(A427,'PAI 2025 GPS rempl2)'!$E$3:$X$502,19,0)</f>
        <v>2025-12-31</v>
      </c>
      <c r="M427" s="61" t="str">
        <f>VLOOKUP(A427,'PAI 2025 GPS rempl2)'!$E$3:$X$502,20,0)</f>
        <v>3003-GRUPO DE TRABAJO DE APOYO A LA RED NACIONAL DE PROTECCIÓN  AL CONSUMIDOR</v>
      </c>
    </row>
    <row r="428" spans="1:13" x14ac:dyDescent="0.25">
      <c r="A428" s="79" t="s">
        <v>1531</v>
      </c>
      <c r="B428" s="79" t="str">
        <f>VLOOKUP(A428,'PAI 2025 GPS rempl2)'!$A$3:$D$502,4,0)</f>
        <v>Producto</v>
      </c>
      <c r="C428" s="61" t="str">
        <f>IF(ISERROR(VLOOKUP(A428,Hoja1!$A$3:$G$119,7,0)),C427,VLOOKUP(A428,Hoja1!$A$3:$G$119,7,0))</f>
        <v>Política Servicio al Ciudadano_DIMENSIÓN Gestión con Valores para Resultados</v>
      </c>
      <c r="D428" s="61" t="s">
        <v>1760</v>
      </c>
      <c r="E428" s="61" t="s">
        <v>1756</v>
      </c>
      <c r="F428" s="61" t="str">
        <f>+VLOOKUP(A428,Hoja1!$A$3:$G$119,3,0)</f>
        <v>81-Mejorar la oportunidad en la atención de trámites y servicios.</v>
      </c>
      <c r="G428" s="61" t="str">
        <f>VLOOKUP(A428,'PAI 2025 GPS rempl2)'!$E$3:$L$502,8,0)</f>
        <v>C-3503-0200-0009-40401c</v>
      </c>
      <c r="H428" s="61" t="str">
        <f>VLOOKUP(A428,'PAI 2025 GPS rempl2)'!$E$3:$Q$502,13,0)</f>
        <v>Arreglos Directos desarrollados a través de las atenciones de las Casas y Rutas del Consumidor, realizados. (Informe final)</v>
      </c>
      <c r="I428" s="61">
        <f>VLOOKUP(A428,'PAI 2025 GPS rempl2)'!$E$3:$T$502,15,0)</f>
        <v>40</v>
      </c>
      <c r="J428" s="61" t="str">
        <f>VLOOKUP(A428,'PAI 2025 GPS rempl2)'!$E$3:$U$502,16,0)</f>
        <v>Porcentual</v>
      </c>
      <c r="K428" s="61" t="str">
        <f>VLOOKUP(A428,'PAI 2025 GPS rempl2)'!$E$3:$X$502,18,0)</f>
        <v>2025-02-03</v>
      </c>
      <c r="L428" s="61" t="str">
        <f>VLOOKUP(A428,'PAI 2025 GPS rempl2)'!$E$3:$X$502,19,0)</f>
        <v>2025-12-31</v>
      </c>
      <c r="M428" s="61" t="str">
        <f>VLOOKUP(A428,'PAI 2025 GPS rempl2)'!$E$3:$X$502,20,0)</f>
        <v>3003-GRUPO DE TRABAJO DE APOYO A LA RED NACIONAL DE PROTECCIÓN  AL CONSUMIDOR</v>
      </c>
    </row>
    <row r="429" spans="1:13" x14ac:dyDescent="0.25">
      <c r="A429" s="79" t="s">
        <v>1533</v>
      </c>
      <c r="B429" s="79" t="str">
        <f>VLOOKUP(A429,'PAI 2025 GPS rempl2)'!$A$3:$D$502,4,0)</f>
        <v>Actividad propia</v>
      </c>
      <c r="C429" s="61" t="str">
        <f>IF(ISERROR(VLOOKUP(A429,Hoja1!$A$3:$G$119,7,0)),C428,VLOOKUP(A429,Hoja1!$A$3:$G$119,7,0))</f>
        <v>Política Servicio al Ciudadano_DIMENSIÓN Gestión con Valores para Resultados</v>
      </c>
      <c r="D429" s="61" t="s">
        <v>1760</v>
      </c>
      <c r="E429" s="61" t="s">
        <v>1756</v>
      </c>
      <c r="H429" s="61" t="str">
        <f>VLOOKUP(A429,'PAI 2025 GPS rempl2)'!$E$3:$Q$502,13,0)</f>
        <v>Realizar invitaciones de servicio arreglo directo (Informe trimestral acumulado) (Informe elaborado de las invitaciones servicio arreglo directo)</v>
      </c>
      <c r="I429" s="61">
        <f>VLOOKUP(A429,'PAI 2025 GPS rempl2)'!$E$3:$T$502,15,0)</f>
        <v>4000</v>
      </c>
      <c r="J429" s="61" t="str">
        <f>VLOOKUP(A429,'PAI 2025 GPS rempl2)'!$E$3:$U$502,16,0)</f>
        <v>Númerica</v>
      </c>
      <c r="K429" s="61" t="str">
        <f>VLOOKUP(A429,'PAI 2025 GPS rempl2)'!$E$3:$X$502,18,0)</f>
        <v>2025-02-03</v>
      </c>
      <c r="L429" s="61" t="str">
        <f>VLOOKUP(A429,'PAI 2025 GPS rempl2)'!$E$3:$X$502,19,0)</f>
        <v>2025-12-31</v>
      </c>
      <c r="M429" s="61" t="str">
        <f>VLOOKUP(A429,'PAI 2025 GPS rempl2)'!$E$3:$X$502,20,0)</f>
        <v>3003-GRUPO DE TRABAJO DE APOYO A LA RED NACIONAL DE PROTECCIÓN  AL CONSUMIDOR</v>
      </c>
    </row>
    <row r="430" spans="1:13" x14ac:dyDescent="0.25">
      <c r="A430" s="79" t="s">
        <v>1535</v>
      </c>
      <c r="B430" s="79" t="str">
        <f>VLOOKUP(A430,'PAI 2025 GPS rempl2)'!$A$3:$D$502,4,0)</f>
        <v>Actividad propia</v>
      </c>
      <c r="C430" s="61" t="str">
        <f>IF(ISERROR(VLOOKUP(A430,Hoja1!$A$3:$G$119,7,0)),C429,VLOOKUP(A430,Hoja1!$A$3:$G$119,7,0))</f>
        <v>Política Servicio al Ciudadano_DIMENSIÓN Gestión con Valores para Resultados</v>
      </c>
      <c r="D430" s="61" t="s">
        <v>1760</v>
      </c>
      <c r="E430" s="61" t="s">
        <v>1756</v>
      </c>
      <c r="H430" s="61" t="str">
        <f>VLOOKUP(A430,'PAI 2025 GPS rempl2)'!$E$3:$Q$502,13,0)</f>
        <v>Realizar Jornada Nacional de las soluciones en materia de protección al consumidor  (Informe jornada Nacional de las soluciones en materia de protección al consumidor)</v>
      </c>
      <c r="I430" s="61">
        <f>VLOOKUP(A430,'PAI 2025 GPS rempl2)'!$E$3:$T$502,15,0)</f>
        <v>4</v>
      </c>
      <c r="J430" s="61" t="str">
        <f>VLOOKUP(A430,'PAI 2025 GPS rempl2)'!$E$3:$U$502,16,0)</f>
        <v>Númerica</v>
      </c>
      <c r="K430" s="61" t="str">
        <f>VLOOKUP(A430,'PAI 2025 GPS rempl2)'!$E$3:$X$502,18,0)</f>
        <v>2025-02-03</v>
      </c>
      <c r="L430" s="61" t="str">
        <f>VLOOKUP(A430,'PAI 2025 GPS rempl2)'!$E$3:$X$502,19,0)</f>
        <v>2025-12-31</v>
      </c>
      <c r="M430" s="61" t="str">
        <f>VLOOKUP(A430,'PAI 2025 GPS rempl2)'!$E$3:$X$502,20,0)</f>
        <v>3003-GRUPO DE TRABAJO DE APOYO A LA RED NACIONAL DE PROTECCIÓN  AL CONSUMIDOR</v>
      </c>
    </row>
    <row r="431" spans="1:13" x14ac:dyDescent="0.25">
      <c r="A431" s="79" t="s">
        <v>1537</v>
      </c>
      <c r="B431" s="79" t="str">
        <f>VLOOKUP(A431,'PAI 2025 GPS rempl2)'!$A$3:$D$502,4,0)</f>
        <v>Actividad propia</v>
      </c>
      <c r="C431" s="61" t="str">
        <f>IF(ISERROR(VLOOKUP(A431,Hoja1!$A$3:$G$119,7,0)),C430,VLOOKUP(A431,Hoja1!$A$3:$G$119,7,0))</f>
        <v>Política Servicio al Ciudadano_DIMENSIÓN Gestión con Valores para Resultados</v>
      </c>
      <c r="D431" s="61" t="s">
        <v>1760</v>
      </c>
      <c r="E431" s="61" t="s">
        <v>1756</v>
      </c>
      <c r="H431" s="61" t="str">
        <f>VLOOKUP(A431,'PAI 2025 GPS rempl2)'!$E$3:$Q$502,13,0)</f>
        <v>Agendar los arreglos directos (Informe final que identifique las invitaciones realizadas y en cuales de ellas se agendó arreglo directo)</v>
      </c>
      <c r="I431" s="61">
        <f>VLOOKUP(A431,'PAI 2025 GPS rempl2)'!$E$3:$T$502,15,0)</f>
        <v>40</v>
      </c>
      <c r="J431" s="61" t="str">
        <f>VLOOKUP(A431,'PAI 2025 GPS rempl2)'!$E$3:$U$502,16,0)</f>
        <v>Porcentual</v>
      </c>
      <c r="K431" s="61" t="str">
        <f>VLOOKUP(A431,'PAI 2025 GPS rempl2)'!$E$3:$X$502,18,0)</f>
        <v>2025-02-03</v>
      </c>
      <c r="L431" s="61" t="str">
        <f>VLOOKUP(A431,'PAI 2025 GPS rempl2)'!$E$3:$X$502,19,0)</f>
        <v>2025-12-31</v>
      </c>
      <c r="M431" s="61" t="str">
        <f>VLOOKUP(A431,'PAI 2025 GPS rempl2)'!$E$3:$X$502,20,0)</f>
        <v>3003-GRUPO DE TRABAJO DE APOYO A LA RED NACIONAL DE PROTECCIÓN  AL CONSUMIDOR</v>
      </c>
    </row>
    <row r="432" spans="1:13" x14ac:dyDescent="0.25">
      <c r="A432" s="79" t="s">
        <v>1539</v>
      </c>
      <c r="B432" s="79" t="str">
        <f>VLOOKUP(A432,'PAI 2025 GPS rempl2)'!$A$3:$D$502,4,0)</f>
        <v>Producto</v>
      </c>
      <c r="C432" s="61" t="str">
        <f>IF(ISERROR(VLOOKUP(A432,Hoja1!$A$3:$G$119,7,0)),C431,VLOOKUP(A432,Hoja1!$A$3:$G$119,7,0))</f>
        <v>Política Participación Ciudadana en la Gestión Pública _DIMENSIÓN Gestión con Valores para Resultados</v>
      </c>
      <c r="D432" s="61" t="s">
        <v>1764</v>
      </c>
      <c r="E432" s="61" t="s">
        <v>1756</v>
      </c>
      <c r="F432" s="61" t="str">
        <f>+VLOOKUP(A432,Hoja1!$A$3:$G$119,3,0)</f>
        <v>59-Generar sinergias con agentes nacionales e internacionales que permitan potenciar las capacidades de la SIC.</v>
      </c>
      <c r="G432" s="61" t="str">
        <f>VLOOKUP(A432,'PAI 2025 GPS rempl2)'!$E$3:$L$502,8,0)</f>
        <v>C-3503-0200-0009-40401c</v>
      </c>
      <c r="H432" s="61" t="str">
        <f>VLOOKUP(A432,'PAI 2025 GPS rempl2)'!$E$3:$Q$502,13,0)</f>
        <v>Alcaldías en sus facultades administrativas y de metrología legal frente a la protección al consumidor en el territorio nacional, capacitadas (Informe final)</v>
      </c>
      <c r="I432" s="61">
        <f>VLOOKUP(A432,'PAI 2025 GPS rempl2)'!$E$3:$T$502,15,0)</f>
        <v>440</v>
      </c>
      <c r="J432" s="61" t="str">
        <f>VLOOKUP(A432,'PAI 2025 GPS rempl2)'!$E$3:$U$502,16,0)</f>
        <v>Númerica</v>
      </c>
      <c r="K432" s="61" t="str">
        <f>VLOOKUP(A432,'PAI 2025 GPS rempl2)'!$E$3:$X$502,18,0)</f>
        <v>2025-02-03</v>
      </c>
      <c r="L432" s="61" t="str">
        <f>VLOOKUP(A432,'PAI 2025 GPS rempl2)'!$E$3:$X$502,19,0)</f>
        <v>2025-12-31</v>
      </c>
      <c r="M432" s="61" t="str">
        <f>VLOOKUP(A432,'PAI 2025 GPS rempl2)'!$E$3:$X$502,20,0)</f>
        <v>3003-GRUPO DE TRABAJO DE APOYO A LA RED NACIONAL DE PROTECCIÓN  AL CONSUMIDOR</v>
      </c>
    </row>
    <row r="433" spans="1:13" x14ac:dyDescent="0.25">
      <c r="A433" s="79" t="s">
        <v>1541</v>
      </c>
      <c r="B433" s="79" t="str">
        <f>VLOOKUP(A433,'PAI 2025 GPS rempl2)'!$A$3:$D$502,4,0)</f>
        <v>Actividad propia</v>
      </c>
      <c r="C433" s="61" t="str">
        <f>IF(ISERROR(VLOOKUP(A433,Hoja1!$A$3:$G$119,7,0)),C432,VLOOKUP(A433,Hoja1!$A$3:$G$119,7,0))</f>
        <v>Política Participación Ciudadana en la Gestión Pública _DIMENSIÓN Gestión con Valores para Resultados</v>
      </c>
      <c r="D433" s="61" t="s">
        <v>1764</v>
      </c>
      <c r="E433" s="61" t="s">
        <v>1756</v>
      </c>
      <c r="H433" s="61" t="str">
        <f>VLOOKUP(A433,'PAI 2025 GPS rempl2)'!$E$3:$Q$502,13,0)</f>
        <v>Aprobar por parte del coordinador de la RED el cronograma de intervención de alcaldías (Cronograma de intervención de alcaldías aprobado por parte del coordinador de la RED)</v>
      </c>
      <c r="I433" s="61">
        <f>VLOOKUP(A433,'PAI 2025 GPS rempl2)'!$E$3:$T$502,15,0)</f>
        <v>1</v>
      </c>
      <c r="J433" s="61" t="str">
        <f>VLOOKUP(A433,'PAI 2025 GPS rempl2)'!$E$3:$U$502,16,0)</f>
        <v>Númerica</v>
      </c>
      <c r="K433" s="61" t="str">
        <f>VLOOKUP(A433,'PAI 2025 GPS rempl2)'!$E$3:$X$502,18,0)</f>
        <v>2025-02-03</v>
      </c>
      <c r="L433" s="61" t="str">
        <f>VLOOKUP(A433,'PAI 2025 GPS rempl2)'!$E$3:$X$502,19,0)</f>
        <v>2025-02-28</v>
      </c>
      <c r="M433" s="61" t="str">
        <f>VLOOKUP(A433,'PAI 2025 GPS rempl2)'!$E$3:$X$502,20,0)</f>
        <v>3003-GRUPO DE TRABAJO DE APOYO A LA RED NACIONAL DE PROTECCIÓN  AL CONSUMIDOR</v>
      </c>
    </row>
    <row r="434" spans="1:13" x14ac:dyDescent="0.25">
      <c r="A434" s="79" t="s">
        <v>1543</v>
      </c>
      <c r="B434" s="79" t="str">
        <f>VLOOKUP(A434,'PAI 2025 GPS rempl2)'!$A$3:$D$502,4,0)</f>
        <v>Actividad propia</v>
      </c>
      <c r="C434" s="61" t="str">
        <f>IF(ISERROR(VLOOKUP(A434,Hoja1!$A$3:$G$119,7,0)),C433,VLOOKUP(A434,Hoja1!$A$3:$G$119,7,0))</f>
        <v>Política Participación Ciudadana en la Gestión Pública _DIMENSIÓN Gestión con Valores para Resultados</v>
      </c>
      <c r="D434" s="61" t="s">
        <v>1764</v>
      </c>
      <c r="E434" s="61" t="s">
        <v>1756</v>
      </c>
      <c r="H434" s="61" t="str">
        <f>VLOOKUP(A434,'PAI 2025 GPS rempl2)'!$E$3:$Q$502,13,0)</f>
        <v>Capacitar en materia de protección al consumidor a las alcaldías municipales (Informe trimestral de seguimiento y Listados de Asistencia/registros fotográficos/capturas de pantallas)</v>
      </c>
      <c r="I434" s="61">
        <f>VLOOKUP(A434,'PAI 2025 GPS rempl2)'!$E$3:$T$502,15,0)</f>
        <v>440</v>
      </c>
      <c r="J434" s="61" t="str">
        <f>VLOOKUP(A434,'PAI 2025 GPS rempl2)'!$E$3:$U$502,16,0)</f>
        <v>Númerica</v>
      </c>
      <c r="K434" s="61" t="str">
        <f>VLOOKUP(A434,'PAI 2025 GPS rempl2)'!$E$3:$X$502,18,0)</f>
        <v>2025-02-03</v>
      </c>
      <c r="L434" s="61" t="str">
        <f>VLOOKUP(A434,'PAI 2025 GPS rempl2)'!$E$3:$X$502,19,0)</f>
        <v>2025-12-31</v>
      </c>
      <c r="M434" s="61" t="str">
        <f>VLOOKUP(A434,'PAI 2025 GPS rempl2)'!$E$3:$X$502,20,0)</f>
        <v>3003-GRUPO DE TRABAJO DE APOYO A LA RED NACIONAL DE PROTECCIÓN  AL CONSUMIDOR</v>
      </c>
    </row>
    <row r="435" spans="1:13" x14ac:dyDescent="0.25">
      <c r="A435" s="79" t="s">
        <v>1545</v>
      </c>
      <c r="B435" s="79" t="str">
        <f>VLOOKUP(A435,'PAI 2025 GPS rempl2)'!$A$3:$D$502,4,0)</f>
        <v>Producto</v>
      </c>
      <c r="C435" s="61" t="str">
        <f>IF(ISERROR(VLOOKUP(A435,Hoja1!$A$3:$G$119,7,0)),C434,VLOOKUP(A435,Hoja1!$A$3:$G$119,7,0))</f>
        <v>Política Servicio al Ciudadano_DIMENSIÓN Gestión con Valores para Resultados</v>
      </c>
      <c r="D435" s="61" t="s">
        <v>1760</v>
      </c>
      <c r="E435" s="61" t="s">
        <v>1756</v>
      </c>
      <c r="F435" s="61" t="str">
        <f>+VLOOKUP(A435,Hoja1!$A$3:$G$119,3,0)</f>
        <v>59-Generar sinergias con agentes nacionales e internacionales que permitan potenciar las capacidades de la SIC.</v>
      </c>
      <c r="G435" s="61" t="str">
        <f>VLOOKUP(A435,'PAI 2025 GPS rempl2)'!$E$3:$L$502,8,0)</f>
        <v>C-3503-0200-0009-40401c</v>
      </c>
      <c r="H435" s="61" t="str">
        <f>VLOOKUP(A435,'PAI 2025 GPS rempl2)'!$E$3:$Q$502,13,0)</f>
        <v>Cobertura departamental de la Red Nacional de Protección al Consumidor, a través de las Casas de Consumidor de Bienes y Servicios, ampliada (Informe final)</v>
      </c>
      <c r="I435" s="61">
        <f>VLOOKUP(A435,'PAI 2025 GPS rempl2)'!$E$3:$T$502,15,0)</f>
        <v>5</v>
      </c>
      <c r="J435" s="61" t="str">
        <f>VLOOKUP(A435,'PAI 2025 GPS rempl2)'!$E$3:$U$502,16,0)</f>
        <v>Númerica</v>
      </c>
      <c r="K435" s="61" t="str">
        <f>VLOOKUP(A435,'PAI 2025 GPS rempl2)'!$E$3:$X$502,18,0)</f>
        <v>2025-02-03</v>
      </c>
      <c r="L435" s="61" t="str">
        <f>VLOOKUP(A435,'PAI 2025 GPS rempl2)'!$E$3:$X$502,19,0)</f>
        <v>2025-12-19</v>
      </c>
      <c r="M435" s="61" t="str">
        <f>VLOOKUP(A435,'PAI 2025 GPS rempl2)'!$E$3:$X$502,20,0)</f>
        <v>142-GRUPO DE TRABAJO DE SERVICIOS ADMINISTRATIVOS Y RECURSOS FÍSICOS;
3003-GRUPO DE TRABAJO DE APOYO A LA RED NACIONAL DE PROTECCIÓN  AL CONSUMIDOR;
73-GRUPO DE TRABAJO DE COMUNICACION</v>
      </c>
    </row>
    <row r="436" spans="1:13" x14ac:dyDescent="0.25">
      <c r="A436" s="79" t="s">
        <v>1548</v>
      </c>
      <c r="B436" s="79" t="str">
        <f>VLOOKUP(A436,'PAI 2025 GPS rempl2)'!$A$3:$D$502,4,0)</f>
        <v>Actividad propia</v>
      </c>
      <c r="C436" s="61" t="str">
        <f>IF(ISERROR(VLOOKUP(A436,Hoja1!$A$3:$G$119,7,0)),C435,VLOOKUP(A436,Hoja1!$A$3:$G$119,7,0))</f>
        <v>Política Servicio al Ciudadano_DIMENSIÓN Gestión con Valores para Resultados</v>
      </c>
      <c r="D436" s="61" t="s">
        <v>1760</v>
      </c>
      <c r="E436" s="61" t="s">
        <v>1756</v>
      </c>
      <c r="H436" s="61" t="str">
        <f>VLOOKUP(A436,'PAI 2025 GPS rempl2)'!$E$3:$Q$502,13,0)</f>
        <v>Gestionar y firmar los convenios interadministrativos con las entidades del orden nacional y/o alcaldías para la apertura de nuevas CCBS (Informe convenios interadministrativos con las entidades del orden nacional y/o alcaldías para la apertura de nuevas CCBS)</v>
      </c>
      <c r="I436" s="61">
        <f>VLOOKUP(A436,'PAI 2025 GPS rempl2)'!$E$3:$T$502,15,0)</f>
        <v>5</v>
      </c>
      <c r="J436" s="61" t="str">
        <f>VLOOKUP(A436,'PAI 2025 GPS rempl2)'!$E$3:$U$502,16,0)</f>
        <v>Númerica</v>
      </c>
      <c r="K436" s="61" t="str">
        <f>VLOOKUP(A436,'PAI 2025 GPS rempl2)'!$E$3:$X$502,18,0)</f>
        <v>2025-02-03</v>
      </c>
      <c r="L436" s="61" t="str">
        <f>VLOOKUP(A436,'PAI 2025 GPS rempl2)'!$E$3:$X$502,19,0)</f>
        <v>2025-12-19</v>
      </c>
      <c r="M436" s="61" t="str">
        <f>VLOOKUP(A436,'PAI 2025 GPS rempl2)'!$E$3:$X$502,20,0)</f>
        <v>3003-GRUPO DE TRABAJO DE APOYO A LA RED NACIONAL DE PROTECCIÓN  AL CONSUMIDOR</v>
      </c>
    </row>
    <row r="437" spans="1:13" x14ac:dyDescent="0.25">
      <c r="A437" s="79" t="s">
        <v>1550</v>
      </c>
      <c r="B437" s="79" t="str">
        <f>VLOOKUP(A437,'PAI 2025 GPS rempl2)'!$A$3:$D$502,4,0)</f>
        <v>Actividad propia</v>
      </c>
      <c r="C437" s="61" t="str">
        <f>IF(ISERROR(VLOOKUP(A437,Hoja1!$A$3:$G$119,7,0)),C436,VLOOKUP(A437,Hoja1!$A$3:$G$119,7,0))</f>
        <v>Política Servicio al Ciudadano_DIMENSIÓN Gestión con Valores para Resultados</v>
      </c>
      <c r="D437" s="61" t="s">
        <v>1760</v>
      </c>
      <c r="E437" s="61" t="s">
        <v>1756</v>
      </c>
      <c r="H437" s="61" t="str">
        <f>VLOOKUP(A437,'PAI 2025 GPS rempl2)'!$E$3:$Q$502,13,0)</f>
        <v>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v>
      </c>
      <c r="I437" s="61">
        <f>VLOOKUP(A437,'PAI 2025 GPS rempl2)'!$E$3:$T$502,15,0)</f>
        <v>5</v>
      </c>
      <c r="J437" s="61" t="str">
        <f>VLOOKUP(A437,'PAI 2025 GPS rempl2)'!$E$3:$U$502,16,0)</f>
        <v>Númerica</v>
      </c>
      <c r="K437" s="61" t="str">
        <f>VLOOKUP(A437,'PAI 2025 GPS rempl2)'!$E$3:$X$502,18,0)</f>
        <v>2025-02-03</v>
      </c>
      <c r="L437" s="61" t="str">
        <f>VLOOKUP(A437,'PAI 2025 GPS rempl2)'!$E$3:$X$502,19,0)</f>
        <v>2025-12-19</v>
      </c>
      <c r="M437" s="61" t="str">
        <f>VLOOKUP(A437,'PAI 2025 GPS rempl2)'!$E$3:$X$502,20,0)</f>
        <v>142-GRUPO DE TRABAJO DE SERVICIOS ADMINISTRATIVOS Y RECURSOS FÍSICOS;
3003-GRUPO DE TRABAJO DE APOYO A LA RED NACIONAL DE PROTECCIÓN  AL CONSUMIDOR</v>
      </c>
    </row>
    <row r="438" spans="1:13" x14ac:dyDescent="0.25">
      <c r="A438" s="79" t="s">
        <v>1553</v>
      </c>
      <c r="B438" s="79" t="str">
        <f>VLOOKUP(A438,'PAI 2025 GPS rempl2)'!$A$3:$D$502,4,0)</f>
        <v>Actividad propia</v>
      </c>
      <c r="C438" s="61" t="str">
        <f>IF(ISERROR(VLOOKUP(A438,Hoja1!$A$3:$G$119,7,0)),C437,VLOOKUP(A438,Hoja1!$A$3:$G$119,7,0))</f>
        <v>Política Servicio al Ciudadano_DIMENSIÓN Gestión con Valores para Resultados</v>
      </c>
      <c r="D438" s="61" t="s">
        <v>1760</v>
      </c>
      <c r="E438" s="61" t="s">
        <v>1756</v>
      </c>
      <c r="H438" s="61" t="str">
        <f>VLOOKUP(A438,'PAI 2025 GPS rempl2)'!$E$3:$Q$502,13,0)</f>
        <v>Realizar la inauguración y poner en operacion las Casas del Consumidor de Bienes y Servicios en el territorio nacional (Informe por CCBS aperturada) (Informe por CCBS apertura da y puesta en operación)</v>
      </c>
      <c r="I438" s="61">
        <f>VLOOKUP(A438,'PAI 2025 GPS rempl2)'!$E$3:$T$502,15,0)</f>
        <v>5</v>
      </c>
      <c r="J438" s="61" t="str">
        <f>VLOOKUP(A438,'PAI 2025 GPS rempl2)'!$E$3:$U$502,16,0)</f>
        <v>Númerica</v>
      </c>
      <c r="K438" s="61" t="str">
        <f>VLOOKUP(A438,'PAI 2025 GPS rempl2)'!$E$3:$X$502,18,0)</f>
        <v>2025-02-03</v>
      </c>
      <c r="L438" s="61" t="str">
        <f>VLOOKUP(A438,'PAI 2025 GPS rempl2)'!$E$3:$X$502,19,0)</f>
        <v>2025-12-19</v>
      </c>
      <c r="M438" s="61" t="str">
        <f>VLOOKUP(A438,'PAI 2025 GPS rempl2)'!$E$3:$X$502,20,0)</f>
        <v>3003-GRUPO DE TRABAJO DE APOYO A LA RED NACIONAL DE PROTECCIÓN  AL CONSUMIDOR;
73-GRUPO DE TRABAJO DE COMUNICACION</v>
      </c>
    </row>
    <row r="439" spans="1:13" x14ac:dyDescent="0.25">
      <c r="A439" s="79" t="s">
        <v>1555</v>
      </c>
      <c r="B439" s="79" t="str">
        <f>VLOOKUP(A439,'PAI 2025 GPS rempl2)'!$A$3:$D$502,4,0)</f>
        <v>Producto</v>
      </c>
      <c r="C439" s="61" t="str">
        <f>IF(ISERROR(VLOOKUP(A439,Hoja1!$A$3:$G$119,7,0)),C438,VLOOKUP(A439,Hoja1!$A$3:$G$119,7,0))</f>
        <v>Política Gestión del Conocimiento y la Innovación _DIMENSIÓN Gestión del conocimiento y la innovación</v>
      </c>
      <c r="D439" s="61" t="s">
        <v>1765</v>
      </c>
      <c r="E439" s="61" t="s">
        <v>1766</v>
      </c>
      <c r="F439" s="61" t="str">
        <f>+VLOOKUP(A439,Hoja1!$A$3:$G$119,3,0)</f>
        <v>58-Promover el enfoque preventivo, diferencial y territorial en el que hacer misional de la entidad</v>
      </c>
      <c r="G439" s="61" t="str">
        <f>VLOOKUP(A439,'PAI 2025 GPS rempl2)'!$E$3:$L$502,8,0)</f>
        <v>C-3503-0200-0009-40401c</v>
      </c>
      <c r="H439" s="61" t="str">
        <f>VLOOKUP(A439,'PAI 2025 GPS rempl2)'!$E$3:$Q$502,13,0)</f>
        <v>Guía de Aprendizaje en Derecho de Consumo traducida a lenguaje de minorías étnicas, elaborada y socializada  (Guía en formato digital)</v>
      </c>
      <c r="I439" s="61">
        <f>VLOOKUP(A439,'PAI 2025 GPS rempl2)'!$E$3:$T$502,15,0)</f>
        <v>1</v>
      </c>
      <c r="J439" s="61" t="str">
        <f>VLOOKUP(A439,'PAI 2025 GPS rempl2)'!$E$3:$U$502,16,0)</f>
        <v>Númerica</v>
      </c>
      <c r="K439" s="61" t="str">
        <f>VLOOKUP(A439,'PAI 2025 GPS rempl2)'!$E$3:$X$502,18,0)</f>
        <v>2025-02-03</v>
      </c>
      <c r="L439" s="61" t="str">
        <f>VLOOKUP(A439,'PAI 2025 GPS rempl2)'!$E$3:$X$502,19,0)</f>
        <v>2025-12-15</v>
      </c>
      <c r="M439" s="61" t="str">
        <f>VLOOKUP(A439,'PAI 2025 GPS rempl2)'!$E$3:$X$502,20,0)</f>
        <v>3003-GRUPO DE TRABAJO DE APOYO A LA RED NACIONAL DE PROTECCIÓN  AL CONSUMIDOR;
71-GRUPO DE TRABAJO DE FORMACION;
73-GRUPO DE TRABAJO DE COMUNICACION</v>
      </c>
    </row>
    <row r="440" spans="1:13" x14ac:dyDescent="0.25">
      <c r="A440" s="79" t="s">
        <v>1558</v>
      </c>
      <c r="B440" s="79" t="str">
        <f>VLOOKUP(A440,'PAI 2025 GPS rempl2)'!$A$3:$D$502,4,0)</f>
        <v>Actividad propia</v>
      </c>
      <c r="C440" s="61" t="str">
        <f>IF(ISERROR(VLOOKUP(A440,Hoja1!$A$3:$G$119,7,0)),C439,VLOOKUP(A440,Hoja1!$A$3:$G$119,7,0))</f>
        <v>Política Gestión del Conocimiento y la Innovación _DIMENSIÓN Gestión del conocimiento y la innovación</v>
      </c>
      <c r="D440" s="61" t="s">
        <v>1765</v>
      </c>
      <c r="E440" s="61" t="s">
        <v>1766</v>
      </c>
      <c r="H440" s="61" t="str">
        <f>VLOOKUP(A440,'PAI 2025 GPS rempl2)'!$E$3:$Q$502,13,0)</f>
        <v>Definir el grupo étnico para la traducción de la Guía de Aprendizaje en Derecho de Consumo  (Acta de acuerdo de grupo étnico definido)</v>
      </c>
      <c r="I440" s="61">
        <f>VLOOKUP(A440,'PAI 2025 GPS rempl2)'!$E$3:$T$502,15,0)</f>
        <v>1</v>
      </c>
      <c r="J440" s="61" t="str">
        <f>VLOOKUP(A440,'PAI 2025 GPS rempl2)'!$E$3:$U$502,16,0)</f>
        <v>Númerica</v>
      </c>
      <c r="K440" s="61" t="str">
        <f>VLOOKUP(A440,'PAI 2025 GPS rempl2)'!$E$3:$X$502,18,0)</f>
        <v>2025-02-03</v>
      </c>
      <c r="L440" s="61" t="str">
        <f>VLOOKUP(A440,'PAI 2025 GPS rempl2)'!$E$3:$X$502,19,0)</f>
        <v>2025-03-31</v>
      </c>
      <c r="M440" s="61" t="str">
        <f>VLOOKUP(A440,'PAI 2025 GPS rempl2)'!$E$3:$X$502,20,0)</f>
        <v>3003-GRUPO DE TRABAJO DE APOYO A LA RED NACIONAL DE PROTECCIÓN  AL CONSUMIDOR;
71-GRUPO DE TRABAJO DE FORMACION</v>
      </c>
    </row>
    <row r="441" spans="1:13" x14ac:dyDescent="0.25">
      <c r="A441" s="79" t="s">
        <v>1561</v>
      </c>
      <c r="B441" s="79" t="str">
        <f>VLOOKUP(A441,'PAI 2025 GPS rempl2)'!$A$3:$D$502,4,0)</f>
        <v>Actividad propia</v>
      </c>
      <c r="C441" s="61" t="str">
        <f>IF(ISERROR(VLOOKUP(A441,Hoja1!$A$3:$G$119,7,0)),C440,VLOOKUP(A441,Hoja1!$A$3:$G$119,7,0))</f>
        <v>Política Gestión del Conocimiento y la Innovación _DIMENSIÓN Gestión del conocimiento y la innovación</v>
      </c>
      <c r="D441" s="61" t="s">
        <v>1765</v>
      </c>
      <c r="E441" s="61" t="s">
        <v>1766</v>
      </c>
      <c r="H441" s="61" t="str">
        <f>VLOOKUP(A441,'PAI 2025 GPS rempl2)'!$E$3:$Q$502,13,0)</f>
        <v>Consolidar y traducir la Guía de Aprendizaje en Derecho de Consumo en lenguaje étnico aprobada (Guía de Aprendizaje en Derecho de Consumo en lenguaje étnico aprobada y traducida)</v>
      </c>
      <c r="I441" s="61">
        <f>VLOOKUP(A441,'PAI 2025 GPS rempl2)'!$E$3:$T$502,15,0)</f>
        <v>1</v>
      </c>
      <c r="J441" s="61" t="str">
        <f>VLOOKUP(A441,'PAI 2025 GPS rempl2)'!$E$3:$U$502,16,0)</f>
        <v>Númerica</v>
      </c>
      <c r="K441" s="61" t="str">
        <f>VLOOKUP(A441,'PAI 2025 GPS rempl2)'!$E$3:$X$502,18,0)</f>
        <v>2025-04-01</v>
      </c>
      <c r="L441" s="61" t="str">
        <f>VLOOKUP(A441,'PAI 2025 GPS rempl2)'!$E$3:$X$502,19,0)</f>
        <v>2025-07-01</v>
      </c>
      <c r="M441" s="61" t="str">
        <f>VLOOKUP(A441,'PAI 2025 GPS rempl2)'!$E$3:$X$502,20,0)</f>
        <v>3003-GRUPO DE TRABAJO DE APOYO A LA RED NACIONAL DE PROTECCIÓN  AL CONSUMIDOR</v>
      </c>
    </row>
    <row r="442" spans="1:13" x14ac:dyDescent="0.25">
      <c r="A442" s="79" t="s">
        <v>1563</v>
      </c>
      <c r="B442" s="79" t="str">
        <f>VLOOKUP(A442,'PAI 2025 GPS rempl2)'!$A$3:$D$502,4,0)</f>
        <v>Actividad propia</v>
      </c>
      <c r="C442" s="61" t="str">
        <f>IF(ISERROR(VLOOKUP(A442,Hoja1!$A$3:$G$119,7,0)),C441,VLOOKUP(A442,Hoja1!$A$3:$G$119,7,0))</f>
        <v>Política Gestión del Conocimiento y la Innovación _DIMENSIÓN Gestión del conocimiento y la innovación</v>
      </c>
      <c r="D442" s="61" t="s">
        <v>1765</v>
      </c>
      <c r="E442" s="61" t="s">
        <v>1766</v>
      </c>
      <c r="H442" s="61" t="str">
        <f>VLOOKUP(A442,'PAI 2025 GPS rempl2)'!$E$3:$Q$502,13,0)</f>
        <v>Definir la Estrategia de sensibilización de la Guía de Aprendizaje en Derecho de Consumo con las entidades publicas interesadas (Documento Estrategia de sensibilización de la Guía de Aprendizaje en Derecho de Consumo)</v>
      </c>
      <c r="I442" s="61">
        <f>VLOOKUP(A442,'PAI 2025 GPS rempl2)'!$E$3:$T$502,15,0)</f>
        <v>1</v>
      </c>
      <c r="J442" s="61" t="str">
        <f>VLOOKUP(A442,'PAI 2025 GPS rempl2)'!$E$3:$U$502,16,0)</f>
        <v>Númerica</v>
      </c>
      <c r="K442" s="61" t="str">
        <f>VLOOKUP(A442,'PAI 2025 GPS rempl2)'!$E$3:$X$502,18,0)</f>
        <v>2025-06-03</v>
      </c>
      <c r="L442" s="61" t="str">
        <f>VLOOKUP(A442,'PAI 2025 GPS rempl2)'!$E$3:$X$502,19,0)</f>
        <v>2025-07-01</v>
      </c>
      <c r="M442" s="61" t="str">
        <f>VLOOKUP(A442,'PAI 2025 GPS rempl2)'!$E$3:$X$502,20,0)</f>
        <v>3003-GRUPO DE TRABAJO DE APOYO A LA RED NACIONAL DE PROTECCIÓN  AL CONSUMIDOR;
73-GRUPO DE TRABAJO DE COMUNICACION</v>
      </c>
    </row>
    <row r="443" spans="1:13" x14ac:dyDescent="0.25">
      <c r="A443" s="79" t="s">
        <v>1565</v>
      </c>
      <c r="B443" s="79" t="str">
        <f>VLOOKUP(A443,'PAI 2025 GPS rempl2)'!$A$3:$D$502,4,0)</f>
        <v>Actividad propia</v>
      </c>
      <c r="C443" s="61" t="str">
        <f>IF(ISERROR(VLOOKUP(A443,Hoja1!$A$3:$G$119,7,0)),C442,VLOOKUP(A443,Hoja1!$A$3:$G$119,7,0))</f>
        <v>Política Gestión del Conocimiento y la Innovación _DIMENSIÓN Gestión del conocimiento y la innovación</v>
      </c>
      <c r="D443" s="61" t="s">
        <v>1765</v>
      </c>
      <c r="E443" s="61" t="s">
        <v>1766</v>
      </c>
      <c r="H443" s="61" t="str">
        <f>VLOOKUP(A443,'PAI 2025 GPS rempl2)'!$E$3:$Q$502,13,0)</f>
        <v>Aplicar la estrategia de sensibilización definida (Informe de aplicación de la estrategia)</v>
      </c>
      <c r="I443" s="61">
        <f>VLOOKUP(A443,'PAI 2025 GPS rempl2)'!$E$3:$T$502,15,0)</f>
        <v>1</v>
      </c>
      <c r="J443" s="61" t="str">
        <f>VLOOKUP(A443,'PAI 2025 GPS rempl2)'!$E$3:$U$502,16,0)</f>
        <v>Númerica</v>
      </c>
      <c r="K443" s="61" t="str">
        <f>VLOOKUP(A443,'PAI 2025 GPS rempl2)'!$E$3:$X$502,18,0)</f>
        <v>2025-07-01</v>
      </c>
      <c r="L443" s="61" t="str">
        <f>VLOOKUP(A443,'PAI 2025 GPS rempl2)'!$E$3:$X$502,19,0)</f>
        <v>2025-12-15</v>
      </c>
      <c r="M443" s="61" t="str">
        <f>VLOOKUP(A443,'PAI 2025 GPS rempl2)'!$E$3:$X$502,20,0)</f>
        <v>3003-GRUPO DE TRABAJO DE APOYO A LA RED NACIONAL DE PROTECCIÓN  AL CONSUMIDOR</v>
      </c>
    </row>
    <row r="444" spans="1:13" x14ac:dyDescent="0.25">
      <c r="A444" s="79" t="s">
        <v>1567</v>
      </c>
      <c r="B444" s="79" t="str">
        <f>VLOOKUP(A444,'PAI 2025 GPS rempl2)'!$A$3:$D$502,4,0)</f>
        <v>Producto</v>
      </c>
      <c r="C444" s="61" t="str">
        <f>IF(ISERROR(VLOOKUP(A444,Hoja1!$A$3:$G$119,7,0)),C443,VLOOKUP(A444,Hoja1!$A$3:$G$119,7,0))</f>
        <v>Política Participación Ciudadana en la Gestión Pública _DIMENSIÓN Gestión con Valores para Resultados</v>
      </c>
      <c r="D444" s="61" t="s">
        <v>1764</v>
      </c>
      <c r="E444" s="61" t="s">
        <v>1756</v>
      </c>
      <c r="F444" s="61" t="str">
        <f>+VLOOKUP(A444,Hoja1!$A$3:$G$119,3,0)</f>
        <v>59-Generar sinergias con agentes nacionales e internacionales que permitan potenciar las capacidades de la SIC.</v>
      </c>
      <c r="G444" s="61" t="str">
        <f>VLOOKUP(A444,'PAI 2025 GPS rempl2)'!$E$3:$L$502,8,0)</f>
        <v>C-3503-0200-0009-40401c</v>
      </c>
      <c r="H444" s="61" t="str">
        <f>VLOOKUP(A444,'PAI 2025 GPS rempl2)'!$E$3:$Q$502,13,0)</f>
        <v>Ligas del consumidor para mejorar su impacto en la protección del consumidor a través de la participación en el fondo de iniciativas del programa Consufondo, fortalecidas (Informe Final ejecución programa Consufondo)</v>
      </c>
      <c r="I444" s="61">
        <f>VLOOKUP(A444,'PAI 2025 GPS rempl2)'!$E$3:$T$502,15,0)</f>
        <v>10</v>
      </c>
      <c r="J444" s="61" t="str">
        <f>VLOOKUP(A444,'PAI 2025 GPS rempl2)'!$E$3:$U$502,16,0)</f>
        <v>Númerica</v>
      </c>
      <c r="K444" s="61" t="str">
        <f>VLOOKUP(A444,'PAI 2025 GPS rempl2)'!$E$3:$X$502,18,0)</f>
        <v>2025-02-03</v>
      </c>
      <c r="L444" s="61" t="str">
        <f>VLOOKUP(A444,'PAI 2025 GPS rempl2)'!$E$3:$X$502,19,0)</f>
        <v>2025-12-15</v>
      </c>
      <c r="M444" s="61" t="str">
        <f>VLOOKUP(A444,'PAI 2025 GPS rempl2)'!$E$3:$X$502,20,0)</f>
        <v>105-GRUPO DE TRABAJO DE CONTRATACIÓN;
3003-GRUPO DE TRABAJO DE APOYO A LA RED NACIONAL DE PROTECCIÓN  AL CONSUMIDOR</v>
      </c>
    </row>
    <row r="445" spans="1:13" x14ac:dyDescent="0.25">
      <c r="A445" s="79" t="s">
        <v>1570</v>
      </c>
      <c r="B445" s="79" t="str">
        <f>VLOOKUP(A445,'PAI 2025 GPS rempl2)'!$A$3:$D$502,4,0)</f>
        <v>Actividad propia</v>
      </c>
      <c r="C445" s="61" t="str">
        <f>IF(ISERROR(VLOOKUP(A445,Hoja1!$A$3:$G$119,7,0)),C444,VLOOKUP(A445,Hoja1!$A$3:$G$119,7,0))</f>
        <v>Política Participación Ciudadana en la Gestión Pública _DIMENSIÓN Gestión con Valores para Resultados</v>
      </c>
      <c r="D445" s="61" t="s">
        <v>1764</v>
      </c>
      <c r="E445" s="61" t="s">
        <v>1756</v>
      </c>
      <c r="H445" s="61" t="str">
        <f>VLOOKUP(A445,'PAI 2025 GPS rempl2)'!$E$3:$Q$502,13,0)</f>
        <v>Elaborar estudios previos  (Documento Estudios previos aprobados secretaria general y jurídica)</v>
      </c>
      <c r="I445" s="61">
        <f>VLOOKUP(A445,'PAI 2025 GPS rempl2)'!$E$3:$T$502,15,0)</f>
        <v>1</v>
      </c>
      <c r="J445" s="61" t="str">
        <f>VLOOKUP(A445,'PAI 2025 GPS rempl2)'!$E$3:$U$502,16,0)</f>
        <v>Númerica</v>
      </c>
      <c r="K445" s="61" t="str">
        <f>VLOOKUP(A445,'PAI 2025 GPS rempl2)'!$E$3:$X$502,18,0)</f>
        <v>2025-02-03</v>
      </c>
      <c r="L445" s="61" t="str">
        <f>VLOOKUP(A445,'PAI 2025 GPS rempl2)'!$E$3:$X$502,19,0)</f>
        <v>2025-03-31</v>
      </c>
      <c r="M445" s="61" t="str">
        <f>VLOOKUP(A445,'PAI 2025 GPS rempl2)'!$E$3:$X$502,20,0)</f>
        <v>3003-GRUPO DE TRABAJO DE APOYO A LA RED NACIONAL DE PROTECCIÓN  AL CONSUMIDOR</v>
      </c>
    </row>
    <row r="446" spans="1:13" x14ac:dyDescent="0.25">
      <c r="A446" s="79" t="s">
        <v>1572</v>
      </c>
      <c r="B446" s="79" t="str">
        <f>VLOOKUP(A446,'PAI 2025 GPS rempl2)'!$A$3:$D$502,4,0)</f>
        <v>Actividad propia</v>
      </c>
      <c r="C446" s="61" t="str">
        <f>IF(ISERROR(VLOOKUP(A446,Hoja1!$A$3:$G$119,7,0)),C445,VLOOKUP(A446,Hoja1!$A$3:$G$119,7,0))</f>
        <v>Política Participación Ciudadana en la Gestión Pública _DIMENSIÓN Gestión con Valores para Resultados</v>
      </c>
      <c r="D446" s="61" t="s">
        <v>1764</v>
      </c>
      <c r="E446" s="61" t="s">
        <v>1756</v>
      </c>
      <c r="H446" s="61" t="str">
        <f>VLOOKUP(A446,'PAI 2025 GPS rempl2)'!$E$3:$Q$502,13,0)</f>
        <v>Actualizar y aprobar la cartilla Consufondo  (Cartilla Actualizada y aprobada de Consufondo)</v>
      </c>
      <c r="I446" s="61">
        <f>VLOOKUP(A446,'PAI 2025 GPS rempl2)'!$E$3:$T$502,15,0)</f>
        <v>1</v>
      </c>
      <c r="J446" s="61" t="str">
        <f>VLOOKUP(A446,'PAI 2025 GPS rempl2)'!$E$3:$U$502,16,0)</f>
        <v>Númerica</v>
      </c>
      <c r="K446" s="61" t="str">
        <f>VLOOKUP(A446,'PAI 2025 GPS rempl2)'!$E$3:$X$502,18,0)</f>
        <v>2025-04-01</v>
      </c>
      <c r="L446" s="61" t="str">
        <f>VLOOKUP(A446,'PAI 2025 GPS rempl2)'!$E$3:$X$502,19,0)</f>
        <v>2025-04-21</v>
      </c>
      <c r="M446" s="61" t="str">
        <f>VLOOKUP(A446,'PAI 2025 GPS rempl2)'!$E$3:$X$502,20,0)</f>
        <v>3003-GRUPO DE TRABAJO DE APOYO A LA RED NACIONAL DE PROTECCIÓN  AL CONSUMIDOR</v>
      </c>
    </row>
    <row r="447" spans="1:13" x14ac:dyDescent="0.25">
      <c r="A447" s="79" t="s">
        <v>1574</v>
      </c>
      <c r="B447" s="79" t="str">
        <f>VLOOKUP(A447,'PAI 2025 GPS rempl2)'!$A$3:$D$502,4,0)</f>
        <v>Actividad propia</v>
      </c>
      <c r="C447" s="61" t="str">
        <f>IF(ISERROR(VLOOKUP(A447,Hoja1!$A$3:$G$119,7,0)),C446,VLOOKUP(A447,Hoja1!$A$3:$G$119,7,0))</f>
        <v>Política Participación Ciudadana en la Gestión Pública _DIMENSIÓN Gestión con Valores para Resultados</v>
      </c>
      <c r="D447" s="61" t="s">
        <v>1764</v>
      </c>
      <c r="E447" s="61" t="s">
        <v>1756</v>
      </c>
      <c r="H447" s="61" t="str">
        <f>VLOOKUP(A447,'PAI 2025 GPS rempl2)'!$E$3:$Q$502,13,0)</f>
        <v>Socializar el programa CONSUFONDO a grupos de interés o grupos de valor establecidos en la cartilla (Informe de socialización de la Cartilla de CONSUFONDO con grupos de valor e interés)</v>
      </c>
      <c r="I447" s="61">
        <f>VLOOKUP(A447,'PAI 2025 GPS rempl2)'!$E$3:$T$502,15,0)</f>
        <v>1</v>
      </c>
      <c r="J447" s="61" t="str">
        <f>VLOOKUP(A447,'PAI 2025 GPS rempl2)'!$E$3:$U$502,16,0)</f>
        <v>Númerica</v>
      </c>
      <c r="K447" s="61" t="str">
        <f>VLOOKUP(A447,'PAI 2025 GPS rempl2)'!$E$3:$X$502,18,0)</f>
        <v>2025-05-02</v>
      </c>
      <c r="L447" s="61" t="str">
        <f>VLOOKUP(A447,'PAI 2025 GPS rempl2)'!$E$3:$X$502,19,0)</f>
        <v>2025-05-30</v>
      </c>
      <c r="M447" s="61" t="str">
        <f>VLOOKUP(A447,'PAI 2025 GPS rempl2)'!$E$3:$X$502,20,0)</f>
        <v>3003-GRUPO DE TRABAJO DE APOYO A LA RED NACIONAL DE PROTECCIÓN  AL CONSUMIDOR</v>
      </c>
    </row>
    <row r="448" spans="1:13" x14ac:dyDescent="0.25">
      <c r="A448" s="79" t="s">
        <v>1576</v>
      </c>
      <c r="B448" s="79" t="str">
        <f>VLOOKUP(A448,'PAI 2025 GPS rempl2)'!$A$3:$D$502,4,0)</f>
        <v>Actividad propia</v>
      </c>
      <c r="C448" s="61" t="str">
        <f>IF(ISERROR(VLOOKUP(A448,Hoja1!$A$3:$G$119,7,0)),C447,VLOOKUP(A448,Hoja1!$A$3:$G$119,7,0))</f>
        <v>Política Participación Ciudadana en la Gestión Pública _DIMENSIÓN Gestión con Valores para Resultados</v>
      </c>
      <c r="D448" s="61" t="s">
        <v>1764</v>
      </c>
      <c r="E448" s="61" t="s">
        <v>1756</v>
      </c>
      <c r="H448" s="61" t="str">
        <f>VLOOKUP(A448,'PAI 2025 GPS rempl2)'!$E$3:$Q$502,13,0)</f>
        <v>Solicitar la contratación a Secretaria General   (Memorando de Solicitud de contratación a Secretaria General)</v>
      </c>
      <c r="I448" s="61">
        <f>VLOOKUP(A448,'PAI 2025 GPS rempl2)'!$E$3:$T$502,15,0)</f>
        <v>1</v>
      </c>
      <c r="J448" s="61" t="str">
        <f>VLOOKUP(A448,'PAI 2025 GPS rempl2)'!$E$3:$U$502,16,0)</f>
        <v>Númerica</v>
      </c>
      <c r="K448" s="61" t="str">
        <f>VLOOKUP(A448,'PAI 2025 GPS rempl2)'!$E$3:$X$502,18,0)</f>
        <v>2025-05-02</v>
      </c>
      <c r="L448" s="61" t="str">
        <f>VLOOKUP(A448,'PAI 2025 GPS rempl2)'!$E$3:$X$502,19,0)</f>
        <v>2025-05-30</v>
      </c>
      <c r="M448" s="61" t="str">
        <f>VLOOKUP(A448,'PAI 2025 GPS rempl2)'!$E$3:$X$502,20,0)</f>
        <v>3003-GRUPO DE TRABAJO DE APOYO A LA RED NACIONAL DE PROTECCIÓN  AL CONSUMIDOR</v>
      </c>
    </row>
    <row r="449" spans="1:13" x14ac:dyDescent="0.25">
      <c r="A449" s="79" t="s">
        <v>1578</v>
      </c>
      <c r="B449" s="79" t="str">
        <f>VLOOKUP(A449,'PAI 2025 GPS rempl2)'!$A$3:$D$502,4,0)</f>
        <v>Actividad sin participación</v>
      </c>
      <c r="C449" s="61" t="str">
        <f>IF(ISERROR(VLOOKUP(A449,Hoja1!$A$3:$G$119,7,0)),C448,VLOOKUP(A449,Hoja1!$A$3:$G$119,7,0))</f>
        <v>Política Participación Ciudadana en la Gestión Pública _DIMENSIÓN Gestión con Valores para Resultados</v>
      </c>
      <c r="D449" s="61" t="s">
        <v>1764</v>
      </c>
      <c r="E449" s="61" t="s">
        <v>1756</v>
      </c>
      <c r="H449" s="61" t="str">
        <f>VLOOKUP(A449,'PAI 2025 GPS rempl2)'!$E$3:$Q$502,13,0)</f>
        <v>Revisar la solicitud de contratación y realizar los ajustes cuando haya lugar a ello  (Correo electrónico del abogado a cargo informando la revisión del proceso y/o captura de pantalla de la publicación en el SECOP /Único entregable)</v>
      </c>
      <c r="I449" s="61">
        <f>VLOOKUP(A449,'PAI 2025 GPS rempl2)'!$E$3:$T$502,15,0)</f>
        <v>1</v>
      </c>
      <c r="J449" s="61" t="str">
        <f>VLOOKUP(A449,'PAI 2025 GPS rempl2)'!$E$3:$U$502,16,0)</f>
        <v>Númerica</v>
      </c>
      <c r="K449" s="61" t="str">
        <f>VLOOKUP(A449,'PAI 2025 GPS rempl2)'!$E$3:$X$502,18,0)</f>
        <v>2025-05-02</v>
      </c>
      <c r="L449" s="61" t="str">
        <f>VLOOKUP(A449,'PAI 2025 GPS rempl2)'!$E$3:$X$502,19,0)</f>
        <v>2025-05-23</v>
      </c>
      <c r="M449" s="61" t="str">
        <f>VLOOKUP(A449,'PAI 2025 GPS rempl2)'!$E$3:$X$502,20,0)</f>
        <v>105-GRUPO DE TRABAJO DE CONTRATACIÓN</v>
      </c>
    </row>
    <row r="450" spans="1:13" x14ac:dyDescent="0.25">
      <c r="A450" s="79" t="s">
        <v>1580</v>
      </c>
      <c r="B450" s="79" t="str">
        <f>VLOOKUP(A450,'PAI 2025 GPS rempl2)'!$A$3:$D$502,4,0)</f>
        <v>Actividad sin participación</v>
      </c>
      <c r="C450" s="61" t="str">
        <f>IF(ISERROR(VLOOKUP(A450,Hoja1!$A$3:$G$119,7,0)),C449,VLOOKUP(A450,Hoja1!$A$3:$G$119,7,0))</f>
        <v>Política Participación Ciudadana en la Gestión Pública _DIMENSIÓN Gestión con Valores para Resultados</v>
      </c>
      <c r="D450" s="61" t="s">
        <v>1764</v>
      </c>
      <c r="E450" s="61" t="s">
        <v>1756</v>
      </c>
      <c r="H450" s="61" t="str">
        <f>VLOOKUP(A450,'PAI 2025 GPS rempl2)'!$E$3:$Q$502,13,0)</f>
        <v>Publicar el proceso de contratación en el SECOP  (Correo electrónico del abogado a cargo informando la publicación del proceso en SECOP y/o captura de pantalla de la publicación en el secop)</v>
      </c>
      <c r="I450" s="61">
        <f>VLOOKUP(A450,'PAI 2025 GPS rempl2)'!$E$3:$T$502,15,0)</f>
        <v>1</v>
      </c>
      <c r="J450" s="61" t="str">
        <f>VLOOKUP(A450,'PAI 2025 GPS rempl2)'!$E$3:$U$502,16,0)</f>
        <v>Númerica</v>
      </c>
      <c r="K450" s="61" t="str">
        <f>VLOOKUP(A450,'PAI 2025 GPS rempl2)'!$E$3:$X$502,18,0)</f>
        <v>2025-05-26</v>
      </c>
      <c r="L450" s="61" t="str">
        <f>VLOOKUP(A450,'PAI 2025 GPS rempl2)'!$E$3:$X$502,19,0)</f>
        <v>2025-06-13</v>
      </c>
      <c r="M450" s="61" t="str">
        <f>VLOOKUP(A450,'PAI 2025 GPS rempl2)'!$E$3:$X$502,20,0)</f>
        <v>105-GRUPO DE TRABAJO DE CONTRATACIÓN</v>
      </c>
    </row>
    <row r="451" spans="1:13" x14ac:dyDescent="0.25">
      <c r="A451" s="79" t="s">
        <v>1583</v>
      </c>
      <c r="B451" s="79" t="str">
        <f>VLOOKUP(A451,'PAI 2025 GPS rempl2)'!$A$3:$D$502,4,0)</f>
        <v>Actividad sin participación</v>
      </c>
      <c r="C451" s="61" t="str">
        <f>IF(ISERROR(VLOOKUP(A451,Hoja1!$A$3:$G$119,7,0)),C450,VLOOKUP(A451,Hoja1!$A$3:$G$119,7,0))</f>
        <v>Política Participación Ciudadana en la Gestión Pública _DIMENSIÓN Gestión con Valores para Resultados</v>
      </c>
      <c r="D451" s="61" t="s">
        <v>1764</v>
      </c>
      <c r="E451" s="61" t="s">
        <v>1756</v>
      </c>
      <c r="H451" s="61" t="str">
        <f>VLOOKUP(A451,'PAI 2025 GPS rempl2)'!$E$3:$Q$502,13,0)</f>
        <v>Seleccionar las ligas a beneficiar con el programa Consufondo, a través del desarrollo del proceso contractual  (Resolución declaratoria de desierto o contrato suscrito o captura de pantalla del SECOP con la cancelación del proceso/único entregable)</v>
      </c>
      <c r="I451" s="61">
        <f>VLOOKUP(A451,'PAI 2025 GPS rempl2)'!$E$3:$T$502,15,0)</f>
        <v>10</v>
      </c>
      <c r="J451" s="61" t="str">
        <f>VLOOKUP(A451,'PAI 2025 GPS rempl2)'!$E$3:$U$502,16,0)</f>
        <v>Númerica</v>
      </c>
      <c r="K451" s="61" t="str">
        <f>VLOOKUP(A451,'PAI 2025 GPS rempl2)'!$E$3:$X$502,18,0)</f>
        <v>2025-06-16</v>
      </c>
      <c r="L451" s="61" t="str">
        <f>VLOOKUP(A451,'PAI 2025 GPS rempl2)'!$E$3:$X$502,19,0)</f>
        <v>2025-08-08</v>
      </c>
      <c r="M451" s="61" t="str">
        <f>VLOOKUP(A451,'PAI 2025 GPS rempl2)'!$E$3:$X$502,20,0)</f>
        <v>105-GRUPO DE TRABAJO DE CONTRATACIÓN</v>
      </c>
    </row>
    <row r="452" spans="1:13" x14ac:dyDescent="0.25">
      <c r="A452" s="79" t="s">
        <v>1586</v>
      </c>
      <c r="B452" s="79" t="str">
        <f>VLOOKUP(A452,'PAI 2025 GPS rempl2)'!$A$3:$D$502,4,0)</f>
        <v>Actividad propia</v>
      </c>
      <c r="C452" s="61" t="str">
        <f>IF(ISERROR(VLOOKUP(A452,Hoja1!$A$3:$G$119,7,0)),C451,VLOOKUP(A452,Hoja1!$A$3:$G$119,7,0))</f>
        <v>Política Participación Ciudadana en la Gestión Pública _DIMENSIÓN Gestión con Valores para Resultados</v>
      </c>
      <c r="D452" s="61" t="s">
        <v>1764</v>
      </c>
      <c r="E452" s="61" t="s">
        <v>1756</v>
      </c>
      <c r="H452" s="61" t="str">
        <f>VLOOKUP(A452,'PAI 2025 GPS rempl2)'!$E$3:$Q$502,13,0)</f>
        <v>Realizar seguimiento a la ejecución de la iniciativas seleccionadas (Informe de actividades Programa Consufondo que de cuenta de las ligas fortalecidas)</v>
      </c>
      <c r="I452" s="61">
        <f>VLOOKUP(A452,'PAI 2025 GPS rempl2)'!$E$3:$T$502,15,0)</f>
        <v>4</v>
      </c>
      <c r="J452" s="61" t="str">
        <f>VLOOKUP(A452,'PAI 2025 GPS rempl2)'!$E$3:$U$502,16,0)</f>
        <v>Númerica</v>
      </c>
      <c r="K452" s="61" t="str">
        <f>VLOOKUP(A452,'PAI 2025 GPS rempl2)'!$E$3:$X$502,18,0)</f>
        <v>2025-08-11</v>
      </c>
      <c r="L452" s="61" t="str">
        <f>VLOOKUP(A452,'PAI 2025 GPS rempl2)'!$E$3:$X$502,19,0)</f>
        <v>2025-12-15</v>
      </c>
      <c r="M452" s="61" t="str">
        <f>VLOOKUP(A452,'PAI 2025 GPS rempl2)'!$E$3:$X$502,20,0)</f>
        <v>3003-GRUPO DE TRABAJO DE APOYO A LA RED NACIONAL DE PROTECCIÓN  AL CONSUMIDOR</v>
      </c>
    </row>
    <row r="453" spans="1:13" x14ac:dyDescent="0.25">
      <c r="A453" s="79" t="s">
        <v>1589</v>
      </c>
      <c r="B453" s="79" t="str">
        <f>VLOOKUP(A453,'PAI 2025 GPS rempl2)'!$A$3:$D$502,4,0)</f>
        <v>Producto</v>
      </c>
      <c r="C453" s="61" t="str">
        <f>IF(ISERROR(VLOOKUP(A453,Hoja1!$A$3:$G$119,7,0)),C452,VLOOKUP(A453,Hoja1!$A$3:$G$119,7,0))</f>
        <v>Política Servicio al Ciudadano_DIMENSIÓN Gestión con Valores para Resultados</v>
      </c>
      <c r="D453" s="61" t="s">
        <v>1760</v>
      </c>
      <c r="E453" s="61" t="s">
        <v>1756</v>
      </c>
      <c r="F453" s="61" t="str">
        <f>+VLOOKUP(A453,Hoja1!$A$3:$G$119,3,0)</f>
        <v>58-Promover el enfoque preventivo, diferencial y territorial en el que hacer misional de la entidad</v>
      </c>
      <c r="G453" s="61" t="str">
        <f>VLOOKUP(A453,'PAI 2025 GPS rempl2)'!$E$3:$L$502,8,0)</f>
        <v>N/A</v>
      </c>
      <c r="H453" s="61" t="str">
        <f>VLOOKUP(A453,'PAI 2025 GPS rempl2)'!$E$3:$Q$502,13,0)</f>
        <v>Plan de difusión para que el consumidor conozca sus derechos "ABC  de atención a los usuarios SIC / Supersolidaria, ejecutado Imágenes (fotografía o captura de pantalla) de la difusión realizada</v>
      </c>
      <c r="I453" s="61">
        <f>VLOOKUP(A453,'PAI 2025 GPS rempl2)'!$E$3:$T$502,15,0)</f>
        <v>1</v>
      </c>
      <c r="J453" s="61" t="str">
        <f>VLOOKUP(A453,'PAI 2025 GPS rempl2)'!$E$3:$U$502,16,0)</f>
        <v>Númerica</v>
      </c>
      <c r="K453" s="61" t="str">
        <f>VLOOKUP(A453,'PAI 2025 GPS rempl2)'!$E$3:$X$502,18,0)</f>
        <v>2025-01-15</v>
      </c>
      <c r="L453" s="61" t="str">
        <f>VLOOKUP(A453,'PAI 2025 GPS rempl2)'!$E$3:$X$502,19,0)</f>
        <v>2025-12-30</v>
      </c>
      <c r="M453" s="61" t="str">
        <f>VLOOKUP(A453,'PAI 2025 GPS rempl2)'!$E$3:$X$502,20,0)</f>
        <v>3000-DESPACHO DEL SUPERINTENDENTE DELEGADO PARA LA PROTECCIÓN DEL CONSUMIDOR;
73-GRUPO DE TRABAJO DE COMUNICACION</v>
      </c>
    </row>
    <row r="454" spans="1:13" x14ac:dyDescent="0.25">
      <c r="A454" s="79" t="s">
        <v>1592</v>
      </c>
      <c r="B454" s="79" t="str">
        <f>VLOOKUP(A454,'PAI 2025 GPS rempl2)'!$A$3:$D$502,4,0)</f>
        <v>Actividad propia</v>
      </c>
      <c r="C454" s="61" t="str">
        <f>IF(ISERROR(VLOOKUP(A454,Hoja1!$A$3:$G$119,7,0)),C453,VLOOKUP(A454,Hoja1!$A$3:$G$119,7,0))</f>
        <v>Política Servicio al Ciudadano_DIMENSIÓN Gestión con Valores para Resultados</v>
      </c>
      <c r="D454" s="61" t="s">
        <v>1760</v>
      </c>
      <c r="E454" s="61" t="s">
        <v>1756</v>
      </c>
      <c r="H454" s="61" t="str">
        <f>VLOOKUP(A454,'PAI 2025 GPS rempl2)'!$E$3:$Q$502,13,0)</f>
        <v>Aprobar el documento final que se va a difundir a los consumidores (Documento final aprobado)</v>
      </c>
      <c r="I454" s="61">
        <f>VLOOKUP(A454,'PAI 2025 GPS rempl2)'!$E$3:$T$502,15,0)</f>
        <v>1</v>
      </c>
      <c r="J454" s="61" t="str">
        <f>VLOOKUP(A454,'PAI 2025 GPS rempl2)'!$E$3:$U$502,16,0)</f>
        <v>Númerica</v>
      </c>
      <c r="K454" s="61" t="str">
        <f>VLOOKUP(A454,'PAI 2025 GPS rempl2)'!$E$3:$X$502,18,0)</f>
        <v>2025-01-15</v>
      </c>
      <c r="L454" s="61" t="str">
        <f>VLOOKUP(A454,'PAI 2025 GPS rempl2)'!$E$3:$X$502,19,0)</f>
        <v>2025-05-30</v>
      </c>
      <c r="M454" s="61" t="str">
        <f>VLOOKUP(A454,'PAI 2025 GPS rempl2)'!$E$3:$X$502,20,0)</f>
        <v>3000-DESPACHO DEL SUPERINTENDENTE DELEGADO PARA LA PROTECCIÓN DEL CONSUMIDOR</v>
      </c>
    </row>
    <row r="455" spans="1:13" x14ac:dyDescent="0.25">
      <c r="A455" s="79" t="s">
        <v>1594</v>
      </c>
      <c r="B455" s="79" t="str">
        <f>VLOOKUP(A455,'PAI 2025 GPS rempl2)'!$A$3:$D$502,4,0)</f>
        <v>Actividad sin participación</v>
      </c>
      <c r="C455" s="61" t="str">
        <f>IF(ISERROR(VLOOKUP(A455,Hoja1!$A$3:$G$119,7,0)),C454,VLOOKUP(A455,Hoja1!$A$3:$G$119,7,0))</f>
        <v>Política Servicio al Ciudadano_DIMENSIÓN Gestión con Valores para Resultados</v>
      </c>
      <c r="D455" s="61" t="s">
        <v>1760</v>
      </c>
      <c r="E455" s="61" t="s">
        <v>1756</v>
      </c>
      <c r="H455" s="61" t="str">
        <f>VLOOKUP(A455,'PAI 2025 GPS rempl2)'!$E$3:$Q$502,13,0)</f>
        <v>Definir los grupos de valor y los mecanismos que se utilizaran para la difusión  (Captura de pantalla con la publicación del documento)</v>
      </c>
      <c r="I455" s="61">
        <f>VLOOKUP(A455,'PAI 2025 GPS rempl2)'!$E$3:$T$502,15,0)</f>
        <v>1</v>
      </c>
      <c r="J455" s="61" t="str">
        <f>VLOOKUP(A455,'PAI 2025 GPS rempl2)'!$E$3:$U$502,16,0)</f>
        <v>Númerica</v>
      </c>
      <c r="K455" s="61" t="str">
        <f>VLOOKUP(A455,'PAI 2025 GPS rempl2)'!$E$3:$X$502,18,0)</f>
        <v>2025-06-03</v>
      </c>
      <c r="L455" s="61" t="str">
        <f>VLOOKUP(A455,'PAI 2025 GPS rempl2)'!$E$3:$X$502,19,0)</f>
        <v>2025-07-01</v>
      </c>
      <c r="M455" s="61" t="str">
        <f>VLOOKUP(A455,'PAI 2025 GPS rempl2)'!$E$3:$X$502,20,0)</f>
        <v>73-GRUPO DE TRABAJO DE COMUNICACION</v>
      </c>
    </row>
    <row r="456" spans="1:13" x14ac:dyDescent="0.25">
      <c r="A456" s="79" t="s">
        <v>1596</v>
      </c>
      <c r="B456" s="79" t="str">
        <f>VLOOKUP(A456,'PAI 2025 GPS rempl2)'!$A$3:$D$502,4,0)</f>
        <v>Actividad sin participación</v>
      </c>
      <c r="C456" s="61" t="str">
        <f>IF(ISERROR(VLOOKUP(A456,Hoja1!$A$3:$G$119,7,0)),C455,VLOOKUP(A456,Hoja1!$A$3:$G$119,7,0))</f>
        <v>Política Servicio al Ciudadano_DIMENSIÓN Gestión con Valores para Resultados</v>
      </c>
      <c r="D456" s="61" t="s">
        <v>1760</v>
      </c>
      <c r="E456" s="61" t="s">
        <v>1756</v>
      </c>
      <c r="H456" s="61" t="str">
        <f>VLOOKUP(A456,'PAI 2025 GPS rempl2)'!$E$3:$Q$502,13,0)</f>
        <v>Realizar la difusión del ABC de atención a los usuarios SIC / Super Solidaria, de acuerdo con los mecanismos definidos - Imágenes (fotografía o captura de pantalla) de la difusión realizada</v>
      </c>
      <c r="I456" s="61">
        <f>VLOOKUP(A456,'PAI 2025 GPS rempl2)'!$E$3:$T$502,15,0)</f>
        <v>1</v>
      </c>
      <c r="J456" s="61" t="str">
        <f>VLOOKUP(A456,'PAI 2025 GPS rempl2)'!$E$3:$U$502,16,0)</f>
        <v>Númerica</v>
      </c>
      <c r="K456" s="61" t="str">
        <f>VLOOKUP(A456,'PAI 2025 GPS rempl2)'!$E$3:$X$502,18,0)</f>
        <v>2025-07-01</v>
      </c>
      <c r="L456" s="61" t="str">
        <f>VLOOKUP(A456,'PAI 2025 GPS rempl2)'!$E$3:$X$502,19,0)</f>
        <v>2025-12-30</v>
      </c>
      <c r="M456" s="61" t="str">
        <f>VLOOKUP(A456,'PAI 2025 GPS rempl2)'!$E$3:$X$502,20,0)</f>
        <v>73-GRUPO DE TRABAJO DE COMUNICACION</v>
      </c>
    </row>
    <row r="457" spans="1:13" x14ac:dyDescent="0.25">
      <c r="A457" s="79" t="s">
        <v>1597</v>
      </c>
      <c r="B457" s="79" t="str">
        <f>VLOOKUP(A457,'PAI 2025 GPS rempl2)'!$A$3:$D$502,4,0)</f>
        <v>Producto</v>
      </c>
      <c r="C457" s="61" t="str">
        <f>IF(ISERROR(VLOOKUP(A457,Hoja1!$A$3:$G$119,7,0)),C456,VLOOKUP(A457,Hoja1!$A$3:$G$119,7,0))</f>
        <v>Política Servicio al Ciudadano_DIMENSIÓN Gestión con Valores para Resultados</v>
      </c>
      <c r="D457" s="61" t="s">
        <v>1760</v>
      </c>
      <c r="E457" s="61" t="s">
        <v>1756</v>
      </c>
      <c r="F457" s="61" t="str">
        <f>+VLOOKUP(A457,Hoja1!$A$3:$G$119,3,0)</f>
        <v>58-Promover el enfoque preventivo, diferencial y territorial en el que hacer misional de la entidad</v>
      </c>
      <c r="G457" s="61" t="str">
        <f>VLOOKUP(A457,'PAI 2025 GPS rempl2)'!$E$3:$L$502,8,0)</f>
        <v>N/A</v>
      </c>
      <c r="H457" s="61" t="str">
        <f>VLOOKUP(A457,'PAI 2025 GPS rempl2)'!$E$3:$Q$502,13,0)</f>
        <v>Cursos virtuales en materia de protección al consumidor dirigidos a la ciudadanía interesada, publicados en campus virtual  (Imágenes de la difusión de los cursos)</v>
      </c>
      <c r="I457" s="61">
        <f>VLOOKUP(A457,'PAI 2025 GPS rempl2)'!$E$3:$T$502,15,0)</f>
        <v>2</v>
      </c>
      <c r="J457" s="61" t="str">
        <f>VLOOKUP(A457,'PAI 2025 GPS rempl2)'!$E$3:$U$502,16,0)</f>
        <v>Númerica</v>
      </c>
      <c r="K457" s="61" t="str">
        <f>VLOOKUP(A457,'PAI 2025 GPS rempl2)'!$E$3:$X$502,18,0)</f>
        <v>2025-01-15</v>
      </c>
      <c r="L457" s="61" t="str">
        <f>VLOOKUP(A457,'PAI 2025 GPS rempl2)'!$E$3:$X$502,19,0)</f>
        <v>2025-12-15</v>
      </c>
      <c r="M457" s="61" t="str">
        <f>VLOOKUP(A457,'PAI 2025 GPS rempl2)'!$E$3:$X$502,20,0)</f>
        <v>3000-DESPACHO DEL SUPERINTENDENTE DELEGADO PARA LA PROTECCIÓN DEL CONSUMIDOR;
71-GRUPO DE TRABAJO DE FORMACION;
73-GRUPO DE TRABAJO DE COMUNICACION</v>
      </c>
    </row>
    <row r="458" spans="1:13" x14ac:dyDescent="0.25">
      <c r="A458" s="79" t="s">
        <v>1600</v>
      </c>
      <c r="B458" s="79" t="str">
        <f>VLOOKUP(A458,'PAI 2025 GPS rempl2)'!$A$3:$D$502,4,0)</f>
        <v>Actividad propia</v>
      </c>
      <c r="C458" s="61" t="str">
        <f>IF(ISERROR(VLOOKUP(A458,Hoja1!$A$3:$G$119,7,0)),C457,VLOOKUP(A458,Hoja1!$A$3:$G$119,7,0))</f>
        <v>Política Servicio al Ciudadano_DIMENSIÓN Gestión con Valores para Resultados</v>
      </c>
      <c r="D458" s="61" t="s">
        <v>1760</v>
      </c>
      <c r="E458" s="61" t="s">
        <v>1756</v>
      </c>
      <c r="H458" s="61" t="str">
        <f>VLOOKUP(A458,'PAI 2025 GPS rempl2)'!$E$3:$Q$502,13,0)</f>
        <v>Enviar a OSCAE las plantillas diligenciadas con el contenido para cursos virtuales (Responsable Delegatura) (Correo electrónico con  las plantillas diligenciadas)</v>
      </c>
      <c r="I458" s="61">
        <f>VLOOKUP(A458,'PAI 2025 GPS rempl2)'!$E$3:$T$502,15,0)</f>
        <v>2</v>
      </c>
      <c r="J458" s="61" t="str">
        <f>VLOOKUP(A458,'PAI 2025 GPS rempl2)'!$E$3:$U$502,16,0)</f>
        <v>Númerica</v>
      </c>
      <c r="K458" s="61" t="str">
        <f>VLOOKUP(A458,'PAI 2025 GPS rempl2)'!$E$3:$X$502,18,0)</f>
        <v>2025-01-15</v>
      </c>
      <c r="L458" s="61" t="str">
        <f>VLOOKUP(A458,'PAI 2025 GPS rempl2)'!$E$3:$X$502,19,0)</f>
        <v>2025-03-28</v>
      </c>
      <c r="M458" s="61" t="str">
        <f>VLOOKUP(A458,'PAI 2025 GPS rempl2)'!$E$3:$X$502,20,0)</f>
        <v>3000-DESPACHO DEL SUPERINTENDENTE DELEGADO PARA LA PROTECCIÓN DEL CONSUMIDOR</v>
      </c>
    </row>
    <row r="459" spans="1:13" x14ac:dyDescent="0.25">
      <c r="A459" s="79" t="s">
        <v>1602</v>
      </c>
      <c r="B459" s="79" t="str">
        <f>VLOOKUP(A459,'PAI 2025 GPS rempl2)'!$A$3:$D$502,4,0)</f>
        <v>Actividad sin participación</v>
      </c>
      <c r="C459" s="61" t="str">
        <f>IF(ISERROR(VLOOKUP(A459,Hoja1!$A$3:$G$119,7,0)),C458,VLOOKUP(A459,Hoja1!$A$3:$G$119,7,0))</f>
        <v>Política Servicio al Ciudadano_DIMENSIÓN Gestión con Valores para Resultados</v>
      </c>
      <c r="D459" s="61" t="s">
        <v>1760</v>
      </c>
      <c r="E459" s="61" t="s">
        <v>1756</v>
      </c>
      <c r="H459" s="61" t="str">
        <f>VLOOKUP(A459,'PAI 2025 GPS rempl2)'!$E$3:$Q$502,13,0)</f>
        <v>Diseñar y presentar propuesta pedagógica de los contenidos presentados por la delegatura para cada uno de los cursos (Responsable OSCAE) (Documento con la propuesta)</v>
      </c>
      <c r="I459" s="61">
        <f>VLOOKUP(A459,'PAI 2025 GPS rempl2)'!$E$3:$T$502,15,0)</f>
        <v>2</v>
      </c>
      <c r="J459" s="61" t="str">
        <f>VLOOKUP(A459,'PAI 2025 GPS rempl2)'!$E$3:$U$502,16,0)</f>
        <v>Númerica</v>
      </c>
      <c r="K459" s="61" t="str">
        <f>VLOOKUP(A459,'PAI 2025 GPS rempl2)'!$E$3:$X$502,18,0)</f>
        <v>2025-03-03</v>
      </c>
      <c r="L459" s="61" t="str">
        <f>VLOOKUP(A459,'PAI 2025 GPS rempl2)'!$E$3:$X$502,19,0)</f>
        <v>2025-04-30</v>
      </c>
      <c r="M459" s="61" t="str">
        <f>VLOOKUP(A459,'PAI 2025 GPS rempl2)'!$E$3:$X$502,20,0)</f>
        <v>71-GRUPO DE TRABAJO DE FORMACION</v>
      </c>
    </row>
    <row r="460" spans="1:13" x14ac:dyDescent="0.25">
      <c r="A460" s="79" t="s">
        <v>1604</v>
      </c>
      <c r="B460" s="79" t="str">
        <f>VLOOKUP(A460,'PAI 2025 GPS rempl2)'!$A$3:$D$502,4,0)</f>
        <v>Actividad propia</v>
      </c>
      <c r="C460" s="61" t="str">
        <f>IF(ISERROR(VLOOKUP(A460,Hoja1!$A$3:$G$119,7,0)),C459,VLOOKUP(A460,Hoja1!$A$3:$G$119,7,0))</f>
        <v>Política Servicio al Ciudadano_DIMENSIÓN Gestión con Valores para Resultados</v>
      </c>
      <c r="D460" s="61" t="s">
        <v>1760</v>
      </c>
      <c r="E460" s="61" t="s">
        <v>1756</v>
      </c>
      <c r="H460" s="61" t="str">
        <f>VLOOKUP(A460,'PAI 2025 GPS rempl2)'!$E$3:$Q$502,13,0)</f>
        <v>Revisar y aprobar los contenidos propuestos por el equipo pedagógico de OSCAE (Responsable Delegatura) (Documento con los contenidos propuestos)</v>
      </c>
      <c r="I460" s="61">
        <f>VLOOKUP(A460,'PAI 2025 GPS rempl2)'!$E$3:$T$502,15,0)</f>
        <v>2</v>
      </c>
      <c r="J460" s="61" t="str">
        <f>VLOOKUP(A460,'PAI 2025 GPS rempl2)'!$E$3:$U$502,16,0)</f>
        <v>Númerica</v>
      </c>
      <c r="K460" s="61" t="str">
        <f>VLOOKUP(A460,'PAI 2025 GPS rempl2)'!$E$3:$X$502,18,0)</f>
        <v>2025-04-01</v>
      </c>
      <c r="L460" s="61" t="str">
        <f>VLOOKUP(A460,'PAI 2025 GPS rempl2)'!$E$3:$X$502,19,0)</f>
        <v>2025-05-30</v>
      </c>
      <c r="M460" s="61" t="str">
        <f>VLOOKUP(A460,'PAI 2025 GPS rempl2)'!$E$3:$X$502,20,0)</f>
        <v>3000-DESPACHO DEL SUPERINTENDENTE DELEGADO PARA LA PROTECCIÓN DEL CONSUMIDOR</v>
      </c>
    </row>
    <row r="461" spans="1:13" x14ac:dyDescent="0.25">
      <c r="A461" s="79" t="s">
        <v>1606</v>
      </c>
      <c r="B461" s="79" t="str">
        <f>VLOOKUP(A461,'PAI 2025 GPS rempl2)'!$A$3:$D$502,4,0)</f>
        <v>Actividad sin participación</v>
      </c>
      <c r="C461" s="61" t="str">
        <f>IF(ISERROR(VLOOKUP(A461,Hoja1!$A$3:$G$119,7,0)),C460,VLOOKUP(A461,Hoja1!$A$3:$G$119,7,0))</f>
        <v>Política Servicio al Ciudadano_DIMENSIÓN Gestión con Valores para Resultados</v>
      </c>
      <c r="D461" s="61" t="s">
        <v>1760</v>
      </c>
      <c r="E461" s="61" t="s">
        <v>1756</v>
      </c>
      <c r="H461" s="61" t="str">
        <f>VLOOKUP(A461,'PAI 2025 GPS rempl2)'!$E$3:$Q$502,13,0)</f>
        <v>Virtualizar los contenidos (Responsable OSCAE) (Captura de pantalla con los cursos virtualizados)</v>
      </c>
      <c r="I461" s="61">
        <f>VLOOKUP(A461,'PAI 2025 GPS rempl2)'!$E$3:$T$502,15,0)</f>
        <v>2</v>
      </c>
      <c r="J461" s="61" t="str">
        <f>VLOOKUP(A461,'PAI 2025 GPS rempl2)'!$E$3:$U$502,16,0)</f>
        <v>Númerica</v>
      </c>
      <c r="K461" s="61" t="str">
        <f>VLOOKUP(A461,'PAI 2025 GPS rempl2)'!$E$3:$X$502,18,0)</f>
        <v>2025-06-03</v>
      </c>
      <c r="L461" s="61" t="str">
        <f>VLOOKUP(A461,'PAI 2025 GPS rempl2)'!$E$3:$X$502,19,0)</f>
        <v>2025-08-29</v>
      </c>
      <c r="M461" s="61" t="str">
        <f>VLOOKUP(A461,'PAI 2025 GPS rempl2)'!$E$3:$X$502,20,0)</f>
        <v>71-GRUPO DE TRABAJO DE FORMACION</v>
      </c>
    </row>
    <row r="462" spans="1:13" x14ac:dyDescent="0.25">
      <c r="A462" s="79" t="s">
        <v>1608</v>
      </c>
      <c r="B462" s="79" t="str">
        <f>VLOOKUP(A462,'PAI 2025 GPS rempl2)'!$A$3:$D$502,4,0)</f>
        <v>Actividad propia</v>
      </c>
      <c r="C462" s="61" t="str">
        <f>IF(ISERROR(VLOOKUP(A462,Hoja1!$A$3:$G$119,7,0)),C461,VLOOKUP(A462,Hoja1!$A$3:$G$119,7,0))</f>
        <v>Política Servicio al Ciudadano_DIMENSIÓN Gestión con Valores para Resultados</v>
      </c>
      <c r="D462" s="61" t="s">
        <v>1760</v>
      </c>
      <c r="E462" s="61" t="s">
        <v>1756</v>
      </c>
      <c r="H462" s="61" t="str">
        <f>VLOOKUP(A462,'PAI 2025 GPS rempl2)'!$E$3:$Q$502,13,0)</f>
        <v>Recibir y aprobar el curso virtualizado (Responsable Delegatura) (Correo electrónico con la aprobación de los cursos)</v>
      </c>
      <c r="I462" s="61">
        <f>VLOOKUP(A462,'PAI 2025 GPS rempl2)'!$E$3:$T$502,15,0)</f>
        <v>2</v>
      </c>
      <c r="J462" s="61" t="str">
        <f>VLOOKUP(A462,'PAI 2025 GPS rempl2)'!$E$3:$U$502,16,0)</f>
        <v>Númerica</v>
      </c>
      <c r="K462" s="61" t="str">
        <f>VLOOKUP(A462,'PAI 2025 GPS rempl2)'!$E$3:$X$502,18,0)</f>
        <v>2025-09-01</v>
      </c>
      <c r="L462" s="61" t="str">
        <f>VLOOKUP(A462,'PAI 2025 GPS rempl2)'!$E$3:$X$502,19,0)</f>
        <v>2025-09-30</v>
      </c>
      <c r="M462" s="61" t="str">
        <f>VLOOKUP(A462,'PAI 2025 GPS rempl2)'!$E$3:$X$502,20,0)</f>
        <v>3000-DESPACHO DEL SUPERINTENDENTE DELEGADO PARA LA PROTECCIÓN DEL CONSUMIDOR</v>
      </c>
    </row>
    <row r="463" spans="1:13" x14ac:dyDescent="0.25">
      <c r="A463" s="79" t="s">
        <v>1610</v>
      </c>
      <c r="B463" s="79" t="str">
        <f>VLOOKUP(A463,'PAI 2025 GPS rempl2)'!$A$3:$D$502,4,0)</f>
        <v>Actividad sin participación</v>
      </c>
      <c r="C463" s="61" t="str">
        <f>IF(ISERROR(VLOOKUP(A463,Hoja1!$A$3:$G$119,7,0)),C462,VLOOKUP(A463,Hoja1!$A$3:$G$119,7,0))</f>
        <v>Política Servicio al Ciudadano_DIMENSIÓN Gestión con Valores para Resultados</v>
      </c>
      <c r="D463" s="61" t="s">
        <v>1760</v>
      </c>
      <c r="E463" s="61" t="s">
        <v>1756</v>
      </c>
      <c r="H463" s="61" t="str">
        <f>VLOOKUP(A463,'PAI 2025 GPS rempl2)'!$E$3:$Q$502,13,0)</f>
        <v>Difundir los cursos  virtuales en materia de protección al consumidor (Imágenes de la difusión de los cursos)</v>
      </c>
      <c r="I463" s="61">
        <f>VLOOKUP(A463,'PAI 2025 GPS rempl2)'!$E$3:$T$502,15,0)</f>
        <v>2</v>
      </c>
      <c r="J463" s="61" t="str">
        <f>VLOOKUP(A463,'PAI 2025 GPS rempl2)'!$E$3:$U$502,16,0)</f>
        <v>Númerica</v>
      </c>
      <c r="K463" s="61" t="str">
        <f>VLOOKUP(A463,'PAI 2025 GPS rempl2)'!$E$3:$X$502,18,0)</f>
        <v>2025-10-01</v>
      </c>
      <c r="L463" s="61" t="str">
        <f>VLOOKUP(A463,'PAI 2025 GPS rempl2)'!$E$3:$X$502,19,0)</f>
        <v>2025-12-15</v>
      </c>
      <c r="M463" s="61" t="str">
        <f>VLOOKUP(A463,'PAI 2025 GPS rempl2)'!$E$3:$X$502,20,0)</f>
        <v>71-GRUPO DE TRABAJO DE FORMACION;
73-GRUPO DE TRABAJO DE COMUNICACION</v>
      </c>
    </row>
    <row r="464" spans="1:13" x14ac:dyDescent="0.25">
      <c r="A464" s="79" t="s">
        <v>1613</v>
      </c>
      <c r="B464" s="79" t="str">
        <f>VLOOKUP(A464,'PAI 2025 GPS rempl2)'!$A$3:$D$502,4,0)</f>
        <v>Producto</v>
      </c>
      <c r="C464" s="61" t="str">
        <f>IF(ISERROR(VLOOKUP(A464,Hoja1!$A$3:$G$119,7,0)),C463,VLOOKUP(A464,Hoja1!$A$3:$G$119,7,0))</f>
        <v>Política Servicio al Ciudadano_DIMENSIÓN Gestión con Valores para Resultados</v>
      </c>
      <c r="D464" s="61" t="s">
        <v>1760</v>
      </c>
      <c r="E464" s="61" t="s">
        <v>1756</v>
      </c>
      <c r="F464" s="61" t="str">
        <f>+VLOOKUP(A464,Hoja1!$A$3:$G$119,3,0)</f>
        <v>58-Promover el enfoque preventivo, diferencial y territorial en el que hacer misional de la entidad</v>
      </c>
      <c r="G464" s="61" t="str">
        <f>VLOOKUP(A464,'PAI 2025 GPS rempl2)'!$E$3:$L$502,8,0)</f>
        <v>N/A</v>
      </c>
      <c r="H464" s="61" t="str">
        <f>VLOOKUP(A464,'PAI 2025 GPS rempl2)'!$E$3:$Q$502,13,0)</f>
        <v>Jornadas de capacitación "Me informo y cuido mi dinero" dirigidas a usuarios, consumidores y ciudadanía en general, realizadas - Imágenes (fotografía o captura de pantalla) de la difusión realizada</v>
      </c>
      <c r="I464" s="61">
        <f>VLOOKUP(A464,'PAI 2025 GPS rempl2)'!$E$3:$T$502,15,0)</f>
        <v>8</v>
      </c>
      <c r="J464" s="61" t="str">
        <f>VLOOKUP(A464,'PAI 2025 GPS rempl2)'!$E$3:$U$502,16,0)</f>
        <v>Númerica</v>
      </c>
      <c r="K464" s="61" t="str">
        <f>VLOOKUP(A464,'PAI 2025 GPS rempl2)'!$E$3:$X$502,18,0)</f>
        <v>2025-01-15</v>
      </c>
      <c r="L464" s="61" t="str">
        <f>VLOOKUP(A464,'PAI 2025 GPS rempl2)'!$E$3:$X$502,19,0)</f>
        <v>2025-12-30</v>
      </c>
      <c r="M464" s="61" t="str">
        <f>VLOOKUP(A464,'PAI 2025 GPS rempl2)'!$E$3:$X$502,20,0)</f>
        <v>3000-DESPACHO DEL SUPERINTENDENTE DELEGADO PARA LA PROTECCIÓN DEL CONSUMIDOR</v>
      </c>
    </row>
    <row r="465" spans="1:13" x14ac:dyDescent="0.25">
      <c r="A465" s="79" t="s">
        <v>1615</v>
      </c>
      <c r="B465" s="79" t="str">
        <f>VLOOKUP(A465,'PAI 2025 GPS rempl2)'!$A$3:$D$502,4,0)</f>
        <v>Actividad propia</v>
      </c>
      <c r="C465" s="61" t="str">
        <f>IF(ISERROR(VLOOKUP(A465,Hoja1!$A$3:$G$119,7,0)),C464,VLOOKUP(A465,Hoja1!$A$3:$G$119,7,0))</f>
        <v>Política Servicio al Ciudadano_DIMENSIÓN Gestión con Valores para Resultados</v>
      </c>
      <c r="D465" s="61" t="s">
        <v>1760</v>
      </c>
      <c r="E465" s="61" t="s">
        <v>1756</v>
      </c>
      <c r="H465" s="61" t="str">
        <f>VLOOKUP(A465,'PAI 2025 GPS rempl2)'!$E$3:$Q$502,13,0)</f>
        <v>Definir la estrategia que se utilizará para las jornadas de capacitación  (Listado de asistencia a reunión)</v>
      </c>
      <c r="I465" s="61">
        <f>VLOOKUP(A465,'PAI 2025 GPS rempl2)'!$E$3:$T$502,15,0)</f>
        <v>1</v>
      </c>
      <c r="J465" s="61" t="str">
        <f>VLOOKUP(A465,'PAI 2025 GPS rempl2)'!$E$3:$U$502,16,0)</f>
        <v>Númerica</v>
      </c>
      <c r="K465" s="61" t="str">
        <f>VLOOKUP(A465,'PAI 2025 GPS rempl2)'!$E$3:$X$502,18,0)</f>
        <v>2025-01-15</v>
      </c>
      <c r="L465" s="61" t="str">
        <f>VLOOKUP(A465,'PAI 2025 GPS rempl2)'!$E$3:$X$502,19,0)</f>
        <v>2025-02-28</v>
      </c>
      <c r="M465" s="61" t="str">
        <f>VLOOKUP(A465,'PAI 2025 GPS rempl2)'!$E$3:$X$502,20,0)</f>
        <v>3000-DESPACHO DEL SUPERINTENDENTE DELEGADO PARA LA PROTECCIÓN DEL CONSUMIDOR</v>
      </c>
    </row>
    <row r="466" spans="1:13" x14ac:dyDescent="0.25">
      <c r="A466" s="79" t="s">
        <v>1617</v>
      </c>
      <c r="B466" s="79" t="str">
        <f>VLOOKUP(A466,'PAI 2025 GPS rempl2)'!$A$3:$D$502,4,0)</f>
        <v>Actividad propia</v>
      </c>
      <c r="C466" s="61" t="str">
        <f>IF(ISERROR(VLOOKUP(A466,Hoja1!$A$3:$G$119,7,0)),C465,VLOOKUP(A466,Hoja1!$A$3:$G$119,7,0))</f>
        <v>Política Servicio al Ciudadano_DIMENSIÓN Gestión con Valores para Resultados</v>
      </c>
      <c r="D466" s="61" t="s">
        <v>1760</v>
      </c>
      <c r="E466" s="61" t="s">
        <v>1756</v>
      </c>
      <c r="H466" s="61" t="str">
        <f>VLOOKUP(A466,'PAI 2025 GPS rempl2)'!$E$3:$Q$502,13,0)</f>
        <v>Realizar las jornadas de capacitación - Imágenes (fotografía o captura de pantalla) de la difusión realizada</v>
      </c>
      <c r="I466" s="61">
        <f>VLOOKUP(A466,'PAI 2025 GPS rempl2)'!$E$3:$T$502,15,0)</f>
        <v>8</v>
      </c>
      <c r="J466" s="61" t="str">
        <f>VLOOKUP(A466,'PAI 2025 GPS rempl2)'!$E$3:$U$502,16,0)</f>
        <v>Númerica</v>
      </c>
      <c r="K466" s="61" t="str">
        <f>VLOOKUP(A466,'PAI 2025 GPS rempl2)'!$E$3:$X$502,18,0)</f>
        <v>2025-03-03</v>
      </c>
      <c r="L466" s="61" t="str">
        <f>VLOOKUP(A466,'PAI 2025 GPS rempl2)'!$E$3:$X$502,19,0)</f>
        <v>2025-12-30</v>
      </c>
      <c r="M466" s="61" t="str">
        <f>VLOOKUP(A466,'PAI 2025 GPS rempl2)'!$E$3:$X$502,20,0)</f>
        <v>3000-DESPACHO DEL SUPERINTENDENTE DELEGADO PARA LA PROTECCIÓN DEL CONSUMIDOR</v>
      </c>
    </row>
    <row r="467" spans="1:13" x14ac:dyDescent="0.25">
      <c r="A467" s="79" t="s">
        <v>1618</v>
      </c>
      <c r="B467" s="79" t="str">
        <f>VLOOKUP(A467,'PAI 2025 GPS rempl2)'!$A$3:$D$502,4,0)</f>
        <v>Producto</v>
      </c>
      <c r="C467" s="61" t="str">
        <f>IF(ISERROR(VLOOKUP(A467,Hoja1!$A$3:$G$119,7,0)),C466,VLOOKUP(A467,Hoja1!$A$3:$G$119,7,0))</f>
        <v>Política Servicio al Ciudadano_DIMENSIÓN Gestión con Valores para Resultados</v>
      </c>
      <c r="D467" s="61" t="s">
        <v>1760</v>
      </c>
      <c r="E467" s="61" t="s">
        <v>1756</v>
      </c>
      <c r="F467" s="61" t="str">
        <f>+VLOOKUP(A467,Hoja1!$A$3:$G$119,3,0)</f>
        <v>58-Promover el enfoque preventivo, diferencial y territorial en el que hacer misional de la entidad</v>
      </c>
      <c r="G467" s="61" t="str">
        <f>VLOOKUP(A467,'PAI 2025 GPS rempl2)'!$E$3:$L$502,8,0)</f>
        <v>N/A</v>
      </c>
      <c r="H467" s="61" t="str">
        <f>VLOOKUP(A467,'PAI 2025 GPS rempl2)'!$E$3:$Q$502,13,0)</f>
        <v>Difusión a nivel nacional, dirigida a diversos grupos objetivo como herramienta de fortalecimiento del conocimiento  - Captura de pantalla de publicación de la campaña</v>
      </c>
      <c r="I467" s="61">
        <f>VLOOKUP(A467,'PAI 2025 GPS rempl2)'!$E$3:$T$502,15,0)</f>
        <v>4</v>
      </c>
      <c r="J467" s="61" t="str">
        <f>VLOOKUP(A467,'PAI 2025 GPS rempl2)'!$E$3:$U$502,16,0)</f>
        <v>Númerica</v>
      </c>
      <c r="K467" s="61" t="str">
        <f>VLOOKUP(A467,'PAI 2025 GPS rempl2)'!$E$3:$X$502,18,0)</f>
        <v>2025-01-15</v>
      </c>
      <c r="L467" s="61" t="str">
        <f>VLOOKUP(A467,'PAI 2025 GPS rempl2)'!$E$3:$X$502,19,0)</f>
        <v>2025-12-30</v>
      </c>
      <c r="M467" s="61" t="str">
        <f>VLOOKUP(A467,'PAI 2025 GPS rempl2)'!$E$3:$X$502,20,0)</f>
        <v>3000-DESPACHO DEL SUPERINTENDENTE DELEGADO PARA LA PROTECCIÓN DEL CONSUMIDOR;
3100-DIRECCION DE INVESTIGACIONES DE PROTECCION AL CONSUMIDOR;
3200-DIRECCIÓN DE INVESTIGACIONES DE PROTECCIÓN DE USUARIOS DE SERVICIOS DE COMUNICACIONES;
73-GRUPO DE TRABAJO DE COMUNICACION</v>
      </c>
    </row>
    <row r="468" spans="1:13" x14ac:dyDescent="0.25">
      <c r="A468" s="79" t="s">
        <v>1621</v>
      </c>
      <c r="B468" s="79" t="str">
        <f>VLOOKUP(A468,'PAI 2025 GPS rempl2)'!$A$3:$D$502,4,0)</f>
        <v>Actividad propia</v>
      </c>
      <c r="C468" s="61" t="str">
        <f>IF(ISERROR(VLOOKUP(A468,Hoja1!$A$3:$G$119,7,0)),C467,VLOOKUP(A468,Hoja1!$A$3:$G$119,7,0))</f>
        <v>Política Servicio al Ciudadano_DIMENSIÓN Gestión con Valores para Resultados</v>
      </c>
      <c r="D468" s="61" t="s">
        <v>1760</v>
      </c>
      <c r="E468" s="61" t="s">
        <v>1756</v>
      </c>
      <c r="H468" s="61" t="str">
        <f>VLOOKUP(A468,'PAI 2025 GPS rempl2)'!$E$3:$Q$502,13,0)</f>
        <v>Elaborar el plan de difusión, definiendo los  grupos objetivos a los que se dirigirá. (Documento con el plan de difusión)</v>
      </c>
      <c r="I468" s="61">
        <f>VLOOKUP(A468,'PAI 2025 GPS rempl2)'!$E$3:$T$502,15,0)</f>
        <v>1</v>
      </c>
      <c r="J468" s="61" t="str">
        <f>VLOOKUP(A468,'PAI 2025 GPS rempl2)'!$E$3:$U$502,16,0)</f>
        <v>Númerica</v>
      </c>
      <c r="K468" s="61" t="str">
        <f>VLOOKUP(A468,'PAI 2025 GPS rempl2)'!$E$3:$X$502,18,0)</f>
        <v>2025-01-15</v>
      </c>
      <c r="L468" s="61" t="str">
        <f>VLOOKUP(A468,'PAI 2025 GPS rempl2)'!$E$3:$X$502,19,0)</f>
        <v>2025-02-28</v>
      </c>
      <c r="M468" s="61" t="str">
        <f>VLOOKUP(A468,'PAI 2025 GPS rempl2)'!$E$3:$X$502,20,0)</f>
        <v>3000-DESPACHO DEL SUPERINTENDENTE DELEGADO PARA LA PROTECCIÓN DEL CONSUMIDOR;
3100-DIRECCION DE INVESTIGACIONES DE PROTECCION AL CONSUMIDOR;
3200-DIRECCIÓN DE INVESTIGACIONES DE PROTECCIÓN DE USUARIOS DE SERVICIOS DE COMUNICACIONES</v>
      </c>
    </row>
    <row r="469" spans="1:13" x14ac:dyDescent="0.25">
      <c r="A469" s="79" t="s">
        <v>1624</v>
      </c>
      <c r="B469" s="79" t="str">
        <f>VLOOKUP(A469,'PAI 2025 GPS rempl2)'!$A$3:$D$502,4,0)</f>
        <v>Actividad sin participación</v>
      </c>
      <c r="C469" s="61" t="str">
        <f>IF(ISERROR(VLOOKUP(A469,Hoja1!$A$3:$G$119,7,0)),C468,VLOOKUP(A469,Hoja1!$A$3:$G$119,7,0))</f>
        <v>Política Servicio al Ciudadano_DIMENSIÓN Gestión con Valores para Resultados</v>
      </c>
      <c r="D469" s="61" t="s">
        <v>1760</v>
      </c>
      <c r="E469" s="61" t="s">
        <v>1756</v>
      </c>
      <c r="H469" s="61" t="str">
        <f>VLOOKUP(A469,'PAI 2025 GPS rempl2)'!$E$3:$Q$502,13,0)</f>
        <v>Elaborar y presentar el concepto grafico y racional de la campaña (Correo electrónico en que se observe el concepto gráfico y racional de la campaña)</v>
      </c>
      <c r="I469" s="61">
        <f>VLOOKUP(A469,'PAI 2025 GPS rempl2)'!$E$3:$T$502,15,0)</f>
        <v>1</v>
      </c>
      <c r="J469" s="61" t="str">
        <f>VLOOKUP(A469,'PAI 2025 GPS rempl2)'!$E$3:$U$502,16,0)</f>
        <v>Númerica</v>
      </c>
      <c r="K469" s="61" t="str">
        <f>VLOOKUP(A469,'PAI 2025 GPS rempl2)'!$E$3:$X$502,18,0)</f>
        <v>2025-03-03</v>
      </c>
      <c r="L469" s="61" t="str">
        <f>VLOOKUP(A469,'PAI 2025 GPS rempl2)'!$E$3:$X$502,19,0)</f>
        <v>2025-11-28</v>
      </c>
      <c r="M469" s="61" t="str">
        <f>VLOOKUP(A469,'PAI 2025 GPS rempl2)'!$E$3:$X$502,20,0)</f>
        <v>73-GRUPO DE TRABAJO DE COMUNICACION</v>
      </c>
    </row>
    <row r="470" spans="1:13" x14ac:dyDescent="0.25">
      <c r="A470" s="79" t="s">
        <v>1626</v>
      </c>
      <c r="B470" s="79" t="str">
        <f>VLOOKUP(A470,'PAI 2025 GPS rempl2)'!$A$3:$D$502,4,0)</f>
        <v>Actividad propia</v>
      </c>
      <c r="C470" s="61" t="str">
        <f>IF(ISERROR(VLOOKUP(A470,Hoja1!$A$3:$G$119,7,0)),C469,VLOOKUP(A470,Hoja1!$A$3:$G$119,7,0))</f>
        <v>Política Servicio al Ciudadano_DIMENSIÓN Gestión con Valores para Resultados</v>
      </c>
      <c r="D470" s="61" t="s">
        <v>1760</v>
      </c>
      <c r="E470" s="61" t="s">
        <v>1756</v>
      </c>
      <c r="H470" s="61" t="str">
        <f>VLOOKUP(A470,'PAI 2025 GPS rempl2)'!$E$3:$Q$502,13,0)</f>
        <v>Revisar y aprobar la propuesta (Correo electrónico con la propuesta aprobada)</v>
      </c>
      <c r="I470" s="61">
        <f>VLOOKUP(A470,'PAI 2025 GPS rempl2)'!$E$3:$T$502,15,0)</f>
        <v>1</v>
      </c>
      <c r="J470" s="61" t="str">
        <f>VLOOKUP(A470,'PAI 2025 GPS rempl2)'!$E$3:$U$502,16,0)</f>
        <v>Númerica</v>
      </c>
      <c r="K470" s="61" t="str">
        <f>VLOOKUP(A470,'PAI 2025 GPS rempl2)'!$E$3:$X$502,18,0)</f>
        <v>2025-03-03</v>
      </c>
      <c r="L470" s="61" t="str">
        <f>VLOOKUP(A470,'PAI 2025 GPS rempl2)'!$E$3:$X$502,19,0)</f>
        <v>2025-11-28</v>
      </c>
      <c r="M470" s="61" t="str">
        <f>VLOOKUP(A470,'PAI 2025 GPS rempl2)'!$E$3:$X$502,20,0)</f>
        <v>3000-DESPACHO DEL SUPERINTENDENTE DELEGADO PARA LA PROTECCIÓN DEL CONSUMIDOR</v>
      </c>
    </row>
    <row r="471" spans="1:13" x14ac:dyDescent="0.25">
      <c r="A471" s="79" t="s">
        <v>1628</v>
      </c>
      <c r="B471" s="79" t="str">
        <f>VLOOKUP(A471,'PAI 2025 GPS rempl2)'!$A$3:$D$502,4,0)</f>
        <v>Actividad sin participación</v>
      </c>
      <c r="C471" s="61" t="str">
        <f>IF(ISERROR(VLOOKUP(A471,Hoja1!$A$3:$G$119,7,0)),C470,VLOOKUP(A471,Hoja1!$A$3:$G$119,7,0))</f>
        <v>Política Servicio al Ciudadano_DIMENSIÓN Gestión con Valores para Resultados</v>
      </c>
      <c r="D471" s="61" t="s">
        <v>1760</v>
      </c>
      <c r="E471" s="61" t="s">
        <v>1756</v>
      </c>
      <c r="H471" s="61" t="str">
        <f>VLOOKUP(A471,'PAI 2025 GPS rempl2)'!$E$3:$Q$502,13,0)</f>
        <v>Ejecutar la campaña (Captura de pantalla de publicación de la campaña)</v>
      </c>
      <c r="I471" s="61">
        <f>VLOOKUP(A471,'PAI 2025 GPS rempl2)'!$E$3:$T$502,15,0)</f>
        <v>4</v>
      </c>
      <c r="J471" s="61" t="str">
        <f>VLOOKUP(A471,'PAI 2025 GPS rempl2)'!$E$3:$U$502,16,0)</f>
        <v>Númerica</v>
      </c>
      <c r="K471" s="61" t="str">
        <f>VLOOKUP(A471,'PAI 2025 GPS rempl2)'!$E$3:$X$502,18,0)</f>
        <v>2025-03-03</v>
      </c>
      <c r="L471" s="61" t="str">
        <f>VLOOKUP(A471,'PAI 2025 GPS rempl2)'!$E$3:$X$502,19,0)</f>
        <v>2025-12-30</v>
      </c>
      <c r="M471" s="61" t="str">
        <f>VLOOKUP(A471,'PAI 2025 GPS rempl2)'!$E$3:$X$502,20,0)</f>
        <v>73-GRUPO DE TRABAJO DE COMUNICACION</v>
      </c>
    </row>
    <row r="472" spans="1:13" x14ac:dyDescent="0.25">
      <c r="A472" s="79" t="s">
        <v>1629</v>
      </c>
      <c r="B472" s="79" t="str">
        <f>VLOOKUP(A472,'PAI 2025 GPS rempl2)'!$A$3:$D$502,4,0)</f>
        <v>Producto</v>
      </c>
      <c r="C472" s="61" t="str">
        <f>IF(ISERROR(VLOOKUP(A472,Hoja1!$A$3:$G$119,7,0)),C471,VLOOKUP(A472,Hoja1!$A$3:$G$119,7,0))</f>
        <v>Política Gestión del Conocimiento y la Innovación _DIMENSIÓN Gestión del conocimiento y la innovación</v>
      </c>
      <c r="D472" s="61" t="s">
        <v>1765</v>
      </c>
      <c r="E472" s="61" t="s">
        <v>1766</v>
      </c>
      <c r="F472" s="61" t="str">
        <f>+VLOOKUP(A472,Hoja1!$A$3:$G$119,3,0)</f>
        <v>56-Fortalecer la gestión de la información, el conocimiento y la innovación para optimizar la capacidad institucional</v>
      </c>
      <c r="G472" s="61" t="str">
        <f>VLOOKUP(A472,'PAI 2025 GPS rempl2)'!$E$3:$L$502,8,0)</f>
        <v>N/A</v>
      </c>
      <c r="H472" s="61" t="str">
        <f>VLOOKUP(A472,'PAI 2025 GPS rempl2)'!$E$3:$Q$502,13,0)</f>
        <v>Capacitaciones internas al personal que atiende y oriente a los usuarios en las Casas del Consumidor, realizadas - Imágenes (fotografía o captura de pantalla) de la difusión realizada</v>
      </c>
      <c r="I472" s="61">
        <f>VLOOKUP(A472,'PAI 2025 GPS rempl2)'!$E$3:$T$502,15,0)</f>
        <v>8</v>
      </c>
      <c r="J472" s="61" t="str">
        <f>VLOOKUP(A472,'PAI 2025 GPS rempl2)'!$E$3:$U$502,16,0)</f>
        <v>Númerica</v>
      </c>
      <c r="K472" s="61" t="str">
        <f>VLOOKUP(A472,'PAI 2025 GPS rempl2)'!$E$3:$X$502,18,0)</f>
        <v>2025-01-15</v>
      </c>
      <c r="L472" s="61" t="str">
        <f>VLOOKUP(A472,'PAI 2025 GPS rempl2)'!$E$3:$X$502,19,0)</f>
        <v>2025-12-30</v>
      </c>
      <c r="M472" s="61" t="str">
        <f>VLOOKUP(A472,'PAI 2025 GPS rempl2)'!$E$3:$X$502,20,0)</f>
        <v>3000-DESPACHO DEL SUPERINTENDENTE DELEGADO PARA LA PROTECCIÓN DEL CONSUMIDOR;
3100-DIRECCION DE INVESTIGACIONES DE PROTECCION AL CONSUMIDOR;
3200-DIRECCIÓN DE INVESTIGACIONES DE PROTECCIÓN DE USUARIOS DE SERVICIOS DE COMUNICACIONES</v>
      </c>
    </row>
    <row r="473" spans="1:13" x14ac:dyDescent="0.25">
      <c r="A473" s="79" t="s">
        <v>1630</v>
      </c>
      <c r="B473" s="79" t="str">
        <f>VLOOKUP(A473,'PAI 2025 GPS rempl2)'!$A$3:$D$502,4,0)</f>
        <v>Actividad propia</v>
      </c>
      <c r="C473" s="61" t="str">
        <f>IF(ISERROR(VLOOKUP(A473,Hoja1!$A$3:$G$119,7,0)),C472,VLOOKUP(A473,Hoja1!$A$3:$G$119,7,0))</f>
        <v>Política Gestión del Conocimiento y la Innovación _DIMENSIÓN Gestión del conocimiento y la innovación</v>
      </c>
      <c r="D473" s="61" t="s">
        <v>1765</v>
      </c>
      <c r="E473" s="61" t="s">
        <v>1766</v>
      </c>
      <c r="H473" s="61" t="str">
        <f>VLOOKUP(A473,'PAI 2025 GPS rempl2)'!$E$3:$Q$502,13,0)</f>
        <v>Definir el plan de trabajo de las jornadas a realizar ( Listado de asistencia a reunión)</v>
      </c>
      <c r="I473" s="61">
        <f>VLOOKUP(A473,'PAI 2025 GPS rempl2)'!$E$3:$T$502,15,0)</f>
        <v>1</v>
      </c>
      <c r="J473" s="61" t="str">
        <f>VLOOKUP(A473,'PAI 2025 GPS rempl2)'!$E$3:$U$502,16,0)</f>
        <v>Númerica</v>
      </c>
      <c r="K473" s="61" t="str">
        <f>VLOOKUP(A473,'PAI 2025 GPS rempl2)'!$E$3:$X$502,18,0)</f>
        <v>2025-01-15</v>
      </c>
      <c r="L473" s="61" t="str">
        <f>VLOOKUP(A473,'PAI 2025 GPS rempl2)'!$E$3:$X$502,19,0)</f>
        <v>2025-02-28</v>
      </c>
      <c r="M473" s="61" t="str">
        <f>VLOOKUP(A473,'PAI 2025 GPS rempl2)'!$E$3:$X$502,20,0)</f>
        <v>3000-DESPACHO DEL SUPERINTENDENTE DELEGADO PARA LA PROTECCIÓN DEL CONSUMIDOR;
3100-DIRECCION DE INVESTIGACIONES DE PROTECCION AL CONSUMIDOR;
3200-DIRECCIÓN DE INVESTIGACIONES DE PROTECCIÓN DE USUARIOS DE SERVICIOS DE COMUNICACIONES</v>
      </c>
    </row>
    <row r="474" spans="1:13" x14ac:dyDescent="0.25">
      <c r="A474" s="79" t="s">
        <v>1631</v>
      </c>
      <c r="B474" s="79" t="str">
        <f>VLOOKUP(A474,'PAI 2025 GPS rempl2)'!$A$3:$D$502,4,0)</f>
        <v>Actividad propia</v>
      </c>
      <c r="C474" s="61" t="str">
        <f>IF(ISERROR(VLOOKUP(A474,Hoja1!$A$3:$G$119,7,0)),C473,VLOOKUP(A474,Hoja1!$A$3:$G$119,7,0))</f>
        <v>Política Gestión del Conocimiento y la Innovación _DIMENSIÓN Gestión del conocimiento y la innovación</v>
      </c>
      <c r="D474" s="61" t="s">
        <v>1765</v>
      </c>
      <c r="E474" s="61" t="s">
        <v>1766</v>
      </c>
      <c r="H474" s="61" t="str">
        <f>VLOOKUP(A474,'PAI 2025 GPS rempl2)'!$E$3:$Q$502,13,0)</f>
        <v>Desarrollar las jornadas de capacitación - Imágenes (fotografía o captura de pantalla) de la difusión realizada.</v>
      </c>
      <c r="I474" s="61">
        <f>VLOOKUP(A474,'PAI 2025 GPS rempl2)'!$E$3:$T$502,15,0)</f>
        <v>8</v>
      </c>
      <c r="J474" s="61" t="str">
        <f>VLOOKUP(A474,'PAI 2025 GPS rempl2)'!$E$3:$U$502,16,0)</f>
        <v>Númerica</v>
      </c>
      <c r="K474" s="61" t="str">
        <f>VLOOKUP(A474,'PAI 2025 GPS rempl2)'!$E$3:$X$502,18,0)</f>
        <v>2025-03-03</v>
      </c>
      <c r="L474" s="61" t="str">
        <f>VLOOKUP(A474,'PAI 2025 GPS rempl2)'!$E$3:$X$502,19,0)</f>
        <v>2025-12-30</v>
      </c>
      <c r="M474" s="61" t="str">
        <f>VLOOKUP(A474,'PAI 2025 GPS rempl2)'!$E$3:$X$502,20,0)</f>
        <v>3000-DESPACHO DEL SUPERINTENDENTE DELEGADO PARA LA PROTECCIÓN DEL CONSUMIDOR;
3100-DIRECCION DE INVESTIGACIONES DE PROTECCION AL CONSUMIDOR;
3200-DIRECCIÓN DE INVESTIGACIONES DE PROTECCIÓN DE USUARIOS DE SERVICIOS DE COMUNICACIONES</v>
      </c>
    </row>
    <row r="475" spans="1:13" x14ac:dyDescent="0.25">
      <c r="A475" s="79" t="s">
        <v>1633</v>
      </c>
      <c r="B475" s="79" t="str">
        <f>VLOOKUP(A475,'PAI 2025 GPS rempl2)'!$A$3:$D$502,4,0)</f>
        <v>Producto</v>
      </c>
      <c r="C475" s="61" t="str">
        <f>IF(ISERROR(VLOOKUP(A475,Hoja1!$A$3:$G$119,7,0)),C474,VLOOKUP(A475,Hoja1!$A$3:$G$119,7,0))</f>
        <v>Política Gobierno Digital _DIMENSIÓN Gestión con Valores para Resultados</v>
      </c>
      <c r="D475" s="61" t="s">
        <v>1755</v>
      </c>
      <c r="E475" s="61" t="s">
        <v>1756</v>
      </c>
      <c r="F475" s="61" t="str">
        <f>+VLOOKUP(A475,Hoja1!$A$3:$G$119,3,0)</f>
        <v>62-Fortalecer la infraestructura, uso y aprovechamiento de las tecnologías de la información, para optimizar la capacidad institucional</v>
      </c>
      <c r="G475" s="61" t="str">
        <f>VLOOKUP(A475,'PAI 2025 GPS rempl2)'!$E$3:$L$502,8,0)</f>
        <v>FUNCIONAMIENTO</v>
      </c>
      <c r="H475" s="61" t="str">
        <f>VLOOKUP(A475,'PAI 2025 GPS rempl2)'!$E$3:$Q$502,13,0)</f>
        <v>Unificación y optimización de radicación en la Sede Electrónica de la SIC, implementada (Informe  que de cuenta de le unificación y optimización de radicación en la Sede Electrónica de la SIC)</v>
      </c>
      <c r="I475" s="61">
        <f>VLOOKUP(A475,'PAI 2025 GPS rempl2)'!$E$3:$T$502,15,0)</f>
        <v>100</v>
      </c>
      <c r="J475" s="61" t="str">
        <f>VLOOKUP(A475,'PAI 2025 GPS rempl2)'!$E$3:$U$502,16,0)</f>
        <v>Porcentual</v>
      </c>
      <c r="K475" s="61" t="str">
        <f>VLOOKUP(A475,'PAI 2025 GPS rempl2)'!$E$3:$X$502,18,0)</f>
        <v>2025-03-03</v>
      </c>
      <c r="L475" s="61" t="str">
        <f>VLOOKUP(A475,'PAI 2025 GPS rempl2)'!$E$3:$X$502,19,0)</f>
        <v>2025-12-16</v>
      </c>
      <c r="M475" s="61" t="str">
        <f>VLOOKUP(A475,'PAI 2025 GPS rempl2)'!$E$3:$X$502,20,0)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476" spans="1:13" x14ac:dyDescent="0.25">
      <c r="A476" s="79" t="s">
        <v>1636</v>
      </c>
      <c r="B476" s="79" t="str">
        <f>VLOOKUP(A476,'PAI 2025 GPS rempl2)'!$A$3:$D$502,4,0)</f>
        <v>Actividad propia</v>
      </c>
      <c r="C476" s="61" t="str">
        <f>IF(ISERROR(VLOOKUP(A476,Hoja1!$A$3:$G$119,7,0)),C475,VLOOKUP(A476,Hoja1!$A$3:$G$119,7,0))</f>
        <v>Política Gobierno Digital _DIMENSIÓN Gestión con Valores para Resultados</v>
      </c>
      <c r="D476" s="61" t="s">
        <v>1755</v>
      </c>
      <c r="E476" s="61" t="s">
        <v>1756</v>
      </c>
      <c r="H476" s="61" t="str">
        <f>VLOOKUP(A476,'PAI 2025 GPS rempl2)'!$E$3:$Q$502,13,0)</f>
        <v>Elaborar un diagnóstico para identificar los canales de radicación, el volumen de entradas y el grado de congestión de los mismos (Diagnóstico del estado de los canales de radicación y grado de congestión)</v>
      </c>
      <c r="I476" s="61">
        <f>VLOOKUP(A476,'PAI 2025 GPS rempl2)'!$E$3:$T$502,15,0)</f>
        <v>1</v>
      </c>
      <c r="J476" s="61" t="str">
        <f>VLOOKUP(A476,'PAI 2025 GPS rempl2)'!$E$3:$U$502,16,0)</f>
        <v>Númerica</v>
      </c>
      <c r="K476" s="61" t="str">
        <f>VLOOKUP(A476,'PAI 2025 GPS rempl2)'!$E$3:$X$502,18,0)</f>
        <v>2025-03-03</v>
      </c>
      <c r="L476" s="61" t="str">
        <f>VLOOKUP(A476,'PAI 2025 GPS rempl2)'!$E$3:$X$502,19,0)</f>
        <v>2025-03-31</v>
      </c>
      <c r="M476" s="61" t="str">
        <f>VLOOKUP(A476,'PAI 2025 GPS rempl2)'!$E$3:$X$502,20,0)</f>
        <v>100-SECRETARIA GENERAL;
141-GRUPO DE TRABAJO DE GESTIÓN DOCUMENTAL Y ARCHIVO;
20-OFICINA DE TECNOLOGÍA E INFORMÁTICA;
72-GRUPO DE TRABAJO DE ATENCION AL CIUDADANO</v>
      </c>
    </row>
    <row r="477" spans="1:13" x14ac:dyDescent="0.25">
      <c r="A477" s="79" t="s">
        <v>1639</v>
      </c>
      <c r="B477" s="79" t="str">
        <f>VLOOKUP(A477,'PAI 2025 GPS rempl2)'!$A$3:$D$502,4,0)</f>
        <v>Actividad propia</v>
      </c>
      <c r="C477" s="61" t="str">
        <f>IF(ISERROR(VLOOKUP(A477,Hoja1!$A$3:$G$119,7,0)),C476,VLOOKUP(A477,Hoja1!$A$3:$G$119,7,0))</f>
        <v>Política Gobierno Digital _DIMENSIÓN Gestión con Valores para Resultados</v>
      </c>
      <c r="D477" s="61" t="s">
        <v>1755</v>
      </c>
      <c r="E477" s="61" t="s">
        <v>1756</v>
      </c>
      <c r="H477" s="61" t="str">
        <f>VLOOKUP(A477,'PAI 2025 GPS rempl2)'!$E$3:$Q$502,13,0)</f>
        <v>Realizar un plan de trabajo para la unificación y optimización de radicación en la Sede Electrónica de la SIC (Plan de trabajo para la implementación de la estrategia de unificación y optimización de radicación en la Sede Electrónica de la SIC)</v>
      </c>
      <c r="I477" s="61">
        <f>VLOOKUP(A477,'PAI 2025 GPS rempl2)'!$E$3:$T$502,15,0)</f>
        <v>1</v>
      </c>
      <c r="J477" s="61" t="str">
        <f>VLOOKUP(A477,'PAI 2025 GPS rempl2)'!$E$3:$U$502,16,0)</f>
        <v>Númerica</v>
      </c>
      <c r="K477" s="61" t="str">
        <f>VLOOKUP(A477,'PAI 2025 GPS rempl2)'!$E$3:$X$502,18,0)</f>
        <v>2025-04-01</v>
      </c>
      <c r="L477" s="61" t="str">
        <f>VLOOKUP(A477,'PAI 2025 GPS rempl2)'!$E$3:$X$502,19,0)</f>
        <v>2025-04-30</v>
      </c>
      <c r="M477" s="61" t="str">
        <f>VLOOKUP(A477,'PAI 2025 GPS rempl2)'!$E$3:$X$502,20,0)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478" spans="1:13" x14ac:dyDescent="0.25">
      <c r="A478" s="79" t="s">
        <v>1641</v>
      </c>
      <c r="B478" s="79" t="str">
        <f>VLOOKUP(A478,'PAI 2025 GPS rempl2)'!$A$3:$D$502,4,0)</f>
        <v>Actividad propia</v>
      </c>
      <c r="C478" s="61" t="str">
        <f>IF(ISERROR(VLOOKUP(A478,Hoja1!$A$3:$G$119,7,0)),C477,VLOOKUP(A478,Hoja1!$A$3:$G$119,7,0))</f>
        <v>Política Gobierno Digital _DIMENSIÓN Gestión con Valores para Resultados</v>
      </c>
      <c r="D478" s="61" t="s">
        <v>1755</v>
      </c>
      <c r="E478" s="61" t="s">
        <v>1756</v>
      </c>
      <c r="H478" s="61" t="str">
        <f>VLOOKUP(A478,'PAI 2025 GPS rempl2)'!$E$3:$Q$502,13,0)</f>
        <v>Ejecutar el plan de trabajo para la unificación y optimización de radicación en la Sede Electrónica de la SIC (Plan de trabajo con seguimiento y sus respectivas evidencias)</v>
      </c>
      <c r="I478" s="61">
        <f>VLOOKUP(A478,'PAI 2025 GPS rempl2)'!$E$3:$T$502,15,0)</f>
        <v>100</v>
      </c>
      <c r="J478" s="61" t="str">
        <f>VLOOKUP(A478,'PAI 2025 GPS rempl2)'!$E$3:$U$502,16,0)</f>
        <v>Porcentual</v>
      </c>
      <c r="K478" s="61" t="str">
        <f>VLOOKUP(A478,'PAI 2025 GPS rempl2)'!$E$3:$X$502,18,0)</f>
        <v>2025-05-02</v>
      </c>
      <c r="L478" s="61" t="str">
        <f>VLOOKUP(A478,'PAI 2025 GPS rempl2)'!$E$3:$X$502,19,0)</f>
        <v>2025-12-16</v>
      </c>
      <c r="M478" s="61" t="str">
        <f>VLOOKUP(A478,'PAI 2025 GPS rempl2)'!$E$3:$X$502,20,0)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479" spans="1:13" x14ac:dyDescent="0.25">
      <c r="A479" s="79" t="s">
        <v>1642</v>
      </c>
      <c r="B479" s="79" t="str">
        <f>VLOOKUP(A479,'PAI 2025 GPS rempl2)'!$A$3:$D$502,4,0)</f>
        <v>Producto</v>
      </c>
      <c r="C479" s="61" t="str">
        <f>IF(ISERROR(VLOOKUP(A479,Hoja1!$A$3:$G$119,7,0)),C478,VLOOKUP(A479,Hoja1!$A$3:$G$119,7,0))</f>
        <v>Política Transparencia, acceso a la información pública y lucha contra la corrupción _DIMENSIÓN Gestión con Valores para Resultados</v>
      </c>
      <c r="D479" s="61" t="s">
        <v>1759</v>
      </c>
      <c r="E479" s="61" t="s">
        <v>1756</v>
      </c>
      <c r="F479" s="61" t="str">
        <f>+VLOOKUP(A479,Hoja1!$A$3:$G$119,3,0)</f>
        <v>62-Fortalecer la infraestructura, uso y aprovechamiento de las tecnologías de la información, para optimizar la capacidad institucional</v>
      </c>
      <c r="G479" s="61" t="str">
        <f>VLOOKUP(A479,'PAI 2025 GPS rempl2)'!$E$3:$L$502,8,0)</f>
        <v>C-3599-0200-0005-53105b</v>
      </c>
      <c r="H479" s="61" t="str">
        <f>VLOOKUP(A479,'PAI 2025 GPS rempl2)'!$E$3:$Q$502,13,0)</f>
        <v>Sede electrónica de la SIC accesible, intuitiva y comprensible que acerque la oferta institucional a la ciudadanía, operando (Informe final de implementación de la Sede Electrónica accesible, intuitiva y comprensible para la ciudadanía)</v>
      </c>
      <c r="I479" s="61">
        <f>VLOOKUP(A479,'PAI 2025 GPS rempl2)'!$E$3:$T$502,15,0)</f>
        <v>1</v>
      </c>
      <c r="J479" s="61" t="str">
        <f>VLOOKUP(A479,'PAI 2025 GPS rempl2)'!$E$3:$U$502,16,0)</f>
        <v>Númerica</v>
      </c>
      <c r="K479" s="61" t="str">
        <f>VLOOKUP(A479,'PAI 2025 GPS rempl2)'!$E$3:$X$502,18,0)</f>
        <v>2025-02-03</v>
      </c>
      <c r="L479" s="61" t="str">
        <f>VLOOKUP(A479,'PAI 2025 GPS rempl2)'!$E$3:$X$502,19,0)</f>
        <v>2025-12-16</v>
      </c>
      <c r="M479" s="61" t="str">
        <f>VLOOKUP(A479,'PAI 2025 GPS rempl2)'!$E$3:$X$502,20,0)</f>
        <v>100-SECRETARIA GENERAL;
20-OFICINA DE TECNOLOGÍA E INFORMÁTICA;
73-GRUPO DE TRABAJO DE COMUNICACION</v>
      </c>
    </row>
    <row r="480" spans="1:13" x14ac:dyDescent="0.25">
      <c r="A480" s="79" t="s">
        <v>1645</v>
      </c>
      <c r="B480" s="79" t="str">
        <f>VLOOKUP(A480,'PAI 2025 GPS rempl2)'!$A$3:$D$502,4,0)</f>
        <v>Actividad propia</v>
      </c>
      <c r="C480" s="61" t="str">
        <f>IF(ISERROR(VLOOKUP(A480,Hoja1!$A$3:$G$119,7,0)),C479,VLOOKUP(A480,Hoja1!$A$3:$G$119,7,0))</f>
        <v>Política Transparencia, acceso a la información pública y lucha contra la corrupción _DIMENSIÓN Gestión con Valores para Resultados</v>
      </c>
      <c r="D480" s="61" t="s">
        <v>1759</v>
      </c>
      <c r="E480" s="61" t="s">
        <v>1756</v>
      </c>
      <c r="H480" s="61" t="str">
        <f>VLOOKUP(A480,'PAI 2025 GPS rempl2)'!$E$3:$Q$502,13,0)</f>
        <v>Realizar un diagnóstico por un equipo especializado para determinar el grado de accesibilidad de la Sede Electrónica de la Entidad (Diagnóstico del estado de accesibilidad de la Sede Electrónica)</v>
      </c>
      <c r="I480" s="61">
        <f>VLOOKUP(A480,'PAI 2025 GPS rempl2)'!$E$3:$T$502,15,0)</f>
        <v>1</v>
      </c>
      <c r="J480" s="61" t="str">
        <f>VLOOKUP(A480,'PAI 2025 GPS rempl2)'!$E$3:$U$502,16,0)</f>
        <v>Númerica</v>
      </c>
      <c r="K480" s="61" t="str">
        <f>VLOOKUP(A480,'PAI 2025 GPS rempl2)'!$E$3:$X$502,18,0)</f>
        <v>2025-02-03</v>
      </c>
      <c r="L480" s="61" t="str">
        <f>VLOOKUP(A480,'PAI 2025 GPS rempl2)'!$E$3:$X$502,19,0)</f>
        <v>2025-02-21</v>
      </c>
      <c r="M480" s="61" t="str">
        <f>VLOOKUP(A480,'PAI 2025 GPS rempl2)'!$E$3:$X$502,20,0)</f>
        <v>100-SECRETARIA GENERAL;
20-OFICINA DE TECNOLOGÍA E INFORMÁTICA</v>
      </c>
    </row>
    <row r="481" spans="1:13" x14ac:dyDescent="0.25">
      <c r="A481" s="79" t="s">
        <v>1649</v>
      </c>
      <c r="B481" s="79" t="str">
        <f>VLOOKUP(A481,'PAI 2025 GPS rempl2)'!$A$3:$D$502,4,0)</f>
        <v>Actividad propia</v>
      </c>
      <c r="C481" s="61" t="str">
        <f>IF(ISERROR(VLOOKUP(A481,Hoja1!$A$3:$G$119,7,0)),C480,VLOOKUP(A481,Hoja1!$A$3:$G$119,7,0))</f>
        <v>Política Transparencia, acceso a la información pública y lucha contra la corrupción _DIMENSIÓN Gestión con Valores para Resultados</v>
      </c>
      <c r="D481" s="61" t="s">
        <v>1759</v>
      </c>
      <c r="E481" s="61" t="s">
        <v>1756</v>
      </c>
      <c r="H481" s="61" t="str">
        <f>VLOOKUP(A481,'PAI 2025 GPS rempl2)'!$E$3:$Q$502,13,0)</f>
        <v>Elaborar un plan de trabajo con las áreas participantes del producto, con el propósito de lograr una sede electrónica accesible, intuitiva y comprensible (Plan de Trabajo para una sede electrónica accesible)</v>
      </c>
      <c r="I481" s="61">
        <f>VLOOKUP(A481,'PAI 2025 GPS rempl2)'!$E$3:$T$502,15,0)</f>
        <v>1</v>
      </c>
      <c r="J481" s="61" t="str">
        <f>VLOOKUP(A481,'PAI 2025 GPS rempl2)'!$E$3:$U$502,16,0)</f>
        <v>Númerica</v>
      </c>
      <c r="K481" s="61" t="str">
        <f>VLOOKUP(A481,'PAI 2025 GPS rempl2)'!$E$3:$X$502,18,0)</f>
        <v>2025-02-17</v>
      </c>
      <c r="L481" s="61" t="str">
        <f>VLOOKUP(A481,'PAI 2025 GPS rempl2)'!$E$3:$X$502,19,0)</f>
        <v>2025-03-14</v>
      </c>
      <c r="M481" s="61" t="str">
        <f>VLOOKUP(A481,'PAI 2025 GPS rempl2)'!$E$3:$X$502,20,0)</f>
        <v>100-SECRETARIA GENERAL;
20-OFICINA DE TECNOLOGÍA E INFORMÁTICA;
73-GRUPO DE TRABAJO DE COMUNICACION</v>
      </c>
    </row>
    <row r="482" spans="1:13" x14ac:dyDescent="0.25">
      <c r="A482" s="79" t="s">
        <v>1651</v>
      </c>
      <c r="B482" s="79" t="str">
        <f>VLOOKUP(A482,'PAI 2025 GPS rempl2)'!$A$3:$D$502,4,0)</f>
        <v>Actividad propia</v>
      </c>
      <c r="C482" s="61" t="str">
        <f>IF(ISERROR(VLOOKUP(A482,Hoja1!$A$3:$G$119,7,0)),C481,VLOOKUP(A482,Hoja1!$A$3:$G$119,7,0))</f>
        <v>Política Transparencia, acceso a la información pública y lucha contra la corrupción _DIMENSIÓN Gestión con Valores para Resultados</v>
      </c>
      <c r="D482" s="61" t="s">
        <v>1759</v>
      </c>
      <c r="E482" s="61" t="s">
        <v>1756</v>
      </c>
      <c r="H482" s="61" t="str">
        <f>VLOOKUP(A482,'PAI 2025 GPS rempl2)'!$E$3:$Q$502,13,0)</f>
        <v>Ejecutar el plan de trabajo para una sede electrónica accesible, intuitiva y comprensible (Plan de trabajo con seguimiento y sus respectivas evidencias)</v>
      </c>
      <c r="I482" s="61">
        <f>VLOOKUP(A482,'PAI 2025 GPS rempl2)'!$E$3:$T$502,15,0)</f>
        <v>100</v>
      </c>
      <c r="J482" s="61" t="str">
        <f>VLOOKUP(A482,'PAI 2025 GPS rempl2)'!$E$3:$U$502,16,0)</f>
        <v>Porcentual</v>
      </c>
      <c r="K482" s="61" t="str">
        <f>VLOOKUP(A482,'PAI 2025 GPS rempl2)'!$E$3:$X$502,18,0)</f>
        <v>2025-03-17</v>
      </c>
      <c r="L482" s="61" t="str">
        <f>VLOOKUP(A482,'PAI 2025 GPS rempl2)'!$E$3:$X$502,19,0)</f>
        <v>2025-12-16</v>
      </c>
      <c r="M482" s="61" t="str">
        <f>VLOOKUP(A482,'PAI 2025 GPS rempl2)'!$E$3:$X$502,20,0)</f>
        <v>100-SECRETARIA GENERAL;
20-OFICINA DE TECNOLOGÍA E INFORMÁTICA;
73-GRUPO DE TRABAJO DE COMUNICACION</v>
      </c>
    </row>
    <row r="483" spans="1:13" x14ac:dyDescent="0.25">
      <c r="A483" s="79" t="s">
        <v>1652</v>
      </c>
      <c r="B483" s="79" t="str">
        <f>VLOOKUP(A483,'PAI 2025 GPS rempl2)'!$A$3:$D$502,4,0)</f>
        <v>Producto</v>
      </c>
      <c r="C483" s="61" t="str">
        <f>IF(ISERROR(VLOOKUP(A483,Hoja1!$A$3:$G$119,7,0)),C482,VLOOKUP(A483,Hoja1!$A$3:$G$119,7,0))</f>
        <v>Política Participación Ciudadana en la Gestión Pública _DIMENSIÓN Gestión con Valores para Resultados</v>
      </c>
      <c r="D483" s="61" t="s">
        <v>1764</v>
      </c>
      <c r="E483" s="61" t="s">
        <v>1756</v>
      </c>
      <c r="F483" s="61" t="str">
        <f>+VLOOKUP(A483,Hoja1!$A$3:$G$119,3,0)</f>
        <v>58-Promover el enfoque preventivo, diferencial y territorial en el que hacer misional de la entidad</v>
      </c>
      <c r="G483" s="61" t="str">
        <f>VLOOKUP(A483,'PAI 2025 GPS rempl2)'!$E$3:$L$502,8,0)</f>
        <v>FUNCIONAMIENTO</v>
      </c>
      <c r="H483" s="61" t="str">
        <f>VLOOKUP(A483,'PAI 2025 GPS rempl2)'!$E$3:$Q$502,13,0)</f>
        <v>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v>
      </c>
      <c r="I483" s="61">
        <f>VLOOKUP(A483,'PAI 2025 GPS rempl2)'!$E$3:$T$502,15,0)</f>
        <v>1</v>
      </c>
      <c r="J483" s="61" t="str">
        <f>VLOOKUP(A483,'PAI 2025 GPS rempl2)'!$E$3:$U$502,16,0)</f>
        <v>Númerica</v>
      </c>
      <c r="K483" s="61" t="str">
        <f>VLOOKUP(A483,'PAI 2025 GPS rempl2)'!$E$3:$X$502,18,0)</f>
        <v>2025-01-27</v>
      </c>
      <c r="L483" s="61" t="str">
        <f>VLOOKUP(A483,'PAI 2025 GPS rempl2)'!$E$3:$X$502,19,0)</f>
        <v>2025-12-16</v>
      </c>
      <c r="M483" s="61" t="str">
        <f>VLOOKUP(A483,'PAI 2025 GPS rempl2)'!$E$3:$X$502,20,0)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484" spans="1:13" x14ac:dyDescent="0.25">
      <c r="A484" s="79" t="s">
        <v>1654</v>
      </c>
      <c r="B484" s="79" t="str">
        <f>VLOOKUP(A484,'PAI 2025 GPS rempl2)'!$A$3:$D$502,4,0)</f>
        <v>Actividad propia</v>
      </c>
      <c r="C484" s="61" t="str">
        <f>IF(ISERROR(VLOOKUP(A484,Hoja1!$A$3:$G$119,7,0)),C483,VLOOKUP(A484,Hoja1!$A$3:$G$119,7,0))</f>
        <v>Política Participación Ciudadana en la Gestión Pública _DIMENSIÓN Gestión con Valores para Resultados</v>
      </c>
      <c r="D484" s="61" t="s">
        <v>1764</v>
      </c>
      <c r="E484" s="61" t="s">
        <v>1756</v>
      </c>
      <c r="H484" s="61" t="str">
        <f>VLOOKUP(A484,'PAI 2025 GPS rempl2)'!$E$3:$Q$502,13,0)</f>
        <v>Actualizar la política de Derechos Humanos de la Entidad, incorporando el enfoque diferencial  (Política de Derechos Humanos Actualizada)</v>
      </c>
      <c r="I484" s="61">
        <f>VLOOKUP(A484,'PAI 2025 GPS rempl2)'!$E$3:$T$502,15,0)</f>
        <v>1</v>
      </c>
      <c r="J484" s="61" t="str">
        <f>VLOOKUP(A484,'PAI 2025 GPS rempl2)'!$E$3:$U$502,16,0)</f>
        <v>Númerica</v>
      </c>
      <c r="K484" s="61" t="str">
        <f>VLOOKUP(A484,'PAI 2025 GPS rempl2)'!$E$3:$X$502,18,0)</f>
        <v>2025-01-27</v>
      </c>
      <c r="L484" s="61" t="str">
        <f>VLOOKUP(A484,'PAI 2025 GPS rempl2)'!$E$3:$X$502,19,0)</f>
        <v>2025-05-30</v>
      </c>
      <c r="M484" s="61" t="str">
        <f>VLOOKUP(A484,'PAI 2025 GPS rempl2)'!$E$3:$X$502,20,0)</f>
        <v>100-SECRETARIA GENERAL</v>
      </c>
    </row>
    <row r="485" spans="1:13" x14ac:dyDescent="0.25">
      <c r="A485" s="79" t="s">
        <v>1656</v>
      </c>
      <c r="B485" s="79" t="str">
        <f>VLOOKUP(A485,'PAI 2025 GPS rempl2)'!$A$3:$D$502,4,0)</f>
        <v>Actividad propia</v>
      </c>
      <c r="C485" s="61" t="str">
        <f>IF(ISERROR(VLOOKUP(A485,Hoja1!$A$3:$G$119,7,0)),C484,VLOOKUP(A485,Hoja1!$A$3:$G$119,7,0))</f>
        <v>Política Participación Ciudadana en la Gestión Pública _DIMENSIÓN Gestión con Valores para Resultados</v>
      </c>
      <c r="D485" s="61" t="s">
        <v>1764</v>
      </c>
      <c r="E485" s="61" t="s">
        <v>1756</v>
      </c>
      <c r="H485" s="61" t="str">
        <f>VLOOKUP(A485,'PAI 2025 GPS rempl2)'!$E$3:$Q$502,13,0)</f>
        <v>Ejecutar el plan de trabajo de la Política de Equidad de Género y Diversidad (Plan de trabajo con seguimiento y sus respectivas evidencias)</v>
      </c>
      <c r="I485" s="61">
        <f>VLOOKUP(A485,'PAI 2025 GPS rempl2)'!$E$3:$T$502,15,0)</f>
        <v>100</v>
      </c>
      <c r="J485" s="61" t="str">
        <f>VLOOKUP(A485,'PAI 2025 GPS rempl2)'!$E$3:$U$502,16,0)</f>
        <v>Porcentual</v>
      </c>
      <c r="K485" s="61" t="str">
        <f>VLOOKUP(A485,'PAI 2025 GPS rempl2)'!$E$3:$X$502,18,0)</f>
        <v>2025-01-27</v>
      </c>
      <c r="L485" s="61" t="str">
        <f>VLOOKUP(A485,'PAI 2025 GPS rempl2)'!$E$3:$X$502,19,0)</f>
        <v>2025-12-16</v>
      </c>
      <c r="M485" s="61" t="str">
        <f>VLOOKUP(A485,'PAI 2025 GPS rempl2)'!$E$3:$X$502,20,0)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486" spans="1:13" x14ac:dyDescent="0.25">
      <c r="A486" s="79" t="s">
        <v>1657</v>
      </c>
      <c r="B486" s="79" t="str">
        <f>VLOOKUP(A486,'PAI 2025 GPS rempl2)'!$A$3:$D$502,4,0)</f>
        <v>Actividad propia</v>
      </c>
      <c r="C486" s="61" t="str">
        <f>IF(ISERROR(VLOOKUP(A486,Hoja1!$A$3:$G$119,7,0)),C485,VLOOKUP(A486,Hoja1!$A$3:$G$119,7,0))</f>
        <v>Política Participación Ciudadana en la Gestión Pública _DIMENSIÓN Gestión con Valores para Resultados</v>
      </c>
      <c r="D486" s="61" t="s">
        <v>1764</v>
      </c>
      <c r="E486" s="61" t="s">
        <v>1756</v>
      </c>
      <c r="H486" s="61" t="str">
        <f>VLOOKUP(A486,'PAI 2025 GPS rempl2)'!$E$3:$Q$502,13,0)</f>
        <v>Formular un plan de trabajo para la implementación de la política de Derechos Humanos de la Entidad (Plan de Trabajo de la Política de Derechos Humanos)</v>
      </c>
      <c r="I486" s="61">
        <f>VLOOKUP(A486,'PAI 2025 GPS rempl2)'!$E$3:$T$502,15,0)</f>
        <v>1</v>
      </c>
      <c r="J486" s="61" t="str">
        <f>VLOOKUP(A486,'PAI 2025 GPS rempl2)'!$E$3:$U$502,16,0)</f>
        <v>Númerica</v>
      </c>
      <c r="K486" s="61" t="str">
        <f>VLOOKUP(A486,'PAI 2025 GPS rempl2)'!$E$3:$X$502,18,0)</f>
        <v>2025-06-03</v>
      </c>
      <c r="L486" s="61" t="str">
        <f>VLOOKUP(A486,'PAI 2025 GPS rempl2)'!$E$3:$X$502,19,0)</f>
        <v>2025-07-25</v>
      </c>
      <c r="M486" s="61" t="str">
        <f>VLOOKUP(A486,'PAI 2025 GPS rempl2)'!$E$3:$X$502,20,0)</f>
        <v>100-SECRETARIA GENERAL</v>
      </c>
    </row>
    <row r="487" spans="1:13" x14ac:dyDescent="0.25">
      <c r="A487" s="79" t="s">
        <v>1660</v>
      </c>
      <c r="B487" s="79" t="str">
        <f>VLOOKUP(A487,'PAI 2025 GPS rempl2)'!$A$3:$D$502,4,0)</f>
        <v>Actividad propia</v>
      </c>
      <c r="C487" s="61" t="str">
        <f>IF(ISERROR(VLOOKUP(A487,Hoja1!$A$3:$G$119,7,0)),C486,VLOOKUP(A487,Hoja1!$A$3:$G$119,7,0))</f>
        <v>Política Participación Ciudadana en la Gestión Pública _DIMENSIÓN Gestión con Valores para Resultados</v>
      </c>
      <c r="D487" s="61" t="s">
        <v>1764</v>
      </c>
      <c r="E487" s="61" t="s">
        <v>1756</v>
      </c>
      <c r="H487" s="61" t="str">
        <f>VLOOKUP(A487,'PAI 2025 GPS rempl2)'!$E$3:$Q$502,13,0)</f>
        <v>Ejecutar el plan de trabajo de la Política de Derechos Humanos de la SIC.  (Plan de trabajo con seguimiento y sus respectivas evidencias)</v>
      </c>
      <c r="I487" s="61">
        <f>VLOOKUP(A487,'PAI 2025 GPS rempl2)'!$E$3:$T$502,15,0)</f>
        <v>100</v>
      </c>
      <c r="J487" s="61" t="str">
        <f>VLOOKUP(A487,'PAI 2025 GPS rempl2)'!$E$3:$U$502,16,0)</f>
        <v>Porcentual</v>
      </c>
      <c r="K487" s="61" t="str">
        <f>VLOOKUP(A487,'PAI 2025 GPS rempl2)'!$E$3:$X$502,18,0)</f>
        <v>2025-07-28</v>
      </c>
      <c r="L487" s="61" t="str">
        <f>VLOOKUP(A487,'PAI 2025 GPS rempl2)'!$E$3:$X$502,19,0)</f>
        <v>2025-12-16</v>
      </c>
      <c r="M487" s="61" t="str">
        <f>VLOOKUP(A487,'PAI 2025 GPS rempl2)'!$E$3:$X$502,20,0)</f>
        <v>100-SECRETARIA GENERAL;
111-GRUPO DE TRABAJO DE ADMINISTRACIÓN DE PERSONAL;
117-GRUPO DE TRABAJO DE DESARROLLO DE TALENTO HUMANO;
72-GRUPO DE TRABAJO DE ATENCION AL CIUDADANO;
73-GRUPO DE TRABAJO DE COMUNICACION</v>
      </c>
    </row>
    <row r="488" spans="1:13" x14ac:dyDescent="0.25">
      <c r="A488" s="79" t="s">
        <v>1663</v>
      </c>
      <c r="B488" s="79" t="str">
        <f>VLOOKUP(A488,'PAI 2025 GPS rempl2)'!$A$3:$D$502,4,0)</f>
        <v>Producto</v>
      </c>
      <c r="C488" s="61" t="str">
        <f>IF(ISERROR(VLOOKUP(A488,Hoja1!$A$3:$G$119,7,0)),C487,VLOOKUP(A488,Hoja1!$A$3:$G$119,7,0))</f>
        <v>Política Fortalecimiento Organizacional y Simplificación de Procesos _DIMENSIÓN Gestión con Valores para Resultados</v>
      </c>
      <c r="D488" s="61" t="s">
        <v>1758</v>
      </c>
      <c r="E488" s="61" t="s">
        <v>1756</v>
      </c>
      <c r="F488" s="61" t="str">
        <f>+VLOOKUP(A488,Hoja1!$A$3:$G$119,3,0)</f>
        <v>60-Fortalecer el Sistema Integral de Gestión Institucional en el marco del Modelo Integrado de Planeación y gestión para mejorar la prestación del servicio.</v>
      </c>
      <c r="G488" s="61" t="str">
        <f>VLOOKUP(A488,'PAI 2025 GPS rempl2)'!$E$3:$L$502,8,0)</f>
        <v>FUNCIONAMIENTO</v>
      </c>
      <c r="H488" s="61" t="str">
        <f>VLOOKUP(A488,'PAI 2025 GPS rempl2)'!$E$3:$Q$502,13,0)</f>
        <v>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v>
      </c>
      <c r="I488" s="61">
        <f>VLOOKUP(A488,'PAI 2025 GPS rempl2)'!$E$3:$T$502,15,0)</f>
        <v>100</v>
      </c>
      <c r="J488" s="61" t="str">
        <f>VLOOKUP(A488,'PAI 2025 GPS rempl2)'!$E$3:$U$502,16,0)</f>
        <v>Porcentual</v>
      </c>
      <c r="K488" s="61" t="str">
        <f>VLOOKUP(A488,'PAI 2025 GPS rempl2)'!$E$3:$X$502,18,0)</f>
        <v>2025-01-27</v>
      </c>
      <c r="L488" s="61" t="str">
        <f>VLOOKUP(A488,'PAI 2025 GPS rempl2)'!$E$3:$X$502,19,0)</f>
        <v>2025-12-19</v>
      </c>
      <c r="M488" s="61" t="str">
        <f>VLOOKUP(A488,'PAI 2025 GPS rempl2)'!$E$3:$X$502,20,0)</f>
        <v>100-SECRETARIA GENERAL;
130-DIRECCIÓN FINANCIERA</v>
      </c>
    </row>
    <row r="489" spans="1:13" x14ac:dyDescent="0.25">
      <c r="A489" s="79" t="s">
        <v>1665</v>
      </c>
      <c r="B489" s="79" t="str">
        <f>VLOOKUP(A489,'PAI 2025 GPS rempl2)'!$A$3:$D$502,4,0)</f>
        <v>Actividad propia</v>
      </c>
      <c r="C489" s="61" t="str">
        <f>IF(ISERROR(VLOOKUP(A489,Hoja1!$A$3:$G$119,7,0)),C488,VLOOKUP(A489,Hoja1!$A$3:$G$119,7,0))</f>
        <v>Política Fortalecimiento Organizacional y Simplificación de Procesos _DIMENSIÓN Gestión con Valores para Resultados</v>
      </c>
      <c r="D489" s="61" t="s">
        <v>1758</v>
      </c>
      <c r="E489" s="61" t="s">
        <v>1756</v>
      </c>
      <c r="H489" s="61" t="str">
        <f>VLOOKUP(A489,'PAI 2025 GPS rempl2)'!$E$3:$Q$502,13,0)</f>
        <v>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v>
      </c>
      <c r="I489" s="61">
        <f>VLOOKUP(A489,'PAI 2025 GPS rempl2)'!$E$3:$T$502,15,0)</f>
        <v>1</v>
      </c>
      <c r="J489" s="61" t="str">
        <f>VLOOKUP(A489,'PAI 2025 GPS rempl2)'!$E$3:$U$502,16,0)</f>
        <v>Númerica</v>
      </c>
      <c r="K489" s="61" t="str">
        <f>VLOOKUP(A489,'PAI 2025 GPS rempl2)'!$E$3:$X$502,18,0)</f>
        <v>2025-01-27</v>
      </c>
      <c r="L489" s="61" t="str">
        <f>VLOOKUP(A489,'PAI 2025 GPS rempl2)'!$E$3:$X$502,19,0)</f>
        <v>2025-02-28</v>
      </c>
      <c r="M489" s="61" t="str">
        <f>VLOOKUP(A489,'PAI 2025 GPS rempl2)'!$E$3:$X$502,20,0)</f>
        <v>100-SECRETARIA GENERAL</v>
      </c>
    </row>
    <row r="490" spans="1:13" x14ac:dyDescent="0.25">
      <c r="A490" s="79" t="s">
        <v>1667</v>
      </c>
      <c r="B490" s="79" t="str">
        <f>VLOOKUP(A490,'PAI 2025 GPS rempl2)'!$A$3:$D$502,4,0)</f>
        <v>Actividad propia</v>
      </c>
      <c r="C490" s="61" t="str">
        <f>IF(ISERROR(VLOOKUP(A490,Hoja1!$A$3:$G$119,7,0)),C489,VLOOKUP(A490,Hoja1!$A$3:$G$119,7,0))</f>
        <v>Política Fortalecimiento Organizacional y Simplificación de Procesos _DIMENSIÓN Gestión con Valores para Resultados</v>
      </c>
      <c r="D490" s="61" t="s">
        <v>1758</v>
      </c>
      <c r="E490" s="61" t="s">
        <v>1756</v>
      </c>
      <c r="H490" s="61" t="str">
        <f>VLOOKUP(A490,'PAI 2025 GPS rempl2)'!$E$3:$Q$502,13,0)</f>
        <v>Actualizar la materialidad e identificar la doble materialidad de la Entidad para robustecer la identificación de los temas que impactan a los grupos de valor (Documento con la actualización de la materialidad y la identificación de la doble materialidad de la Entidad)</v>
      </c>
      <c r="I490" s="61">
        <f>VLOOKUP(A490,'PAI 2025 GPS rempl2)'!$E$3:$T$502,15,0)</f>
        <v>1</v>
      </c>
      <c r="J490" s="61" t="str">
        <f>VLOOKUP(A490,'PAI 2025 GPS rempl2)'!$E$3:$U$502,16,0)</f>
        <v>Númerica</v>
      </c>
      <c r="K490" s="61" t="str">
        <f>VLOOKUP(A490,'PAI 2025 GPS rempl2)'!$E$3:$X$502,18,0)</f>
        <v>2025-03-03</v>
      </c>
      <c r="L490" s="61" t="str">
        <f>VLOOKUP(A490,'PAI 2025 GPS rempl2)'!$E$3:$X$502,19,0)</f>
        <v>2025-06-16</v>
      </c>
      <c r="M490" s="61" t="str">
        <f>VLOOKUP(A490,'PAI 2025 GPS rempl2)'!$E$3:$X$502,20,0)</f>
        <v>100-SECRETARIA GENERAL;
130-DIRECCIÓN FINANCIERA</v>
      </c>
    </row>
    <row r="491" spans="1:13" x14ac:dyDescent="0.25">
      <c r="A491" s="79" t="s">
        <v>1668</v>
      </c>
      <c r="B491" s="79" t="str">
        <f>VLOOKUP(A491,'PAI 2025 GPS rempl2)'!$A$3:$D$502,4,0)</f>
        <v>Actividad propia</v>
      </c>
      <c r="C491" s="61" t="str">
        <f>IF(ISERROR(VLOOKUP(A491,Hoja1!$A$3:$G$119,7,0)),C490,VLOOKUP(A491,Hoja1!$A$3:$G$119,7,0))</f>
        <v>Política Fortalecimiento Organizacional y Simplificación de Procesos _DIMENSIÓN Gestión con Valores para Resultados</v>
      </c>
      <c r="D491" s="61" t="s">
        <v>1758</v>
      </c>
      <c r="E491" s="61" t="s">
        <v>1756</v>
      </c>
      <c r="H491" s="61" t="str">
        <f>VLOOKUP(A491,'PAI 2025 GPS rempl2)'!$E$3:$Q$502,13,0)</f>
        <v>Ejecutar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v>
      </c>
      <c r="I491" s="61">
        <f>VLOOKUP(A491,'PAI 2025 GPS rempl2)'!$E$3:$T$502,15,0)</f>
        <v>100</v>
      </c>
      <c r="J491" s="61" t="str">
        <f>VLOOKUP(A491,'PAI 2025 GPS rempl2)'!$E$3:$U$502,16,0)</f>
        <v>Porcentual</v>
      </c>
      <c r="K491" s="61" t="str">
        <f>VLOOKUP(A491,'PAI 2025 GPS rempl2)'!$E$3:$X$502,18,0)</f>
        <v>2025-03-03</v>
      </c>
      <c r="L491" s="61" t="str">
        <f>VLOOKUP(A491,'PAI 2025 GPS rempl2)'!$E$3:$X$502,19,0)</f>
        <v>2025-11-28</v>
      </c>
      <c r="M491" s="61" t="str">
        <f>VLOOKUP(A491,'PAI 2025 GPS rempl2)'!$E$3:$X$502,20,0)</f>
        <v>100-SECRETARIA GENERAL</v>
      </c>
    </row>
    <row r="492" spans="1:13" x14ac:dyDescent="0.25">
      <c r="A492" s="79" t="s">
        <v>1669</v>
      </c>
      <c r="B492" s="79" t="str">
        <f>VLOOKUP(A492,'PAI 2025 GPS rempl2)'!$A$3:$D$502,4,0)</f>
        <v>Actividad propia</v>
      </c>
      <c r="C492" s="61" t="str">
        <f>IF(ISERROR(VLOOKUP(A492,Hoja1!$A$3:$G$119,7,0)),C491,VLOOKUP(A492,Hoja1!$A$3:$G$119,7,0))</f>
        <v>Política Fortalecimiento Organizacional y Simplificación de Procesos _DIMENSIÓN Gestión con Valores para Resultados</v>
      </c>
      <c r="D492" s="61" t="s">
        <v>1758</v>
      </c>
      <c r="E492" s="61" t="s">
        <v>1756</v>
      </c>
      <c r="H492" s="61" t="str">
        <f>VLOOKUP(A492,'PAI 2025 GPS rempl2)'!$E$3:$Q$502,13,0)</f>
        <v>Elaborar el Informe de Sostenibilidad para la vigencia 2024 con el propósito de promover la comunicación y medición de la gestión de la Sostenibilidad (Informe de Sostenibilidad de la vigencia 2024)</v>
      </c>
      <c r="I492" s="61">
        <f>VLOOKUP(A492,'PAI 2025 GPS rempl2)'!$E$3:$T$502,15,0)</f>
        <v>1</v>
      </c>
      <c r="J492" s="61" t="str">
        <f>VLOOKUP(A492,'PAI 2025 GPS rempl2)'!$E$3:$U$502,16,0)</f>
        <v>Númerica</v>
      </c>
      <c r="K492" s="61" t="str">
        <f>VLOOKUP(A492,'PAI 2025 GPS rempl2)'!$E$3:$X$502,18,0)</f>
        <v>2025-03-20</v>
      </c>
      <c r="L492" s="61" t="str">
        <f>VLOOKUP(A492,'PAI 2025 GPS rempl2)'!$E$3:$X$502,19,0)</f>
        <v>2025-08-29</v>
      </c>
      <c r="M492" s="61" t="str">
        <f>VLOOKUP(A492,'PAI 2025 GPS rempl2)'!$E$3:$X$502,20,0)</f>
        <v>100-SECRETARIA GENERAL</v>
      </c>
    </row>
    <row r="493" spans="1:13" x14ac:dyDescent="0.25">
      <c r="A493" s="79" t="s">
        <v>1670</v>
      </c>
      <c r="B493" s="79" t="str">
        <f>VLOOKUP(A493,'PAI 2025 GPS rempl2)'!$A$3:$D$502,4,0)</f>
        <v>Actividad propia</v>
      </c>
      <c r="C493" s="61" t="str">
        <f>IF(ISERROR(VLOOKUP(A493,Hoja1!$A$3:$G$119,7,0)),C492,VLOOKUP(A493,Hoja1!$A$3:$G$119,7,0))</f>
        <v>Política Fortalecimiento Organizacional y Simplificación de Procesos _DIMENSIÓN Gestión con Valores para Resultados</v>
      </c>
      <c r="D493" s="61" t="s">
        <v>1758</v>
      </c>
      <c r="E493" s="61" t="s">
        <v>1756</v>
      </c>
      <c r="H493" s="61" t="str">
        <f>VLOOKUP(A493,'PAI 2025 GPS rempl2)'!$E$3:$Q$502,13,0)</f>
        <v>Elaborar una guía que brinde herramientas para integrar los Objetivos de Desarrollo Sostenible (ODS) en la gestión y misionalidad de la SIC.  (Guía de incorporación de los ODS y alineación de la agenda 2030 a misionalidad y gestión de la SIC)</v>
      </c>
      <c r="I493" s="61">
        <f>VLOOKUP(A493,'PAI 2025 GPS rempl2)'!$E$3:$T$502,15,0)</f>
        <v>1</v>
      </c>
      <c r="J493" s="61" t="str">
        <f>VLOOKUP(A493,'PAI 2025 GPS rempl2)'!$E$3:$U$502,16,0)</f>
        <v>Númerica</v>
      </c>
      <c r="K493" s="61" t="str">
        <f>VLOOKUP(A493,'PAI 2025 GPS rempl2)'!$E$3:$X$502,18,0)</f>
        <v>2025-06-24</v>
      </c>
      <c r="L493" s="61" t="str">
        <f>VLOOKUP(A493,'PAI 2025 GPS rempl2)'!$E$3:$X$502,19,0)</f>
        <v>2025-12-19</v>
      </c>
      <c r="M493" s="61" t="str">
        <f>VLOOKUP(A493,'PAI 2025 GPS rempl2)'!$E$3:$X$502,20,0)</f>
        <v>100-SECRETARIA GENERAL</v>
      </c>
    </row>
    <row r="494" spans="1:13" x14ac:dyDescent="0.25">
      <c r="A494" s="79" t="s">
        <v>1673</v>
      </c>
      <c r="B494" s="79" t="str">
        <f>VLOOKUP(A494,'PAI 2025 GPS rempl2)'!$A$3:$D$502,4,0)</f>
        <v>Producto</v>
      </c>
      <c r="C494" s="61" t="str">
        <f>IF(ISERROR(VLOOKUP(A494,Hoja1!$A$3:$G$119,7,0)),C493,VLOOKUP(A494,Hoja1!$A$3:$G$119,7,0))</f>
        <v>Política Gestión Documental _DIMENSIÓN Información y Comunicación</v>
      </c>
      <c r="D494" s="61" t="s">
        <v>1768</v>
      </c>
      <c r="E494" s="61" t="s">
        <v>1769</v>
      </c>
      <c r="F494" s="61" t="str">
        <f>+VLOOKUP(A494,Hoja1!$A$3:$G$119,3,0)</f>
        <v>62-Fortalecer la infraestructura, uso y aprovechamiento de las tecnologías de la información, para optimizar la capacidad institucional</v>
      </c>
      <c r="G494" s="61" t="str">
        <f>VLOOKUP(A494,'PAI 2025 GPS rempl2)'!$E$3:$L$502,8,0)</f>
        <v>FUNCIONAMIENTO</v>
      </c>
      <c r="H494" s="61" t="str">
        <f>VLOOKUP(A494,'PAI 2025 GPS rempl2)'!$E$3:$Q$502,13,0)</f>
        <v>Estrategia para una eficiente y efectiva gestión archivística que garantice la transición al expediente electrónico, implementada (documento con la estrategia definida, seguimiento al plan de trabajo y evidencias de su cumplimiento)</v>
      </c>
      <c r="I494" s="61">
        <f>VLOOKUP(A494,'PAI 2025 GPS rempl2)'!$E$3:$T$502,15,0)</f>
        <v>100</v>
      </c>
      <c r="J494" s="61" t="str">
        <f>VLOOKUP(A494,'PAI 2025 GPS rempl2)'!$E$3:$U$502,16,0)</f>
        <v>Porcentual</v>
      </c>
      <c r="K494" s="61" t="str">
        <f>VLOOKUP(A494,'PAI 2025 GPS rempl2)'!$E$3:$X$502,18,0)</f>
        <v>2025-02-03</v>
      </c>
      <c r="L494" s="61" t="str">
        <f>VLOOKUP(A494,'PAI 2025 GPS rempl2)'!$E$3:$X$502,19,0)</f>
        <v>2025-12-19</v>
      </c>
      <c r="M494" s="61" t="str">
        <f>VLOOKUP(A494,'PAI 2025 GPS rempl2)'!$E$3:$X$502,20,0)</f>
        <v>141-GRUPO DE TRABAJO DE GESTIÓN DOCUMENTAL Y ARCHIVO</v>
      </c>
    </row>
    <row r="495" spans="1:13" x14ac:dyDescent="0.25">
      <c r="A495" s="79" t="s">
        <v>1676</v>
      </c>
      <c r="B495" s="79" t="str">
        <f>VLOOKUP(A495,'PAI 2025 GPS rempl2)'!$A$3:$D$502,4,0)</f>
        <v>Actividad propia</v>
      </c>
      <c r="C495" s="61" t="str">
        <f>IF(ISERROR(VLOOKUP(A495,Hoja1!$A$3:$G$119,7,0)),C494,VLOOKUP(A495,Hoja1!$A$3:$G$119,7,0))</f>
        <v>Política Gestión Documental _DIMENSIÓN Información y Comunicación</v>
      </c>
      <c r="D495" s="61" t="s">
        <v>1768</v>
      </c>
      <c r="E495" s="61" t="s">
        <v>1769</v>
      </c>
      <c r="H495" s="61" t="str">
        <f>VLOOKUP(A495,'PAI 2025 GPS rempl2)'!$E$3:$Q$502,13,0)</f>
        <v>Definir la estrategia que garantizará la transición al expediente electrónico. (Incluye metas, plazos, recursos necesarios y etapas de implementación) (documento con la estrategia definida / único entregable)</v>
      </c>
      <c r="I495" s="61">
        <f>VLOOKUP(A495,'PAI 2025 GPS rempl2)'!$E$3:$T$502,15,0)</f>
        <v>1</v>
      </c>
      <c r="J495" s="61" t="str">
        <f>VLOOKUP(A495,'PAI 2025 GPS rempl2)'!$E$3:$U$502,16,0)</f>
        <v>Númerica</v>
      </c>
      <c r="K495" s="61" t="str">
        <f>VLOOKUP(A495,'PAI 2025 GPS rempl2)'!$E$3:$X$502,18,0)</f>
        <v>2025-02-03</v>
      </c>
      <c r="L495" s="61" t="str">
        <f>VLOOKUP(A495,'PAI 2025 GPS rempl2)'!$E$3:$X$502,19,0)</f>
        <v>2025-04-25</v>
      </c>
      <c r="M495" s="61" t="str">
        <f>VLOOKUP(A495,'PAI 2025 GPS rempl2)'!$E$3:$X$502,20,0)</f>
        <v>141-GRUPO DE TRABAJO DE GESTIÓN DOCUMENTAL Y ARCHIVO</v>
      </c>
    </row>
    <row r="496" spans="1:13" x14ac:dyDescent="0.25">
      <c r="A496" s="79" t="s">
        <v>1679</v>
      </c>
      <c r="B496" s="79" t="str">
        <f>VLOOKUP(A496,'PAI 2025 GPS rempl2)'!$A$3:$D$502,4,0)</f>
        <v>Actividad propia</v>
      </c>
      <c r="C496" s="61" t="str">
        <f>IF(ISERROR(VLOOKUP(A496,Hoja1!$A$3:$G$119,7,0)),C495,VLOOKUP(A496,Hoja1!$A$3:$G$119,7,0))</f>
        <v>Política Gestión Documental _DIMENSIÓN Información y Comunicación</v>
      </c>
      <c r="D496" s="61" t="s">
        <v>1768</v>
      </c>
      <c r="E496" s="61" t="s">
        <v>1769</v>
      </c>
      <c r="H496" s="61" t="str">
        <f>VLOOKUP(A496,'PAI 2025 GPS rempl2)'!$E$3:$Q$502,13,0)</f>
        <v>Elaborar un plan de trabajo que defina las actividades,  fechas y responsbales, que permitan la implementación de la estrategia definida (plan de trabajo / único entregable)</v>
      </c>
      <c r="I496" s="61">
        <f>VLOOKUP(A496,'PAI 2025 GPS rempl2)'!$E$3:$T$502,15,0)</f>
        <v>1</v>
      </c>
      <c r="J496" s="61" t="str">
        <f>VLOOKUP(A496,'PAI 2025 GPS rempl2)'!$E$3:$U$502,16,0)</f>
        <v>Númerica</v>
      </c>
      <c r="K496" s="61" t="str">
        <f>VLOOKUP(A496,'PAI 2025 GPS rempl2)'!$E$3:$X$502,18,0)</f>
        <v>2025-04-28</v>
      </c>
      <c r="L496" s="61" t="str">
        <f>VLOOKUP(A496,'PAI 2025 GPS rempl2)'!$E$3:$X$502,19,0)</f>
        <v>2025-05-16</v>
      </c>
      <c r="M496" s="61" t="str">
        <f>VLOOKUP(A496,'PAI 2025 GPS rempl2)'!$E$3:$X$502,20,0)</f>
        <v>141-GRUPO DE TRABAJO DE GESTIÓN DOCUMENTAL Y ARCHIVO</v>
      </c>
    </row>
    <row r="497" spans="1:13" x14ac:dyDescent="0.25">
      <c r="A497" s="79" t="s">
        <v>1683</v>
      </c>
      <c r="B497" s="79" t="str">
        <f>VLOOKUP(A497,'PAI 2025 GPS rempl2)'!$A$3:$D$502,4,0)</f>
        <v>Actividad propia</v>
      </c>
      <c r="C497" s="61" t="str">
        <f>IF(ISERROR(VLOOKUP(A497,Hoja1!$A$3:$G$119,7,0)),C496,VLOOKUP(A497,Hoja1!$A$3:$G$119,7,0))</f>
        <v>Política Gestión Documental _DIMENSIÓN Información y Comunicación</v>
      </c>
      <c r="D497" s="61" t="s">
        <v>1768</v>
      </c>
      <c r="E497" s="61" t="s">
        <v>1769</v>
      </c>
      <c r="H497" s="61" t="str">
        <f>VLOOKUP(A497,'PAI 2025 GPS rempl2)'!$E$3:$Q$502,13,0)</f>
        <v>Ejecutar las actividades del plan de trabajo planificadas para la vigencia 2025 (Seguimiento al plan de trabajo y evidencias de su cumplimiento)</v>
      </c>
      <c r="I497" s="61">
        <f>VLOOKUP(A497,'PAI 2025 GPS rempl2)'!$E$3:$T$502,15,0)</f>
        <v>100</v>
      </c>
      <c r="J497" s="61" t="str">
        <f>VLOOKUP(A497,'PAI 2025 GPS rempl2)'!$E$3:$U$502,16,0)</f>
        <v>Porcentual</v>
      </c>
      <c r="K497" s="61" t="str">
        <f>VLOOKUP(A497,'PAI 2025 GPS rempl2)'!$E$3:$X$502,18,0)</f>
        <v>2025-05-19</v>
      </c>
      <c r="L497" s="61" t="str">
        <f>VLOOKUP(A497,'PAI 2025 GPS rempl2)'!$E$3:$X$502,19,0)</f>
        <v>2025-12-19</v>
      </c>
      <c r="M497" s="61" t="str">
        <f>VLOOKUP(A497,'PAI 2025 GPS rempl2)'!$E$3:$X$502,20,0)</f>
        <v>141-GRUPO DE TRABAJO DE GESTIÓN DOCUMENTAL Y ARCHIVO</v>
      </c>
    </row>
    <row r="498" spans="1:13" x14ac:dyDescent="0.25">
      <c r="A498" s="79" t="s">
        <v>1686</v>
      </c>
      <c r="B498" s="79" t="str">
        <f>VLOOKUP(A498,'PAI 2025 GPS rempl2)'!$A$3:$D$502,4,0)</f>
        <v>Producto</v>
      </c>
      <c r="C498" s="61" t="str">
        <f>IF(ISERROR(VLOOKUP(A498,Hoja1!$A$3:$G$119,7,0)),C497,VLOOKUP(A498,Hoja1!$A$3:$G$119,7,0))</f>
        <v>Política Gestión Documental _DIMENSIÓN Información y Comunicación</v>
      </c>
      <c r="D498" s="61" t="s">
        <v>1768</v>
      </c>
      <c r="E498" s="61" t="s">
        <v>1769</v>
      </c>
      <c r="F498" s="61" t="str">
        <f>+VLOOKUP(A498,Hoja1!$A$3:$G$119,3,0)</f>
        <v>60-Fortalecer el Sistema Integral de Gestión Institucional en el marco del Modelo Integrado de Planeación y gestión para mejorar la prestación del servicio.</v>
      </c>
      <c r="G498" s="61" t="str">
        <f>VLOOKUP(A498,'PAI 2025 GPS rempl2)'!$E$3:$L$502,8,0)</f>
        <v>FUNCIONAMIENTO</v>
      </c>
      <c r="H498" s="61" t="str">
        <f>VLOOKUP(A498,'PAI 2025 GPS rempl2)'!$E$3:$Q$502,13,0)</f>
        <v>Plan Institucional de Archivos publicado y ejecutado (Plan ejecutado con seguimiento / Link de publicación)</v>
      </c>
      <c r="I498" s="61">
        <f>VLOOKUP(A498,'PAI 2025 GPS rempl2)'!$E$3:$T$502,15,0)</f>
        <v>100</v>
      </c>
      <c r="J498" s="61" t="str">
        <f>VLOOKUP(A498,'PAI 2025 GPS rempl2)'!$E$3:$U$502,16,0)</f>
        <v>Porcentual</v>
      </c>
      <c r="K498" s="61" t="str">
        <f>VLOOKUP(A498,'PAI 2025 GPS rempl2)'!$E$3:$X$502,18,0)</f>
        <v>2025-01-14</v>
      </c>
      <c r="L498" s="61" t="str">
        <f>VLOOKUP(A498,'PAI 2025 GPS rempl2)'!$E$3:$X$502,19,0)</f>
        <v>2025-12-19</v>
      </c>
      <c r="M498" s="61" t="str">
        <f>VLOOKUP(A498,'PAI 2025 GPS rempl2)'!$E$3:$X$502,20,0)</f>
        <v>141-GRUPO DE TRABAJO DE GESTIÓN DOCUMENTAL Y ARCHIVO</v>
      </c>
    </row>
    <row r="499" spans="1:13" x14ac:dyDescent="0.25">
      <c r="A499" s="79" t="s">
        <v>1688</v>
      </c>
      <c r="B499" s="79" t="str">
        <f>VLOOKUP(A499,'PAI 2025 GPS rempl2)'!$A$3:$D$502,4,0)</f>
        <v>Actividad propia</v>
      </c>
      <c r="C499" s="61" t="str">
        <f>IF(ISERROR(VLOOKUP(A499,Hoja1!$A$3:$G$119,7,0)),C498,VLOOKUP(A499,Hoja1!$A$3:$G$119,7,0))</f>
        <v>Política Gestión Documental _DIMENSIÓN Información y Comunicación</v>
      </c>
      <c r="D499" s="61" t="s">
        <v>1768</v>
      </c>
      <c r="E499" s="61" t="s">
        <v>1769</v>
      </c>
      <c r="H499" s="61" t="str">
        <f>VLOOKUP(A499,'PAI 2025 GPS rempl2)'!$E$3:$Q$502,13,0)</f>
        <v>Actualizar y publicar el Plan Institucional de Archivo 2025 (Documento del Plan Institucional de Archivos, actualizado).)</v>
      </c>
      <c r="I499" s="61">
        <f>VLOOKUP(A499,'PAI 2025 GPS rempl2)'!$E$3:$T$502,15,0)</f>
        <v>1</v>
      </c>
      <c r="J499" s="61" t="str">
        <f>VLOOKUP(A499,'PAI 2025 GPS rempl2)'!$E$3:$U$502,16,0)</f>
        <v>Númerica</v>
      </c>
      <c r="K499" s="61" t="str">
        <f>VLOOKUP(A499,'PAI 2025 GPS rempl2)'!$E$3:$X$502,18,0)</f>
        <v>2025-01-14</v>
      </c>
      <c r="L499" s="61" t="str">
        <f>VLOOKUP(A499,'PAI 2025 GPS rempl2)'!$E$3:$X$502,19,0)</f>
        <v>2025-01-31</v>
      </c>
      <c r="M499" s="61" t="str">
        <f>VLOOKUP(A499,'PAI 2025 GPS rempl2)'!$E$3:$X$502,20,0)</f>
        <v>141-GRUPO DE TRABAJO DE GESTIÓN DOCUMENTAL Y ARCHIVO</v>
      </c>
    </row>
    <row r="500" spans="1:13" x14ac:dyDescent="0.25">
      <c r="A500" s="79" t="s">
        <v>1690</v>
      </c>
      <c r="B500" s="79" t="str">
        <f>VLOOKUP(A500,'PAI 2025 GPS rempl2)'!$A$3:$D$502,4,0)</f>
        <v>Actividad propia</v>
      </c>
      <c r="C500" s="61" t="str">
        <f>IF(ISERROR(VLOOKUP(A500,Hoja1!$A$3:$G$119,7,0)),C499,VLOOKUP(A500,Hoja1!$A$3:$G$119,7,0))</f>
        <v>Política Gestión Documental _DIMENSIÓN Información y Comunicación</v>
      </c>
      <c r="D500" s="61" t="s">
        <v>1768</v>
      </c>
      <c r="E500" s="61" t="s">
        <v>1769</v>
      </c>
      <c r="H500" s="61" t="str">
        <f>VLOOKUP(A500,'PAI 2025 GPS rempl2)'!$E$3:$Q$502,13,0)</f>
        <v>Formular el plan institucional de Archivo (Documento de Plan de Trabajo para el seguimiento de la ejecución)</v>
      </c>
      <c r="I500" s="61">
        <f>VLOOKUP(A500,'PAI 2025 GPS rempl2)'!$E$3:$T$502,15,0)</f>
        <v>1</v>
      </c>
      <c r="J500" s="61" t="str">
        <f>VLOOKUP(A500,'PAI 2025 GPS rempl2)'!$E$3:$U$502,16,0)</f>
        <v>Númerica</v>
      </c>
      <c r="K500" s="61" t="str">
        <f>VLOOKUP(A500,'PAI 2025 GPS rempl2)'!$E$3:$X$502,18,0)</f>
        <v>2025-01-14</v>
      </c>
      <c r="L500" s="61" t="str">
        <f>VLOOKUP(A500,'PAI 2025 GPS rempl2)'!$E$3:$X$502,19,0)</f>
        <v>2025-01-31</v>
      </c>
      <c r="M500" s="61" t="str">
        <f>VLOOKUP(A500,'PAI 2025 GPS rempl2)'!$E$3:$X$502,20,0)</f>
        <v>141-GRUPO DE TRABAJO DE GESTIÓN DOCUMENTAL Y ARCHIVO</v>
      </c>
    </row>
    <row r="501" spans="1:13" x14ac:dyDescent="0.25">
      <c r="A501" s="79" t="s">
        <v>1692</v>
      </c>
      <c r="B501" s="79" t="str">
        <f>VLOOKUP(A501,'PAI 2025 GPS rempl2)'!$A$3:$D$502,4,0)</f>
        <v>Actividad propia</v>
      </c>
      <c r="C501" s="61" t="str">
        <f>IF(ISERROR(VLOOKUP(A501,Hoja1!$A$3:$G$119,7,0)),C500,VLOOKUP(A501,Hoja1!$A$3:$G$119,7,0))</f>
        <v>Política Gestión Documental _DIMENSIÓN Información y Comunicación</v>
      </c>
      <c r="D501" s="61" t="s">
        <v>1768</v>
      </c>
      <c r="E501" s="61" t="s">
        <v>1769</v>
      </c>
      <c r="H501" s="61" t="str">
        <f>VLOOKUP(A501,'PAI 2025 GPS rempl2)'!$E$3:$Q$502,13,0)</f>
        <v>Ejecutar el Plan de Trabajo del Plan Institucional de Archivos 2025 (informes de avance de ejecución del plan de trabajo)</v>
      </c>
      <c r="I501" s="61">
        <f>VLOOKUP(A501,'PAI 2025 GPS rempl2)'!$E$3:$T$502,15,0)</f>
        <v>100</v>
      </c>
      <c r="J501" s="61" t="str">
        <f>VLOOKUP(A501,'PAI 2025 GPS rempl2)'!$E$3:$U$502,16,0)</f>
        <v>Porcentual</v>
      </c>
      <c r="K501" s="61" t="str">
        <f>VLOOKUP(A501,'PAI 2025 GPS rempl2)'!$E$3:$X$502,18,0)</f>
        <v>2025-02-03</v>
      </c>
      <c r="L501" s="61" t="str">
        <f>VLOOKUP(A501,'PAI 2025 GPS rempl2)'!$E$3:$X$502,19,0)</f>
        <v>2025-12-19</v>
      </c>
      <c r="M501" s="61" t="str">
        <f>VLOOKUP(A501,'PAI 2025 GPS rempl2)'!$E$3:$X$502,20,0)</f>
        <v>141-GRUPO DE TRABAJO DE GESTIÓN DOCUMENTAL Y ARCHIVO</v>
      </c>
    </row>
    <row r="502" spans="1:13" x14ac:dyDescent="0.25">
      <c r="A502" s="79" t="s">
        <v>1694</v>
      </c>
      <c r="B502" s="79" t="str">
        <f>VLOOKUP(A502,'PAI 2025 GPS rempl2)'!$A$3:$D$502,4,0)</f>
        <v>Producto</v>
      </c>
      <c r="C502" s="61" t="str">
        <f>IF(ISERROR(VLOOKUP(A502,Hoja1!$A$3:$G$119,7,0)),C501,VLOOKUP(A502,Hoja1!$A$3:$G$119,7,0))</f>
        <v>Política Gestión Documental _DIMENSIÓN Información y Comunicación</v>
      </c>
      <c r="D502" s="61" t="s">
        <v>1768</v>
      </c>
      <c r="E502" s="61" t="s">
        <v>1769</v>
      </c>
      <c r="F502" s="61" t="str">
        <f>+VLOOKUP(A502,Hoja1!$A$3:$G$119,3,0)</f>
        <v>81-Mejorar la oportunidad en la atención de trámites y servicios.</v>
      </c>
      <c r="G502" s="61" t="str">
        <f>VLOOKUP(A502,'PAI 2025 GPS rempl2)'!$E$3:$L$502,8,0)</f>
        <v>C-3599-0200-0005-53105b</v>
      </c>
      <c r="H502" s="61" t="str">
        <f>VLOOKUP(A502,'PAI 2025 GPS rempl2)'!$E$3:$Q$502,13,0)</f>
        <v>Servicios complementarios de gestión documental con radicados de entrada, traslados y salidas, realizados.(Informe anual de servicios complementarios de gestión documental)</v>
      </c>
      <c r="I502" s="61">
        <f>VLOOKUP(A502,'PAI 2025 GPS rempl2)'!$E$3:$T$502,15,0)</f>
        <v>3357800</v>
      </c>
      <c r="J502" s="61" t="str">
        <f>VLOOKUP(A502,'PAI 2025 GPS rempl2)'!$E$3:$U$502,16,0)</f>
        <v>Númerica</v>
      </c>
      <c r="K502" s="61" t="str">
        <f>VLOOKUP(A502,'PAI 2025 GPS rempl2)'!$E$3:$X$502,18,0)</f>
        <v>2025-01-02</v>
      </c>
      <c r="L502" s="61" t="str">
        <f>VLOOKUP(A502,'PAI 2025 GPS rempl2)'!$E$3:$X$502,19,0)</f>
        <v>2025-12-31</v>
      </c>
      <c r="M502" s="61" t="str">
        <f>VLOOKUP(A502,'PAI 2025 GPS rempl2)'!$E$3:$X$502,20,0)</f>
        <v>141-GRUPO DE TRABAJO DE GESTIÓN DOCUMENTAL Y ARCHIVO</v>
      </c>
    </row>
    <row r="503" spans="1:13" x14ac:dyDescent="0.25">
      <c r="A503" s="79" t="s">
        <v>1696</v>
      </c>
      <c r="B503" s="79" t="str">
        <f>VLOOKUP(A503,'PAI 2025 GPS rempl2)'!$A$3:$D$502,4,0)</f>
        <v>Actividad propia</v>
      </c>
      <c r="C503" s="61" t="str">
        <f>IF(ISERROR(VLOOKUP(A503,Hoja1!$A$3:$G$119,7,0)),C502,VLOOKUP(A503,Hoja1!$A$3:$G$119,7,0))</f>
        <v>Política Gestión Documental _DIMENSIÓN Información y Comunicación</v>
      </c>
      <c r="D503" s="61" t="s">
        <v>1768</v>
      </c>
      <c r="E503" s="61" t="s">
        <v>1769</v>
      </c>
      <c r="H503" s="61" t="str">
        <f>VLOOKUP(A503,'PAI 2025 GPS rempl2)'!$E$3:$Q$502,13,0)</f>
        <v>Realizar los servicios complementarios de gestión a los documentos internos y externos radicados en la entidad (Informes de servicios complementarios de gestión documental)</v>
      </c>
      <c r="I503" s="61">
        <f>VLOOKUP(A503,'PAI 2025 GPS rempl2)'!$E$3:$T$502,15,0)</f>
        <v>3357800</v>
      </c>
      <c r="J503" s="61" t="str">
        <f>VLOOKUP(A503,'PAI 2025 GPS rempl2)'!$E$3:$U$502,16,0)</f>
        <v>Númerica</v>
      </c>
      <c r="K503" s="61" t="str">
        <f>VLOOKUP(A503,'PAI 2025 GPS rempl2)'!$E$3:$X$502,18,0)</f>
        <v>2025-01-02</v>
      </c>
      <c r="L503" s="61" t="str">
        <f>VLOOKUP(A503,'PAI 2025 GPS rempl2)'!$E$3:$X$502,19,0)</f>
        <v>2025-12-31</v>
      </c>
      <c r="M503" s="61" t="str">
        <f>VLOOKUP(A503,'PAI 2025 GPS rempl2)'!$E$3:$X$502,20,0)</f>
        <v>141-GRUPO DE TRABAJO DE GESTIÓN DOCUMENTAL Y ARCHIVO</v>
      </c>
    </row>
  </sheetData>
  <autoFilter ref="A3:M503" xr:uid="{E7BCF3A1-0F57-454D-9148-9DA532812E2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F0CC-7075-420F-8A07-675454CA1166}">
  <sheetPr codeName="Hoja2"/>
  <dimension ref="A1:I22"/>
  <sheetViews>
    <sheetView showGridLines="0" tabSelected="1" view="pageBreakPreview" topLeftCell="A10" zoomScale="61" zoomScaleNormal="100" zoomScaleSheetLayoutView="85" workbookViewId="0">
      <selection activeCell="H37" sqref="H37"/>
    </sheetView>
  </sheetViews>
  <sheetFormatPr baseColWidth="10" defaultRowHeight="15" x14ac:dyDescent="0.25"/>
  <cols>
    <col min="1" max="1" width="2.7109375" customWidth="1"/>
    <col min="2" max="2" width="20.85546875" customWidth="1"/>
    <col min="3" max="3" width="28" customWidth="1"/>
    <col min="4" max="6" width="29.85546875" customWidth="1"/>
    <col min="7" max="7" width="27.42578125" customWidth="1"/>
    <col min="8" max="8" width="26.42578125" customWidth="1"/>
    <col min="9" max="9" width="29.85546875" customWidth="1"/>
    <col min="10" max="10" width="3.140625" customWidth="1"/>
  </cols>
  <sheetData>
    <row r="1" spans="1:9" ht="7.5" customHeight="1" x14ac:dyDescent="0.25">
      <c r="A1" s="92"/>
      <c r="B1" s="92"/>
      <c r="C1" s="93"/>
      <c r="D1" s="93"/>
      <c r="E1" s="93"/>
      <c r="F1" s="93"/>
      <c r="G1" s="93"/>
      <c r="H1" s="93"/>
      <c r="I1" s="93"/>
    </row>
    <row r="6" spans="1:9" ht="25.5" customHeight="1" x14ac:dyDescent="0.25"/>
    <row r="7" spans="1:9" ht="21.75" customHeight="1" x14ac:dyDescent="0.25"/>
    <row r="8" spans="1:9" ht="26.25" customHeight="1" x14ac:dyDescent="0.25"/>
    <row r="11" spans="1:9" x14ac:dyDescent="0.25">
      <c r="A11" s="94"/>
      <c r="B11" s="94"/>
      <c r="C11" s="2"/>
      <c r="D11" s="2"/>
    </row>
    <row r="12" spans="1:9" ht="99.75" customHeight="1" x14ac:dyDescent="0.25">
      <c r="A12" s="95"/>
      <c r="B12" s="95"/>
      <c r="C12" s="3"/>
    </row>
    <row r="13" spans="1:9" x14ac:dyDescent="0.25">
      <c r="B13" s="96" t="str">
        <f>+'Dimensión 1 - Talento Humano '!B6:J6</f>
        <v>9 PRODUCTOS</v>
      </c>
      <c r="C13" s="96"/>
      <c r="D13" s="97" t="str">
        <f>+'Dimensión 2 - Direccionamiento'!B6</f>
        <v>4 PRODUCTOS</v>
      </c>
      <c r="E13" s="97"/>
      <c r="F13" s="98" t="str">
        <f>+'Dimensión 3-Gestión con Valor'!B6</f>
        <v>6 PRODUCTOS</v>
      </c>
      <c r="G13" s="98"/>
      <c r="H13" s="99" t="str">
        <f>+'Dimensión 4 - Evaluación de res'!B6</f>
        <v>1 PRODUCTOS</v>
      </c>
      <c r="I13" s="99"/>
    </row>
    <row r="22" spans="3:8" x14ac:dyDescent="0.25">
      <c r="C22" s="91" t="str">
        <f>+'Dimensión 5 - Información y com'!B6</f>
        <v>5 PRODUCTOS</v>
      </c>
      <c r="D22" s="91"/>
      <c r="E22" s="90" t="str">
        <f>+'Dimensión 6 - GESCO+I'!B6</f>
        <v>5 PRODUCTOS</v>
      </c>
      <c r="F22" s="90"/>
      <c r="G22" s="89" t="str">
        <f>+'Dimensión 7 - Control Interno'!B6</f>
        <v>3 PRODUCTOS</v>
      </c>
      <c r="H22" s="89"/>
    </row>
  </sheetData>
  <mergeCells count="11">
    <mergeCell ref="G22:H22"/>
    <mergeCell ref="E22:F22"/>
    <mergeCell ref="C22:D22"/>
    <mergeCell ref="A1:B1"/>
    <mergeCell ref="C1:I1"/>
    <mergeCell ref="A11:B11"/>
    <mergeCell ref="A12:B12"/>
    <mergeCell ref="B13:C13"/>
    <mergeCell ref="D13:E13"/>
    <mergeCell ref="F13:G13"/>
    <mergeCell ref="H13:I13"/>
  </mergeCells>
  <pageMargins left="0.7" right="0.7" top="0.75" bottom="0.75" header="0.3" footer="0.3"/>
  <pageSetup scale="2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754B-10FF-474F-854A-1FEB24BAF3C0}">
  <sheetPr codeName="Hoja4"/>
  <dimension ref="A1:J48"/>
  <sheetViews>
    <sheetView showGridLines="0" view="pageBreakPreview" topLeftCell="B1" zoomScale="68" zoomScaleNormal="110" zoomScaleSheetLayoutView="100" workbookViewId="0">
      <selection activeCell="C13" sqref="C13"/>
    </sheetView>
  </sheetViews>
  <sheetFormatPr baseColWidth="10" defaultRowHeight="22.5" customHeight="1" x14ac:dyDescent="0.25"/>
  <cols>
    <col min="1" max="1" width="13" style="5" hidden="1" customWidth="1"/>
    <col min="2" max="2" width="11.28515625" style="5" customWidth="1"/>
    <col min="3" max="3" width="42.85546875" style="5" customWidth="1"/>
    <col min="4" max="4" width="20.42578125" style="5" customWidth="1"/>
    <col min="5" max="5" width="66" style="5" customWidth="1"/>
    <col min="6" max="6" width="9.140625" style="5" customWidth="1"/>
    <col min="7" max="7" width="15.28515625" style="5" customWidth="1"/>
    <col min="8" max="9" width="11.42578125" style="4"/>
    <col min="10" max="10" width="41.140625" style="1" customWidth="1"/>
    <col min="11" max="16384" width="11.42578125" style="5"/>
  </cols>
  <sheetData>
    <row r="1" spans="1:10" ht="21" customHeight="1" x14ac:dyDescent="0.25">
      <c r="D1" s="100" t="s">
        <v>15</v>
      </c>
      <c r="E1" s="100"/>
      <c r="F1" s="100"/>
      <c r="G1" s="100"/>
      <c r="H1" s="100"/>
      <c r="I1" s="100"/>
      <c r="J1" s="100"/>
    </row>
    <row r="2" spans="1:10" ht="21" customHeight="1" x14ac:dyDescent="0.25">
      <c r="D2" s="100"/>
      <c r="E2" s="100"/>
      <c r="F2" s="100"/>
      <c r="G2" s="100"/>
      <c r="H2" s="100"/>
      <c r="I2" s="100"/>
      <c r="J2" s="100"/>
    </row>
    <row r="3" spans="1:10" ht="21" customHeight="1" x14ac:dyDescent="0.25">
      <c r="B3" s="83"/>
      <c r="C3" s="83"/>
      <c r="D3" s="101"/>
      <c r="E3" s="101"/>
      <c r="F3" s="101"/>
      <c r="G3" s="101"/>
      <c r="H3" s="101"/>
      <c r="I3" s="101"/>
      <c r="J3" s="101"/>
    </row>
    <row r="4" spans="1:10" ht="22.5" customHeight="1" x14ac:dyDescent="0.25">
      <c r="B4" s="110" t="s">
        <v>1775</v>
      </c>
      <c r="C4" s="110"/>
      <c r="D4" s="110"/>
      <c r="E4" s="110"/>
      <c r="F4" s="110"/>
      <c r="G4" s="110"/>
      <c r="H4" s="110"/>
      <c r="I4" s="110"/>
      <c r="J4" s="111"/>
    </row>
    <row r="5" spans="1:10" ht="72" customHeight="1" x14ac:dyDescent="0.25">
      <c r="B5" s="11"/>
      <c r="C5" s="121" t="s">
        <v>1776</v>
      </c>
      <c r="D5" s="121"/>
      <c r="E5" s="121"/>
      <c r="F5" s="121"/>
      <c r="G5" s="121"/>
      <c r="H5" s="121"/>
      <c r="I5" s="121"/>
      <c r="J5" s="82"/>
    </row>
    <row r="6" spans="1:10" s="81" customFormat="1" ht="24.75" customHeight="1" x14ac:dyDescent="0.25">
      <c r="B6" s="112" t="str">
        <f>CONCATENATE(COUNTIF(A10:A48,"producto")," PRODUCTOS")</f>
        <v>9 PRODUCTOS</v>
      </c>
      <c r="C6" s="112"/>
      <c r="D6" s="112"/>
      <c r="E6" s="112"/>
      <c r="F6" s="112"/>
      <c r="G6" s="112"/>
      <c r="H6" s="112"/>
      <c r="I6" s="112"/>
      <c r="J6" s="112"/>
    </row>
    <row r="7" spans="1:10" ht="22.5" customHeight="1" thickBot="1" x14ac:dyDescent="0.3">
      <c r="B7" s="113" t="s">
        <v>17</v>
      </c>
      <c r="C7" s="114"/>
      <c r="D7" s="114"/>
      <c r="E7" s="114"/>
      <c r="F7" s="114"/>
      <c r="G7" s="114"/>
      <c r="H7" s="114"/>
      <c r="I7" s="114"/>
      <c r="J7" s="115"/>
    </row>
    <row r="8" spans="1:10" ht="22.5" customHeight="1" thickBot="1" x14ac:dyDescent="0.3">
      <c r="B8" s="116" t="s">
        <v>8</v>
      </c>
      <c r="C8" s="117"/>
      <c r="D8" s="118" t="s">
        <v>16</v>
      </c>
      <c r="E8" s="119"/>
      <c r="F8" s="119"/>
      <c r="G8" s="119"/>
      <c r="H8" s="119"/>
      <c r="I8" s="119"/>
      <c r="J8" s="120"/>
    </row>
    <row r="9" spans="1:10" ht="48" customHeight="1" thickBot="1" x14ac:dyDescent="0.3">
      <c r="B9" s="39" t="s">
        <v>517</v>
      </c>
      <c r="C9" s="40" t="s">
        <v>0</v>
      </c>
      <c r="D9" s="40" t="s">
        <v>1</v>
      </c>
      <c r="E9" s="40" t="s">
        <v>2</v>
      </c>
      <c r="F9" s="40" t="s">
        <v>3</v>
      </c>
      <c r="G9" s="40" t="s">
        <v>4</v>
      </c>
      <c r="H9" s="41" t="s">
        <v>5</v>
      </c>
      <c r="I9" s="41" t="s">
        <v>6</v>
      </c>
      <c r="J9" s="42" t="s">
        <v>7</v>
      </c>
    </row>
    <row r="10" spans="1:10" s="14" customFormat="1" ht="62.25" customHeight="1" x14ac:dyDescent="0.25">
      <c r="A10" s="5" t="str">
        <f>VLOOKUP(B10,'Plantilla publicacion'!$A$4:$B$503,2,0)</f>
        <v>Producto</v>
      </c>
      <c r="B10" s="17" t="s">
        <v>535</v>
      </c>
      <c r="C10" s="17" t="str">
        <f>VLOOKUP(B10,'Plantilla publicacion'!$A$4:$M$503,6,0)</f>
        <v>60-Fortalecer el Sistema Integral de Gestión Institucional en el marco del Modelo Integrado de Planeación y gestión para mejorar la prestación del servicio.</v>
      </c>
      <c r="D10" s="17" t="str">
        <f>VLOOKUP(B10,'Plantilla publicacion'!$A$4:$M$503,7,0)</f>
        <v>N/A</v>
      </c>
      <c r="E10" s="17" t="str">
        <f>VLOOKUP(B10,'Plantilla publicacion'!$A$4:$M$503,8,0)</f>
        <v>Plan anual de Previsión de Recursos Humanos, Elaborado y publicado en la página web de la SIC e Intrasic (Documento del Plan anual de Previsión de Recursos Humanos)</v>
      </c>
      <c r="F10" s="17">
        <f>VLOOKUP(B10,'Plantilla publicacion'!$A$4:$M$503,9,0)</f>
        <v>1</v>
      </c>
      <c r="G10" s="17" t="str">
        <f>VLOOKUP(B10,'Plantilla publicacion'!$A$4:$M$503,10,0)</f>
        <v>Númerica</v>
      </c>
      <c r="H10" s="17" t="str">
        <f>VLOOKUP(B10,'Plantilla publicacion'!$A$4:$M$503,11,0)</f>
        <v>2025-01-15</v>
      </c>
      <c r="I10" s="17" t="str">
        <f>VLOOKUP(B10,'Plantilla publicacion'!$A$4:$M$503,12,0)</f>
        <v>2025-01-31</v>
      </c>
      <c r="J10" s="17" t="str">
        <f>VLOOKUP(B10,'Plantilla publicacion'!$A$4:$M$503,13,0)</f>
        <v>111-GRUPO DE TRABAJO DE ADMINISTRACIÓN DE PERSONAL</v>
      </c>
    </row>
    <row r="11" spans="1:10" ht="46.5" customHeight="1" x14ac:dyDescent="0.25">
      <c r="A11" s="5" t="str">
        <f>VLOOKUP(B11,'Plantilla publicacion'!$A$4:$B$503,2,0)</f>
        <v>Actividad propia</v>
      </c>
      <c r="B11" s="20" t="s">
        <v>545</v>
      </c>
      <c r="C11" s="20">
        <f>VLOOKUP(B11,'Plantilla publicacion'!$A$4:$M$503,6,0)</f>
        <v>0</v>
      </c>
      <c r="D11" s="20">
        <f>VLOOKUP(B11,'Plantilla publicacion'!$A$4:$M$503,7,0)</f>
        <v>0</v>
      </c>
      <c r="E11" s="6" t="str">
        <f>VLOOKUP(B11,'Plantilla publicacion'!$A$4:$M$503,8,0)</f>
        <v>Elaborar el Plan anual de Previsión de Recursos Humanos (Único entregable) (Documento del Plan anual de Previsión de Recursos Humanos)</v>
      </c>
      <c r="F11" s="6">
        <f>VLOOKUP(B11,'Plantilla publicacion'!$A$4:$M$503,9,0)</f>
        <v>1</v>
      </c>
      <c r="G11" s="6" t="str">
        <f>VLOOKUP(B11,'Plantilla publicacion'!$A$4:$M$503,10,0)</f>
        <v>Númerica</v>
      </c>
      <c r="H11" s="7" t="str">
        <f>VLOOKUP(B11,'Plantilla publicacion'!$A$4:$M$503,11,0)</f>
        <v>2025-01-15</v>
      </c>
      <c r="I11" s="7" t="str">
        <f>VLOOKUP(B11,'Plantilla publicacion'!$A$4:$M$503,12,0)</f>
        <v>2025-01-31</v>
      </c>
      <c r="J11" s="19" t="str">
        <f>VLOOKUP(B11,'Plantilla publicacion'!$A$4:$M$503,13,0)</f>
        <v>111-GRUPO DE TRABAJO DE ADMINISTRACIÓN DE PERSONAL</v>
      </c>
    </row>
    <row r="12" spans="1:10" ht="42" customHeight="1" x14ac:dyDescent="0.25">
      <c r="A12" s="5" t="str">
        <f>VLOOKUP(B12,'Plantilla publicacion'!$A$4:$B$503,2,0)</f>
        <v>Actividad propia</v>
      </c>
      <c r="B12" s="20" t="s">
        <v>547</v>
      </c>
      <c r="C12" s="20">
        <f>VLOOKUP(B12,'Plantilla publicacion'!$A$4:$M$503,6,0)</f>
        <v>0</v>
      </c>
      <c r="D12" s="20">
        <f>VLOOKUP(B12,'Plantilla publicacion'!$A$4:$M$503,7,0)</f>
        <v>0</v>
      </c>
      <c r="E12" s="6" t="str">
        <f>VLOOKUP(B12,'Plantilla publicacion'!$A$4:$M$503,8,0)</f>
        <v>Publicar el Plan anual de Previsión de Recursos Humanos (Único entregable) (Captura de pantalla de la publicación en la página web de la SIC e Intrasic)</v>
      </c>
      <c r="F12" s="6">
        <f>VLOOKUP(B12,'Plantilla publicacion'!$A$4:$M$503,9,0)</f>
        <v>1</v>
      </c>
      <c r="G12" s="6" t="str">
        <f>VLOOKUP(B12,'Plantilla publicacion'!$A$4:$M$503,10,0)</f>
        <v>Númerica</v>
      </c>
      <c r="H12" s="7" t="str">
        <f>VLOOKUP(B12,'Plantilla publicacion'!$A$4:$M$503,11,0)</f>
        <v>2025-01-15</v>
      </c>
      <c r="I12" s="7" t="str">
        <f>VLOOKUP(B12,'Plantilla publicacion'!$A$4:$M$503,12,0)</f>
        <v>2025-01-31</v>
      </c>
      <c r="J12" s="19" t="str">
        <f>VLOOKUP(B12,'Plantilla publicacion'!$A$4:$M$503,13,0)</f>
        <v>111-GRUPO DE TRABAJO DE ADMINISTRACIÓN DE PERSONAL</v>
      </c>
    </row>
    <row r="13" spans="1:10" s="14" customFormat="1" ht="51" x14ac:dyDescent="0.25">
      <c r="A13" s="5" t="str">
        <f>VLOOKUP(B13,'Plantilla publicacion'!$A$4:$B$503,2,0)</f>
        <v>Producto</v>
      </c>
      <c r="B13" s="17" t="s">
        <v>549</v>
      </c>
      <c r="C13" s="17" t="str">
        <f>VLOOKUP(B13,'Plantilla publicacion'!$A$4:$M$503,6,0)</f>
        <v>60-Fortalecer el Sistema Integral de Gestión Institucional en el marco del Modelo Integrado de Planeación y gestión para mejorar la prestación del servicio.</v>
      </c>
      <c r="D13" s="17" t="str">
        <f>VLOOKUP(B13,'Plantilla publicacion'!$A$4:$M$503,7,0)</f>
        <v>N/A</v>
      </c>
      <c r="E13" s="17" t="str">
        <f>VLOOKUP(B13,'Plantilla publicacion'!$A$4:$M$503,8,0)</f>
        <v>Plan anual de Vacantes, Elaborado y publicado en la página web de la SIC e Intrasic (Documento del Plan anual de Vacantes)</v>
      </c>
      <c r="F13" s="17">
        <f>VLOOKUP(B13,'Plantilla publicacion'!$A$4:$M$503,9,0)</f>
        <v>1</v>
      </c>
      <c r="G13" s="17" t="str">
        <f>VLOOKUP(B13,'Plantilla publicacion'!$A$4:$M$503,10,0)</f>
        <v>Númerica</v>
      </c>
      <c r="H13" s="17" t="str">
        <f>VLOOKUP(B13,'Plantilla publicacion'!$A$4:$M$503,11,0)</f>
        <v>2025-01-15</v>
      </c>
      <c r="I13" s="17" t="str">
        <f>VLOOKUP(B13,'Plantilla publicacion'!$A$4:$M$503,12,0)</f>
        <v>2025-01-31</v>
      </c>
      <c r="J13" s="17" t="str">
        <f>VLOOKUP(B13,'Plantilla publicacion'!$A$4:$M$503,13,0)</f>
        <v>111-GRUPO DE TRABAJO DE ADMINISTRACIÓN DE PERSONAL</v>
      </c>
    </row>
    <row r="14" spans="1:10" ht="25.5" x14ac:dyDescent="0.25">
      <c r="A14" s="5" t="str">
        <f>VLOOKUP(B14,'Plantilla publicacion'!$A$4:$B$503,2,0)</f>
        <v>Actividad propia</v>
      </c>
      <c r="B14" s="20" t="s">
        <v>552</v>
      </c>
      <c r="C14" s="20">
        <f>VLOOKUP(B14,'Plantilla publicacion'!$A$4:$M$503,6,0)</f>
        <v>0</v>
      </c>
      <c r="D14" s="20">
        <f>VLOOKUP(B14,'Plantilla publicacion'!$A$4:$M$503,7,0)</f>
        <v>0</v>
      </c>
      <c r="E14" s="6" t="str">
        <f>VLOOKUP(B14,'Plantilla publicacion'!$A$4:$M$503,8,0)</f>
        <v>Elaborar el Plan anual de Vacantes (Único entregable) (Documento del Plan anual de Vacantes)</v>
      </c>
      <c r="F14" s="6">
        <f>VLOOKUP(B14,'Plantilla publicacion'!$A$4:$M$503,9,0)</f>
        <v>1</v>
      </c>
      <c r="G14" s="6" t="str">
        <f>VLOOKUP(B14,'Plantilla publicacion'!$A$4:$M$503,10,0)</f>
        <v>Númerica</v>
      </c>
      <c r="H14" s="7" t="str">
        <f>VLOOKUP(B14,'Plantilla publicacion'!$A$4:$M$503,11,0)</f>
        <v>2025-01-15</v>
      </c>
      <c r="I14" s="7" t="str">
        <f>VLOOKUP(B14,'Plantilla publicacion'!$A$4:$M$503,12,0)</f>
        <v>2025-01-31</v>
      </c>
      <c r="J14" s="19" t="str">
        <f>VLOOKUP(B14,'Plantilla publicacion'!$A$4:$M$503,13,0)</f>
        <v>111-GRUPO DE TRABAJO DE ADMINISTRACIÓN DE PERSONAL</v>
      </c>
    </row>
    <row r="15" spans="1:10" ht="25.5" x14ac:dyDescent="0.25">
      <c r="A15" s="5" t="str">
        <f>VLOOKUP(B15,'Plantilla publicacion'!$A$4:$B$503,2,0)</f>
        <v>Actividad propia</v>
      </c>
      <c r="B15" s="20" t="s">
        <v>554</v>
      </c>
      <c r="C15" s="20">
        <f>VLOOKUP(B15,'Plantilla publicacion'!$A$4:$M$503,6,0)</f>
        <v>0</v>
      </c>
      <c r="D15" s="20">
        <f>VLOOKUP(B15,'Plantilla publicacion'!$A$4:$M$503,7,0)</f>
        <v>0</v>
      </c>
      <c r="E15" s="6" t="str">
        <f>VLOOKUP(B15,'Plantilla publicacion'!$A$4:$M$503,8,0)</f>
        <v>Publicar el Plan anual de Vacantes (Único entregable) (Captura de pantalla de la publicación en la página web de la SIC e Intrasic)</v>
      </c>
      <c r="F15" s="6">
        <f>VLOOKUP(B15,'Plantilla publicacion'!$A$4:$M$503,9,0)</f>
        <v>1</v>
      </c>
      <c r="G15" s="6" t="str">
        <f>VLOOKUP(B15,'Plantilla publicacion'!$A$4:$M$503,10,0)</f>
        <v>Númerica</v>
      </c>
      <c r="H15" s="7" t="str">
        <f>VLOOKUP(B15,'Plantilla publicacion'!$A$4:$M$503,11,0)</f>
        <v>2025-01-15</v>
      </c>
      <c r="I15" s="7" t="str">
        <f>VLOOKUP(B15,'Plantilla publicacion'!$A$4:$M$503,12,0)</f>
        <v>2025-01-31</v>
      </c>
      <c r="J15" s="19" t="str">
        <f>VLOOKUP(B15,'Plantilla publicacion'!$A$4:$M$503,13,0)</f>
        <v>111-GRUPO DE TRABAJO DE ADMINISTRACIÓN DE PERSONAL</v>
      </c>
    </row>
    <row r="16" spans="1:10" s="14" customFormat="1" ht="51" x14ac:dyDescent="0.25">
      <c r="A16" s="5" t="str">
        <f>VLOOKUP(B16,'Plantilla publicacion'!$A$4:$B$503,2,0)</f>
        <v>Producto</v>
      </c>
      <c r="B16" s="17" t="s">
        <v>556</v>
      </c>
      <c r="C16" s="17" t="str">
        <f>VLOOKUP(B16,'Plantilla publicacion'!$A$4:$M$503,6,0)</f>
        <v>56-Fortalecer la gestión de la información, el conocimiento y la innovación para optimizar la capacidad institucional</v>
      </c>
      <c r="D16" s="17" t="str">
        <f>VLOOKUP(B16,'Plantilla publicacion'!$A$4:$M$503,7,0)</f>
        <v>C-3599-0200-0005-53105b</v>
      </c>
      <c r="E16" s="17" t="str">
        <f>VLOOKUP(B16,'Plantilla publicacion'!$A$4:$M$503,8,0)</f>
        <v>Estrategia que permita la continuidad en la prestación de servicio,  la garantía del bienestar integral y la adecuada gestión del conocimiento, implementada  (Herramienta tecnológica para retención del conocimiento)</v>
      </c>
      <c r="F16" s="17">
        <f>VLOOKUP(B16,'Plantilla publicacion'!$A$4:$M$503,9,0)</f>
        <v>1</v>
      </c>
      <c r="G16" s="17" t="str">
        <f>VLOOKUP(B16,'Plantilla publicacion'!$A$4:$M$503,10,0)</f>
        <v>Númerica</v>
      </c>
      <c r="H16" s="17" t="str">
        <f>VLOOKUP(B16,'Plantilla publicacion'!$A$4:$M$503,11,0)</f>
        <v>2025-01-02</v>
      </c>
      <c r="I16" s="17" t="str">
        <f>VLOOKUP(B16,'Plantilla publicacion'!$A$4:$M$503,12,0)</f>
        <v>2025-12-19</v>
      </c>
      <c r="J16" s="17" t="str">
        <f>VLOOKUP(B16,'Plantilla publicacion'!$A$4:$M$503,13,0)</f>
        <v>111-GRUPO DE TRABAJO DE ADMINISTRACIÓN DE PERSONAL;
20-OFICINA DE TECNOLOGÍA E INFORMÁTICA;
73-GRUPO DE TRABAJO DE COMUNICACION</v>
      </c>
    </row>
    <row r="17" spans="1:10" ht="38.25" x14ac:dyDescent="0.25">
      <c r="A17" s="5" t="str">
        <f>VLOOKUP(B17,'Plantilla publicacion'!$A$4:$B$503,2,0)</f>
        <v>Actividad propia</v>
      </c>
      <c r="B17" s="20" t="s">
        <v>564</v>
      </c>
      <c r="C17" s="20">
        <f>VLOOKUP(B17,'Plantilla publicacion'!$A$4:$M$503,6,0)</f>
        <v>0</v>
      </c>
      <c r="D17" s="20">
        <f>VLOOKUP(B17,'Plantilla publicacion'!$A$4:$M$503,7,0)</f>
        <v>0</v>
      </c>
      <c r="E17" s="6" t="str">
        <f>VLOOKUP(B17,'Plantilla publicacion'!$A$4:$M$503,8,0)</f>
        <v>Implementar una herramienta tecnológica para retención del conocimiento de los servidores públicos  de la entidad por retiro.  (Manual de usuario y acta de entrega de la herramienta)</v>
      </c>
      <c r="F17" s="6">
        <f>VLOOKUP(B17,'Plantilla publicacion'!$A$4:$M$503,9,0)</f>
        <v>2</v>
      </c>
      <c r="G17" s="6" t="str">
        <f>VLOOKUP(B17,'Plantilla publicacion'!$A$4:$M$503,10,0)</f>
        <v>Númerica</v>
      </c>
      <c r="H17" s="7" t="str">
        <f>VLOOKUP(B17,'Plantilla publicacion'!$A$4:$M$503,11,0)</f>
        <v>2025-01-02</v>
      </c>
      <c r="I17" s="7" t="str">
        <f>VLOOKUP(B17,'Plantilla publicacion'!$A$4:$M$503,12,0)</f>
        <v>2025-02-28</v>
      </c>
      <c r="J17" s="19" t="str">
        <f>VLOOKUP(B17,'Plantilla publicacion'!$A$4:$M$503,13,0)</f>
        <v>111-GRUPO DE TRABAJO DE ADMINISTRACIÓN DE PERSONAL;
20-OFICINA DE TECNOLOGÍA E INFORMÁTICA</v>
      </c>
    </row>
    <row r="18" spans="1:10" ht="51" x14ac:dyDescent="0.25">
      <c r="A18" s="5" t="str">
        <f>VLOOKUP(B18,'Plantilla publicacion'!$A$4:$B$503,2,0)</f>
        <v>Actividad propia</v>
      </c>
      <c r="B18" s="20" t="s">
        <v>568</v>
      </c>
      <c r="C18" s="20">
        <f>VLOOKUP(B18,'Plantilla publicacion'!$A$4:$M$503,6,0)</f>
        <v>0</v>
      </c>
      <c r="D18" s="20">
        <f>VLOOKUP(B18,'Plantilla publicacion'!$A$4:$M$503,7,0)</f>
        <v>0</v>
      </c>
      <c r="E18" s="6" t="str">
        <f>VLOOKUP(B18,'Plantilla publicacion'!$A$4:$M$503,8,0)</f>
        <v>Fomentar la apropiación de la herramienta a través de un recurso pedagógico y la encuesta de satisfacción   (
Video didáctico para el diligenciamiento de la herramienta y resultados  de la encuesta de satisfacción)</v>
      </c>
      <c r="F18" s="6">
        <f>VLOOKUP(B18,'Plantilla publicacion'!$A$4:$M$503,9,0)</f>
        <v>2</v>
      </c>
      <c r="G18" s="6" t="str">
        <f>VLOOKUP(B18,'Plantilla publicacion'!$A$4:$M$503,10,0)</f>
        <v>Númerica</v>
      </c>
      <c r="H18" s="7" t="str">
        <f>VLOOKUP(B18,'Plantilla publicacion'!$A$4:$M$503,11,0)</f>
        <v>2025-02-03</v>
      </c>
      <c r="I18" s="7" t="str">
        <f>VLOOKUP(B18,'Plantilla publicacion'!$A$4:$M$503,12,0)</f>
        <v>2025-05-30</v>
      </c>
      <c r="J18" s="19" t="str">
        <f>VLOOKUP(B18,'Plantilla publicacion'!$A$4:$M$503,13,0)</f>
        <v>111-GRUPO DE TRABAJO DE ADMINISTRACIÓN DE PERSONAL;
20-OFICINA DE TECNOLOGÍA E INFORMÁTICA;
73-GRUPO DE TRABAJO DE COMUNICACION</v>
      </c>
    </row>
    <row r="19" spans="1:10" ht="38.25" x14ac:dyDescent="0.25">
      <c r="A19" s="5" t="str">
        <f>VLOOKUP(B19,'Plantilla publicacion'!$A$4:$B$503,2,0)</f>
        <v>Actividad propia</v>
      </c>
      <c r="B19" s="20" t="s">
        <v>572</v>
      </c>
      <c r="C19" s="20">
        <f>VLOOKUP(B19,'Plantilla publicacion'!$A$4:$M$503,6,0)</f>
        <v>0</v>
      </c>
      <c r="D19" s="20">
        <f>VLOOKUP(B19,'Plantilla publicacion'!$A$4:$M$503,7,0)</f>
        <v>0</v>
      </c>
      <c r="E19" s="6" t="str">
        <f>VLOOKUP(B19,'Plantilla publicacion'!$A$4:$M$503,8,0)</f>
        <v>Realizar seguimiento trimestral  al diligenciamiento de la herramienta por parte de los servidores que se retiran y  apropiación por parte de los funcionarios que ingresan  y presentarlo al CIGD     (Informes (trimestrales)</v>
      </c>
      <c r="F19" s="6">
        <f>VLOOKUP(B19,'Plantilla publicacion'!$A$4:$M$503,9,0)</f>
        <v>2</v>
      </c>
      <c r="G19" s="6" t="str">
        <f>VLOOKUP(B19,'Plantilla publicacion'!$A$4:$M$503,10,0)</f>
        <v>Númerica</v>
      </c>
      <c r="H19" s="7" t="str">
        <f>VLOOKUP(B19,'Plantilla publicacion'!$A$4:$M$503,11,0)</f>
        <v>2025-06-03</v>
      </c>
      <c r="I19" s="7" t="str">
        <f>VLOOKUP(B19,'Plantilla publicacion'!$A$4:$M$503,12,0)</f>
        <v>2025-12-19</v>
      </c>
      <c r="J19" s="19" t="str">
        <f>VLOOKUP(B19,'Plantilla publicacion'!$A$4:$M$503,13,0)</f>
        <v>111-GRUPO DE TRABAJO DE ADMINISTRACIÓN DE PERSONAL</v>
      </c>
    </row>
    <row r="20" spans="1:10" s="14" customFormat="1" ht="38.25" x14ac:dyDescent="0.25">
      <c r="A20" s="5" t="str">
        <f>VLOOKUP(B20,'Plantilla publicacion'!$A$4:$B$503,2,0)</f>
        <v>Producto</v>
      </c>
      <c r="B20" s="17" t="s">
        <v>633</v>
      </c>
      <c r="C20" s="17" t="str">
        <f>VLOOKUP(B20,'Plantilla publicacion'!$A$4:$M$503,6,0)</f>
        <v>56-Fortalecer la gestión de la información, el conocimiento y la innovación para optimizar la capacidad institucional</v>
      </c>
      <c r="D20" s="17" t="str">
        <f>VLOOKUP(B20,'Plantilla publicacion'!$A$4:$M$503,7,0)</f>
        <v>N/A</v>
      </c>
      <c r="E20" s="17" t="str">
        <f>VLOOKUP(B20,'Plantilla publicacion'!$A$4:$M$503,8,0)</f>
        <v>Estrategia de ingreso efectivo de nuevos funcionarios que conduzca a la garantía del bienestar integral implementada. (Informe final de la implementación de la estrategia)</v>
      </c>
      <c r="F20" s="17">
        <f>VLOOKUP(B20,'Plantilla publicacion'!$A$4:$M$503,9,0)</f>
        <v>100</v>
      </c>
      <c r="G20" s="17" t="str">
        <f>VLOOKUP(B20,'Plantilla publicacion'!$A$4:$M$503,10,0)</f>
        <v>Porcentual</v>
      </c>
      <c r="H20" s="17" t="str">
        <f>VLOOKUP(B20,'Plantilla publicacion'!$A$4:$M$503,11,0)</f>
        <v>2025-02-03</v>
      </c>
      <c r="I20" s="17" t="str">
        <f>VLOOKUP(B20,'Plantilla publicacion'!$A$4:$M$503,12,0)</f>
        <v>2025-11-28</v>
      </c>
      <c r="J20" s="17" t="str">
        <f>VLOOKUP(B20,'Plantilla publicacion'!$A$4:$M$503,13,0)</f>
        <v>117-GRUPO DE TRABAJO DE DESARROLLO DE TALENTO HUMANO</v>
      </c>
    </row>
    <row r="21" spans="1:10" ht="51" x14ac:dyDescent="0.25">
      <c r="A21" s="5" t="str">
        <f>VLOOKUP(B21,'Plantilla publicacion'!$A$4:$B$503,2,0)</f>
        <v>Actividad propia</v>
      </c>
      <c r="B21" s="20" t="s">
        <v>635</v>
      </c>
      <c r="C21" s="20">
        <f>VLOOKUP(B21,'Plantilla publicacion'!$A$4:$M$503,6,0)</f>
        <v>0</v>
      </c>
      <c r="D21" s="20">
        <f>VLOOKUP(B21,'Plantilla publicacion'!$A$4:$M$503,7,0)</f>
        <v>0</v>
      </c>
      <c r="E21" s="6" t="str">
        <f>VLOOKUP(B21,'Plantilla publicacion'!$A$4:$M$503,8,0)</f>
        <v>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v>
      </c>
      <c r="F21" s="6">
        <f>VLOOKUP(B21,'Plantilla publicacion'!$A$4:$M$503,9,0)</f>
        <v>100</v>
      </c>
      <c r="G21" s="6" t="str">
        <f>VLOOKUP(B21,'Plantilla publicacion'!$A$4:$M$503,10,0)</f>
        <v>Porcentual</v>
      </c>
      <c r="H21" s="7" t="str">
        <f>VLOOKUP(B21,'Plantilla publicacion'!$A$4:$M$503,11,0)</f>
        <v>2025-02-03</v>
      </c>
      <c r="I21" s="7" t="str">
        <f>VLOOKUP(B21,'Plantilla publicacion'!$A$4:$M$503,12,0)</f>
        <v>2025-11-28</v>
      </c>
      <c r="J21" s="19" t="str">
        <f>VLOOKUP(B21,'Plantilla publicacion'!$A$4:$M$503,13,0)</f>
        <v>117-GRUPO DE TRABAJO DE DESARROLLO DE TALENTO HUMANO</v>
      </c>
    </row>
    <row r="22" spans="1:10" ht="25.5" x14ac:dyDescent="0.25">
      <c r="A22" s="5" t="str">
        <f>VLOOKUP(B22,'Plantilla publicacion'!$A$4:$B$503,2,0)</f>
        <v>Actividad propia</v>
      </c>
      <c r="B22" s="20" t="s">
        <v>637</v>
      </c>
      <c r="C22" s="20">
        <f>VLOOKUP(B22,'Plantilla publicacion'!$A$4:$M$503,6,0)</f>
        <v>0</v>
      </c>
      <c r="D22" s="20">
        <f>VLOOKUP(B22,'Plantilla publicacion'!$A$4:$M$503,7,0)</f>
        <v>0</v>
      </c>
      <c r="E22" s="6" t="str">
        <f>VLOOKUP(B22,'Plantilla publicacion'!$A$4:$M$503,8,0)</f>
        <v>Realizar un Taller de adaptación al cambio dirigido a los líderes de las área (Listado de asistencia del taller)</v>
      </c>
      <c r="F22" s="6">
        <f>VLOOKUP(B22,'Plantilla publicacion'!$A$4:$M$503,9,0)</f>
        <v>1</v>
      </c>
      <c r="G22" s="6" t="str">
        <f>VLOOKUP(B22,'Plantilla publicacion'!$A$4:$M$503,10,0)</f>
        <v>Númerica</v>
      </c>
      <c r="H22" s="7" t="str">
        <f>VLOOKUP(B22,'Plantilla publicacion'!$A$4:$M$503,11,0)</f>
        <v>2025-04-01</v>
      </c>
      <c r="I22" s="7" t="str">
        <f>VLOOKUP(B22,'Plantilla publicacion'!$A$4:$M$503,12,0)</f>
        <v>2025-04-30</v>
      </c>
      <c r="J22" s="19" t="str">
        <f>VLOOKUP(B22,'Plantilla publicacion'!$A$4:$M$503,13,0)</f>
        <v>117-GRUPO DE TRABAJO DE DESARROLLO DE TALENTO HUMANO</v>
      </c>
    </row>
    <row r="23" spans="1:10" ht="51" x14ac:dyDescent="0.25">
      <c r="A23" s="5" t="str">
        <f>VLOOKUP(B23,'Plantilla publicacion'!$A$4:$B$503,2,0)</f>
        <v>Actividad propia</v>
      </c>
      <c r="B23" s="20" t="s">
        <v>639</v>
      </c>
      <c r="C23" s="20">
        <f>VLOOKUP(B23,'Plantilla publicacion'!$A$4:$M$503,6,0)</f>
        <v>0</v>
      </c>
      <c r="D23" s="20">
        <f>VLOOKUP(B23,'Plantilla publicacion'!$A$4:$M$503,7,0)</f>
        <v>0</v>
      </c>
      <c r="E23" s="6" t="str">
        <f>VLOOKUP(B23,'Plantilla publicacion'!$A$4:$M$503,8,0)</f>
        <v>Realizar encuesta sociodemográfica con el fin de caracterizar a los servidores e identificar acciones de mejora en pro de la felicidad de los servidores.  (Informe de los resultados de la encuesta / Documento que defina las acciones de mejora a implementar.)</v>
      </c>
      <c r="F23" s="6">
        <f>VLOOKUP(B23,'Plantilla publicacion'!$A$4:$M$503,9,0)</f>
        <v>1</v>
      </c>
      <c r="G23" s="6" t="str">
        <f>VLOOKUP(B23,'Plantilla publicacion'!$A$4:$M$503,10,0)</f>
        <v>Númerica</v>
      </c>
      <c r="H23" s="7" t="str">
        <f>VLOOKUP(B23,'Plantilla publicacion'!$A$4:$M$503,11,0)</f>
        <v>2025-06-03</v>
      </c>
      <c r="I23" s="7" t="str">
        <f>VLOOKUP(B23,'Plantilla publicacion'!$A$4:$M$503,12,0)</f>
        <v>2025-07-01</v>
      </c>
      <c r="J23" s="19" t="str">
        <f>VLOOKUP(B23,'Plantilla publicacion'!$A$4:$M$503,13,0)</f>
        <v>117-GRUPO DE TRABAJO DE DESARROLLO DE TALENTO HUMANO</v>
      </c>
    </row>
    <row r="24" spans="1:10" ht="25.5" x14ac:dyDescent="0.25">
      <c r="A24" s="5" t="str">
        <f>VLOOKUP(B24,'Plantilla publicacion'!$A$4:$B$503,2,0)</f>
        <v>Actividad propia</v>
      </c>
      <c r="B24" s="20" t="s">
        <v>642</v>
      </c>
      <c r="C24" s="20">
        <f>VLOOKUP(B24,'Plantilla publicacion'!$A$4:$M$503,6,0)</f>
        <v>0</v>
      </c>
      <c r="D24" s="20">
        <f>VLOOKUP(B24,'Plantilla publicacion'!$A$4:$M$503,7,0)</f>
        <v>0</v>
      </c>
      <c r="E24" s="6" t="str">
        <f>VLOOKUP(B24,'Plantilla publicacion'!$A$4:$M$503,8,0)</f>
        <v>Realizar campañas "escuchando tus emociones" (Informe con estadísticas de las personas que participaron de la campaña)</v>
      </c>
      <c r="F24" s="6">
        <f>VLOOKUP(B24,'Plantilla publicacion'!$A$4:$M$503,9,0)</f>
        <v>6</v>
      </c>
      <c r="G24" s="6" t="str">
        <f>VLOOKUP(B24,'Plantilla publicacion'!$A$4:$M$503,10,0)</f>
        <v>Númerica</v>
      </c>
      <c r="H24" s="7" t="str">
        <f>VLOOKUP(B24,'Plantilla publicacion'!$A$4:$M$503,11,0)</f>
        <v>2025-06-03</v>
      </c>
      <c r="I24" s="7" t="str">
        <f>VLOOKUP(B24,'Plantilla publicacion'!$A$4:$M$503,12,0)</f>
        <v>2025-11-28</v>
      </c>
      <c r="J24" s="19" t="str">
        <f>VLOOKUP(B24,'Plantilla publicacion'!$A$4:$M$503,13,0)</f>
        <v>117-GRUPO DE TRABAJO DE DESARROLLO DE TALENTO HUMANO</v>
      </c>
    </row>
    <row r="25" spans="1:10" s="14" customFormat="1" ht="51" x14ac:dyDescent="0.25">
      <c r="A25" s="5" t="str">
        <f>VLOOKUP(B25,'Plantilla publicacion'!$A$4:$B$503,2,0)</f>
        <v>Producto</v>
      </c>
      <c r="B25" s="17" t="s">
        <v>644</v>
      </c>
      <c r="C25" s="17" t="str">
        <f>VLOOKUP(B25,'Plantilla publicacion'!$A$4:$M$503,6,0)</f>
        <v>60-Fortalecer el Sistema Integral de Gestión Institucional en el marco del Modelo Integrado de Planeación y gestión para mejorar la prestación del servicio.</v>
      </c>
      <c r="D25" s="17" t="str">
        <f>VLOOKUP(B25,'Plantilla publicacion'!$A$4:$M$503,7,0)</f>
        <v>N/A</v>
      </c>
      <c r="E25" s="17" t="str">
        <f>VLOOKUP(B25,'Plantilla publicacion'!$A$4:$M$503,8,0)</f>
        <v>Documento del Plan Estratégico de Talento Humano, elaborado y publicado  (Plan elaborado y captura de pantalla de la publicación en página web de la SIC e Intrasic)</v>
      </c>
      <c r="F25" s="17">
        <f>VLOOKUP(B25,'Plantilla publicacion'!$A$4:$M$503,9,0)</f>
        <v>1</v>
      </c>
      <c r="G25" s="17" t="str">
        <f>VLOOKUP(B25,'Plantilla publicacion'!$A$4:$M$503,10,0)</f>
        <v>Númerica</v>
      </c>
      <c r="H25" s="17" t="str">
        <f>VLOOKUP(B25,'Plantilla publicacion'!$A$4:$M$503,11,0)</f>
        <v>2025-01-20</v>
      </c>
      <c r="I25" s="17" t="str">
        <f>VLOOKUP(B25,'Plantilla publicacion'!$A$4:$M$503,12,0)</f>
        <v>2025-02-28</v>
      </c>
      <c r="J25" s="17" t="str">
        <f>VLOOKUP(B25,'Plantilla publicacion'!$A$4:$M$503,13,0)</f>
        <v>117-GRUPO DE TRABAJO DE DESARROLLO DE TALENTO HUMANO</v>
      </c>
    </row>
    <row r="26" spans="1:10" ht="25.5" x14ac:dyDescent="0.25">
      <c r="A26" s="5" t="str">
        <f>VLOOKUP(B26,'Plantilla publicacion'!$A$4:$B$503,2,0)</f>
        <v>Actividad propia</v>
      </c>
      <c r="B26" s="20" t="s">
        <v>648</v>
      </c>
      <c r="C26" s="20">
        <f>VLOOKUP(B26,'Plantilla publicacion'!$A$4:$M$503,6,0)</f>
        <v>0</v>
      </c>
      <c r="D26" s="20">
        <f>VLOOKUP(B26,'Plantilla publicacion'!$A$4:$M$503,7,0)</f>
        <v>0</v>
      </c>
      <c r="E26" s="6" t="str">
        <f>VLOOKUP(B26,'Plantilla publicacion'!$A$4:$M$503,8,0)</f>
        <v>Elaborar el documento del Plan Estratégico de Talento Humano (Documento del plan/único entregable)</v>
      </c>
      <c r="F26" s="6">
        <f>VLOOKUP(B26,'Plantilla publicacion'!$A$4:$M$503,9,0)</f>
        <v>1</v>
      </c>
      <c r="G26" s="6" t="str">
        <f>VLOOKUP(B26,'Plantilla publicacion'!$A$4:$M$503,10,0)</f>
        <v>Númerica</v>
      </c>
      <c r="H26" s="7" t="str">
        <f>VLOOKUP(B26,'Plantilla publicacion'!$A$4:$M$503,11,0)</f>
        <v>2025-01-20</v>
      </c>
      <c r="I26" s="7" t="str">
        <f>VLOOKUP(B26,'Plantilla publicacion'!$A$4:$M$503,12,0)</f>
        <v>2025-01-31</v>
      </c>
      <c r="J26" s="19" t="str">
        <f>VLOOKUP(B26,'Plantilla publicacion'!$A$4:$M$503,13,0)</f>
        <v>117-GRUPO DE TRABAJO DE DESARROLLO DE TALENTO HUMANO</v>
      </c>
    </row>
    <row r="27" spans="1:10" ht="25.5" x14ac:dyDescent="0.25">
      <c r="A27" s="5" t="str">
        <f>VLOOKUP(B27,'Plantilla publicacion'!$A$4:$B$503,2,0)</f>
        <v>Actividad propia</v>
      </c>
      <c r="B27" s="20" t="s">
        <v>650</v>
      </c>
      <c r="C27" s="20">
        <f>VLOOKUP(B27,'Plantilla publicacion'!$A$4:$M$503,6,0)</f>
        <v>0</v>
      </c>
      <c r="D27" s="20">
        <f>VLOOKUP(B27,'Plantilla publicacion'!$A$4:$M$503,7,0)</f>
        <v>0</v>
      </c>
      <c r="E27" s="6" t="str">
        <f>VLOOKUP(B27,'Plantilla publicacion'!$A$4:$M$503,8,0)</f>
        <v>Publicar el Plan Estratégico de Talento Humano  (Captura de pantalla de la publicación en página web de la SIC e Intrasic)</v>
      </c>
      <c r="F27" s="6">
        <f>VLOOKUP(B27,'Plantilla publicacion'!$A$4:$M$503,9,0)</f>
        <v>1</v>
      </c>
      <c r="G27" s="6" t="str">
        <f>VLOOKUP(B27,'Plantilla publicacion'!$A$4:$M$503,10,0)</f>
        <v>Númerica</v>
      </c>
      <c r="H27" s="7" t="str">
        <f>VLOOKUP(B27,'Plantilla publicacion'!$A$4:$M$503,11,0)</f>
        <v>2025-02-03</v>
      </c>
      <c r="I27" s="7" t="str">
        <f>VLOOKUP(B27,'Plantilla publicacion'!$A$4:$M$503,12,0)</f>
        <v>2025-02-28</v>
      </c>
      <c r="J27" s="19" t="str">
        <f>VLOOKUP(B27,'Plantilla publicacion'!$A$4:$M$503,13,0)</f>
        <v>117-GRUPO DE TRABAJO DE DESARROLLO DE TALENTO HUMANO</v>
      </c>
    </row>
    <row r="28" spans="1:10" s="14" customFormat="1" ht="51" x14ac:dyDescent="0.25">
      <c r="A28" s="5" t="str">
        <f>VLOOKUP(B28,'Plantilla publicacion'!$A$4:$B$503,2,0)</f>
        <v>Producto</v>
      </c>
      <c r="B28" s="17" t="s">
        <v>652</v>
      </c>
      <c r="C28" s="17" t="str">
        <f>VLOOKUP(B28,'Plantilla publicacion'!$A$4:$M$503,6,0)</f>
        <v>60-Fortalecer el Sistema Integral de Gestión Institucional en el marco del Modelo Integrado de Planeación y gestión para mejorar la prestación del servicio.</v>
      </c>
      <c r="D28" s="17" t="str">
        <f>VLOOKUP(B28,'Plantilla publicacion'!$A$4:$M$503,7,0)</f>
        <v>N/A</v>
      </c>
      <c r="E28" s="17" t="str">
        <f>VLOOKUP(B28,'Plantilla publicacion'!$A$4:$M$503,8,0)</f>
        <v>Objetivo de mejora Empresas Familiarmente responsables efr, cumplidos (Informe consolidado de cumplimiento de objetivos de mejora, único entregable)</v>
      </c>
      <c r="F28" s="17">
        <f>VLOOKUP(B28,'Plantilla publicacion'!$A$4:$M$503,9,0)</f>
        <v>1</v>
      </c>
      <c r="G28" s="17" t="str">
        <f>VLOOKUP(B28,'Plantilla publicacion'!$A$4:$M$503,10,0)</f>
        <v>Númerica</v>
      </c>
      <c r="H28" s="17" t="str">
        <f>VLOOKUP(B28,'Plantilla publicacion'!$A$4:$M$503,11,0)</f>
        <v>2025-01-20</v>
      </c>
      <c r="I28" s="17" t="str">
        <f>VLOOKUP(B28,'Plantilla publicacion'!$A$4:$M$503,12,0)</f>
        <v>2025-12-22</v>
      </c>
      <c r="J28" s="17" t="str">
        <f>VLOOKUP(B28,'Plantilla publicacion'!$A$4:$M$503,13,0)</f>
        <v>117-GRUPO DE TRABAJO DE DESARROLLO DE TALENTO HUMANO</v>
      </c>
    </row>
    <row r="29" spans="1:10" ht="38.25" x14ac:dyDescent="0.25">
      <c r="A29" s="5" t="str">
        <f>VLOOKUP(B29,'Plantilla publicacion'!$A$4:$B$503,2,0)</f>
        <v>Actividad propia</v>
      </c>
      <c r="B29" s="20" t="s">
        <v>655</v>
      </c>
      <c r="C29" s="20">
        <f>VLOOKUP(B29,'Plantilla publicacion'!$A$4:$M$503,6,0)</f>
        <v>0</v>
      </c>
      <c r="D29" s="20">
        <f>VLOOKUP(B29,'Plantilla publicacion'!$A$4:$M$503,7,0)</f>
        <v>0</v>
      </c>
      <c r="E29" s="6" t="str">
        <f>VLOOKUP(B29,'Plantilla publicacion'!$A$4:$M$503,8,0)</f>
        <v>Establecer plan de trabajo con acciones, fechas y responsables, para el cumplimiento de los objetivos de mejora efr   (Plan de trabajo / único entregable)</v>
      </c>
      <c r="F29" s="6">
        <f>VLOOKUP(B29,'Plantilla publicacion'!$A$4:$M$503,9,0)</f>
        <v>1</v>
      </c>
      <c r="G29" s="6" t="str">
        <f>VLOOKUP(B29,'Plantilla publicacion'!$A$4:$M$503,10,0)</f>
        <v>Númerica</v>
      </c>
      <c r="H29" s="7" t="str">
        <f>VLOOKUP(B29,'Plantilla publicacion'!$A$4:$M$503,11,0)</f>
        <v>2025-01-20</v>
      </c>
      <c r="I29" s="7" t="str">
        <f>VLOOKUP(B29,'Plantilla publicacion'!$A$4:$M$503,12,0)</f>
        <v>2025-01-31</v>
      </c>
      <c r="J29" s="19" t="str">
        <f>VLOOKUP(B29,'Plantilla publicacion'!$A$4:$M$503,13,0)</f>
        <v>117-GRUPO DE TRABAJO DE DESARROLLO DE TALENTO HUMANO</v>
      </c>
    </row>
    <row r="30" spans="1:10" ht="38.25" x14ac:dyDescent="0.25">
      <c r="A30" s="5" t="str">
        <f>VLOOKUP(B30,'Plantilla publicacion'!$A$4:$B$503,2,0)</f>
        <v>Actividad propia</v>
      </c>
      <c r="B30" s="20" t="s">
        <v>656</v>
      </c>
      <c r="C30" s="20">
        <f>VLOOKUP(B30,'Plantilla publicacion'!$A$4:$M$503,6,0)</f>
        <v>0</v>
      </c>
      <c r="D30" s="20">
        <f>VLOOKUP(B30,'Plantilla publicacion'!$A$4:$M$503,7,0)</f>
        <v>0</v>
      </c>
      <c r="E30" s="6" t="str">
        <f>VLOOKUP(B30,'Plantilla publicacion'!$A$4:$M$503,8,0)</f>
        <v>Ejecutar el plan de trabajo para el cumplimiento de los objetivos de mejora efr  (Informes trimestrales (4) de seguimiento y soportes documentales de cumplimiento)</v>
      </c>
      <c r="F30" s="6">
        <f>VLOOKUP(B30,'Plantilla publicacion'!$A$4:$M$503,9,0)</f>
        <v>100</v>
      </c>
      <c r="G30" s="6" t="str">
        <f>VLOOKUP(B30,'Plantilla publicacion'!$A$4:$M$503,10,0)</f>
        <v>Porcentual</v>
      </c>
      <c r="H30" s="7" t="str">
        <f>VLOOKUP(B30,'Plantilla publicacion'!$A$4:$M$503,11,0)</f>
        <v>2025-02-03</v>
      </c>
      <c r="I30" s="7" t="str">
        <f>VLOOKUP(B30,'Plantilla publicacion'!$A$4:$M$503,12,0)</f>
        <v>2025-12-22</v>
      </c>
      <c r="J30" s="19" t="str">
        <f>VLOOKUP(B30,'Plantilla publicacion'!$A$4:$M$503,13,0)</f>
        <v>117-GRUPO DE TRABAJO DE DESARROLLO DE TALENTO HUMANO</v>
      </c>
    </row>
    <row r="31" spans="1:10" s="14" customFormat="1" ht="51" x14ac:dyDescent="0.25">
      <c r="A31" s="5" t="str">
        <f>VLOOKUP(B31,'Plantilla publicacion'!$A$4:$B$503,2,0)</f>
        <v>Producto</v>
      </c>
      <c r="B31" s="17" t="s">
        <v>658</v>
      </c>
      <c r="C31" s="17" t="str">
        <f>VLOOKUP(B31,'Plantilla publicacion'!$A$4:$M$503,6,0)</f>
        <v>60-Fortalecer el Sistema Integral de Gestión Institucional en el marco del Modelo Integrado de Planeación y gestión para mejorar la prestación del servicio.</v>
      </c>
      <c r="D31" s="17" t="str">
        <f>VLOOKUP(B31,'Plantilla publicacion'!$A$4:$M$503,7,0)</f>
        <v>FUNCIONAMIENTO</v>
      </c>
      <c r="E31" s="17" t="str">
        <f>VLOOKUP(B31,'Plantilla publicacion'!$A$4:$M$503,8,0)</f>
        <v>Plan de Bienestar Social y Estímulos, elaborado y ejecutado (Informe semestral de la ejecución del plan / único entregable)</v>
      </c>
      <c r="F31" s="17">
        <f>VLOOKUP(B31,'Plantilla publicacion'!$A$4:$M$503,9,0)</f>
        <v>100</v>
      </c>
      <c r="G31" s="17" t="str">
        <f>VLOOKUP(B31,'Plantilla publicacion'!$A$4:$M$503,10,0)</f>
        <v>Porcentual</v>
      </c>
      <c r="H31" s="17" t="str">
        <f>VLOOKUP(B31,'Plantilla publicacion'!$A$4:$M$503,11,0)</f>
        <v>2025-01-13</v>
      </c>
      <c r="I31" s="17" t="str">
        <f>VLOOKUP(B31,'Plantilla publicacion'!$A$4:$M$503,12,0)</f>
        <v>2025-12-22</v>
      </c>
      <c r="J31" s="17" t="str">
        <f>VLOOKUP(B31,'Plantilla publicacion'!$A$4:$M$503,13,0)</f>
        <v>117-GRUPO DE TRABAJO DE DESARROLLO DE TALENTO HUMANO</v>
      </c>
    </row>
    <row r="32" spans="1:10" ht="51" x14ac:dyDescent="0.25">
      <c r="A32" s="5" t="str">
        <f>VLOOKUP(B32,'Plantilla publicacion'!$A$4:$B$503,2,0)</f>
        <v>Actividad propia</v>
      </c>
      <c r="B32" s="20" t="s">
        <v>661</v>
      </c>
      <c r="C32" s="20">
        <f>VLOOKUP(B32,'Plantilla publicacion'!$A$4:$M$503,6,0)</f>
        <v>0</v>
      </c>
      <c r="D32" s="20">
        <f>VLOOKUP(B32,'Plantilla publicacion'!$A$4:$M$503,7,0)</f>
        <v>0</v>
      </c>
      <c r="E32" s="6" t="str">
        <f>VLOOKUP(B32,'Plantilla publicacion'!$A$4:$M$503,8,0)</f>
        <v>Elaborar y presentar para aprobación del Comité Institucional de Gestión y desempeño la propuesta de plan de bienestar social y estímulos (Acta de Comité Institucional de Gestión y Desempeño aprobando el Plan de Bienestar Social y Estímulos-único entregable)</v>
      </c>
      <c r="F32" s="6">
        <f>VLOOKUP(B32,'Plantilla publicacion'!$A$4:$M$503,9,0)</f>
        <v>1</v>
      </c>
      <c r="G32" s="6" t="str">
        <f>VLOOKUP(B32,'Plantilla publicacion'!$A$4:$M$503,10,0)</f>
        <v>Númerica</v>
      </c>
      <c r="H32" s="7" t="str">
        <f>VLOOKUP(B32,'Plantilla publicacion'!$A$4:$M$503,11,0)</f>
        <v>2025-01-13</v>
      </c>
      <c r="I32" s="7" t="str">
        <f>VLOOKUP(B32,'Plantilla publicacion'!$A$4:$M$503,12,0)</f>
        <v>2025-01-31</v>
      </c>
      <c r="J32" s="19" t="str">
        <f>VLOOKUP(B32,'Plantilla publicacion'!$A$4:$M$503,13,0)</f>
        <v>117-GRUPO DE TRABAJO DE DESARROLLO DE TALENTO HUMANO</v>
      </c>
    </row>
    <row r="33" spans="1:10" ht="38.25" x14ac:dyDescent="0.25">
      <c r="A33" s="5" t="str">
        <f>VLOOKUP(B33,'Plantilla publicacion'!$A$4:$B$503,2,0)</f>
        <v>Actividad propia</v>
      </c>
      <c r="B33" s="20" t="s">
        <v>663</v>
      </c>
      <c r="C33" s="20">
        <f>VLOOKUP(B33,'Plantilla publicacion'!$A$4:$M$503,6,0)</f>
        <v>0</v>
      </c>
      <c r="D33" s="20">
        <f>VLOOKUP(B33,'Plantilla publicacion'!$A$4:$M$503,7,0)</f>
        <v>0</v>
      </c>
      <c r="E33" s="6" t="str">
        <f>VLOOKUP(B33,'Plantilla publicacion'!$A$4:$M$503,8,0)</f>
        <v>Realizar la Resolución de adopción del plan de bienestar social y Estímulos  y publicar el plan aprobado en la página web e intrasic (Resolución adoptando el Plan de Bienestar Social y Estímulos y  Soporte de publicación del plan)</v>
      </c>
      <c r="F33" s="6">
        <f>VLOOKUP(B33,'Plantilla publicacion'!$A$4:$M$503,9,0)</f>
        <v>1</v>
      </c>
      <c r="G33" s="6" t="str">
        <f>VLOOKUP(B33,'Plantilla publicacion'!$A$4:$M$503,10,0)</f>
        <v>Númerica</v>
      </c>
      <c r="H33" s="7" t="str">
        <f>VLOOKUP(B33,'Plantilla publicacion'!$A$4:$M$503,11,0)</f>
        <v>2025-01-13</v>
      </c>
      <c r="I33" s="7" t="str">
        <f>VLOOKUP(B33,'Plantilla publicacion'!$A$4:$M$503,12,0)</f>
        <v>2025-01-31</v>
      </c>
      <c r="J33" s="19" t="str">
        <f>VLOOKUP(B33,'Plantilla publicacion'!$A$4:$M$503,13,0)</f>
        <v>117-GRUPO DE TRABAJO DE DESARROLLO DE TALENTO HUMANO</v>
      </c>
    </row>
    <row r="34" spans="1:10" ht="51" x14ac:dyDescent="0.25">
      <c r="A34" s="5" t="str">
        <f>VLOOKUP(B34,'Plantilla publicacion'!$A$4:$B$503,2,0)</f>
        <v>Actividad propia</v>
      </c>
      <c r="B34" s="20" t="s">
        <v>665</v>
      </c>
      <c r="C34" s="20">
        <f>VLOOKUP(B34,'Plantilla publicacion'!$A$4:$M$503,6,0)</f>
        <v>0</v>
      </c>
      <c r="D34" s="20">
        <f>VLOOKUP(B34,'Plantilla publicacion'!$A$4:$M$503,7,0)</f>
        <v>0</v>
      </c>
      <c r="E34" s="6" t="str">
        <f>VLOOKUP(B34,'Plantilla publicacion'!$A$4:$M$503,8,0)</f>
        <v>Ejecutar el  plan de Bienestar Social y Estímulos (Captura de pantalla de publicación de actividades de bienestar y Estímulos cuando aplique/ Listas de asistencia a actividades de Bienestar social y Estímulos, cuando aplique e informe semestral de las actividades realizadas)</v>
      </c>
      <c r="F34" s="6">
        <f>VLOOKUP(B34,'Plantilla publicacion'!$A$4:$M$503,9,0)</f>
        <v>100</v>
      </c>
      <c r="G34" s="6" t="str">
        <f>VLOOKUP(B34,'Plantilla publicacion'!$A$4:$M$503,10,0)</f>
        <v>Porcentual</v>
      </c>
      <c r="H34" s="7" t="str">
        <f>VLOOKUP(B34,'Plantilla publicacion'!$A$4:$M$503,11,0)</f>
        <v>2025-02-03</v>
      </c>
      <c r="I34" s="7" t="str">
        <f>VLOOKUP(B34,'Plantilla publicacion'!$A$4:$M$503,12,0)</f>
        <v>2025-12-22</v>
      </c>
      <c r="J34" s="19" t="str">
        <f>VLOOKUP(B34,'Plantilla publicacion'!$A$4:$M$503,13,0)</f>
        <v>117-GRUPO DE TRABAJO DE DESARROLLO DE TALENTO HUMANO</v>
      </c>
    </row>
    <row r="35" spans="1:10" s="14" customFormat="1" ht="51" x14ac:dyDescent="0.25">
      <c r="A35" s="5" t="str">
        <f>VLOOKUP(B35,'Plantilla publicacion'!$A$4:$B$503,2,0)</f>
        <v>Producto</v>
      </c>
      <c r="B35" s="17" t="s">
        <v>666</v>
      </c>
      <c r="C35" s="17" t="str">
        <f>VLOOKUP(B35,'Plantilla publicacion'!$A$4:$M$503,6,0)</f>
        <v>60-Fortalecer el Sistema Integral de Gestión Institucional en el marco del Modelo Integrado de Planeación y gestión para mejorar la prestación del servicio.</v>
      </c>
      <c r="D35" s="17" t="str">
        <f>VLOOKUP(B35,'Plantilla publicacion'!$A$4:$M$503,7,0)</f>
        <v>FUNCIONAMIENTO</v>
      </c>
      <c r="E35" s="17" t="str">
        <f>VLOOKUP(B35,'Plantilla publicacion'!$A$4:$M$503,8,0)</f>
        <v>Plan de Capacitación, elaborado y ejecutado  (Informe semestral de la ejecución del plan)</v>
      </c>
      <c r="F35" s="17">
        <f>VLOOKUP(B35,'Plantilla publicacion'!$A$4:$M$503,9,0)</f>
        <v>100</v>
      </c>
      <c r="G35" s="17" t="str">
        <f>VLOOKUP(B35,'Plantilla publicacion'!$A$4:$M$503,10,0)</f>
        <v>Porcentual</v>
      </c>
      <c r="H35" s="17" t="str">
        <f>VLOOKUP(B35,'Plantilla publicacion'!$A$4:$M$503,11,0)</f>
        <v>2025-01-13</v>
      </c>
      <c r="I35" s="17" t="str">
        <f>VLOOKUP(B35,'Plantilla publicacion'!$A$4:$M$503,12,0)</f>
        <v>2025-12-22</v>
      </c>
      <c r="J35" s="17" t="str">
        <f>VLOOKUP(B35,'Plantilla publicacion'!$A$4:$M$503,13,0)</f>
        <v>117-GRUPO DE TRABAJO DE DESARROLLO DE TALENTO HUMANO</v>
      </c>
    </row>
    <row r="36" spans="1:10" ht="38.25" x14ac:dyDescent="0.25">
      <c r="A36" s="5" t="str">
        <f>VLOOKUP(B36,'Plantilla publicacion'!$A$4:$B$503,2,0)</f>
        <v>Actividad propia</v>
      </c>
      <c r="B36" s="20" t="s">
        <v>669</v>
      </c>
      <c r="C36" s="20">
        <f>VLOOKUP(B36,'Plantilla publicacion'!$A$4:$M$503,6,0)</f>
        <v>0</v>
      </c>
      <c r="D36" s="20">
        <f>VLOOKUP(B36,'Plantilla publicacion'!$A$4:$M$503,7,0)</f>
        <v>0</v>
      </c>
      <c r="E36" s="6" t="str">
        <f>VLOOKUP(B36,'Plantilla publicacion'!$A$4:$M$503,8,0)</f>
        <v>Elaborar y presentar para aprobación del Comité Institucional de Gestión y desempeño la propuesta de plan de capacitación (Acta de Comité Institucional de Gestión y Desempeño aprobando el Plan de Capacitación único entregable)</v>
      </c>
      <c r="F36" s="6">
        <f>VLOOKUP(B36,'Plantilla publicacion'!$A$4:$M$503,9,0)</f>
        <v>1</v>
      </c>
      <c r="G36" s="6" t="str">
        <f>VLOOKUP(B36,'Plantilla publicacion'!$A$4:$M$503,10,0)</f>
        <v>Númerica</v>
      </c>
      <c r="H36" s="7" t="str">
        <f>VLOOKUP(B36,'Plantilla publicacion'!$A$4:$M$503,11,0)</f>
        <v>2025-01-13</v>
      </c>
      <c r="I36" s="7" t="str">
        <f>VLOOKUP(B36,'Plantilla publicacion'!$A$4:$M$503,12,0)</f>
        <v>2025-01-31</v>
      </c>
      <c r="J36" s="19" t="str">
        <f>VLOOKUP(B36,'Plantilla publicacion'!$A$4:$M$503,13,0)</f>
        <v>117-GRUPO DE TRABAJO DE DESARROLLO DE TALENTO HUMANO</v>
      </c>
    </row>
    <row r="37" spans="1:10" ht="38.25" x14ac:dyDescent="0.25">
      <c r="A37" s="5" t="str">
        <f>VLOOKUP(B37,'Plantilla publicacion'!$A$4:$B$503,2,0)</f>
        <v>Actividad propia</v>
      </c>
      <c r="B37" s="20" t="s">
        <v>671</v>
      </c>
      <c r="C37" s="20">
        <f>VLOOKUP(B37,'Plantilla publicacion'!$A$4:$M$503,6,0)</f>
        <v>0</v>
      </c>
      <c r="D37" s="20">
        <f>VLOOKUP(B37,'Plantilla publicacion'!$A$4:$M$503,7,0)</f>
        <v>0</v>
      </c>
      <c r="E37" s="6" t="str">
        <f>VLOOKUP(B37,'Plantilla publicacion'!$A$4:$M$503,8,0)</f>
        <v>Realizar la Resolución de adopción del plan de capacitación y publicar el plan aprobado en la página web e intrasic (Resolución adoptando el Plan de Capacitación-único entregable)</v>
      </c>
      <c r="F37" s="6">
        <f>VLOOKUP(B37,'Plantilla publicacion'!$A$4:$M$503,9,0)</f>
        <v>1</v>
      </c>
      <c r="G37" s="6" t="str">
        <f>VLOOKUP(B37,'Plantilla publicacion'!$A$4:$M$503,10,0)</f>
        <v>Númerica</v>
      </c>
      <c r="H37" s="7" t="str">
        <f>VLOOKUP(B37,'Plantilla publicacion'!$A$4:$M$503,11,0)</f>
        <v>2025-01-13</v>
      </c>
      <c r="I37" s="7" t="str">
        <f>VLOOKUP(B37,'Plantilla publicacion'!$A$4:$M$503,12,0)</f>
        <v>2025-01-31</v>
      </c>
      <c r="J37" s="19" t="str">
        <f>VLOOKUP(B37,'Plantilla publicacion'!$A$4:$M$503,13,0)</f>
        <v>117-GRUPO DE TRABAJO DE DESARROLLO DE TALENTO HUMANO</v>
      </c>
    </row>
    <row r="38" spans="1:10" ht="38.25" x14ac:dyDescent="0.25">
      <c r="A38" s="5" t="str">
        <f>VLOOKUP(B38,'Plantilla publicacion'!$A$4:$B$503,2,0)</f>
        <v>Actividad propia</v>
      </c>
      <c r="B38" s="20" t="s">
        <v>673</v>
      </c>
      <c r="C38" s="20">
        <f>VLOOKUP(B38,'Plantilla publicacion'!$A$4:$M$503,6,0)</f>
        <v>0</v>
      </c>
      <c r="D38" s="20">
        <f>VLOOKUP(B38,'Plantilla publicacion'!$A$4:$M$503,7,0)</f>
        <v>0</v>
      </c>
      <c r="E38" s="6" t="str">
        <f>VLOOKUP(B38,'Plantilla publicacion'!$A$4:$M$503,8,0)</f>
        <v>Ejecutar el  plan de Capacitación (Listas de asistencia cuando aplique, captura de pantalla de la reunión de capacitaciones cuando aplique e informe semestral de las actividades realizadas)</v>
      </c>
      <c r="F38" s="6">
        <f>VLOOKUP(B38,'Plantilla publicacion'!$A$4:$M$503,9,0)</f>
        <v>100</v>
      </c>
      <c r="G38" s="6" t="str">
        <f>VLOOKUP(B38,'Plantilla publicacion'!$A$4:$M$503,10,0)</f>
        <v>Porcentual</v>
      </c>
      <c r="H38" s="7" t="str">
        <f>VLOOKUP(B38,'Plantilla publicacion'!$A$4:$M$503,11,0)</f>
        <v>2025-02-03</v>
      </c>
      <c r="I38" s="7" t="str">
        <f>VLOOKUP(B38,'Plantilla publicacion'!$A$4:$M$503,12,0)</f>
        <v>2025-12-22</v>
      </c>
      <c r="J38" s="19" t="str">
        <f>VLOOKUP(B38,'Plantilla publicacion'!$A$4:$M$503,13,0)</f>
        <v>117-GRUPO DE TRABAJO DE DESARROLLO DE TALENTO HUMANO</v>
      </c>
    </row>
    <row r="39" spans="1:10" s="14" customFormat="1" ht="51" x14ac:dyDescent="0.25">
      <c r="A39" s="5" t="str">
        <f>VLOOKUP(B39,'Plantilla publicacion'!$A$4:$B$503,2,0)</f>
        <v>Producto</v>
      </c>
      <c r="B39" s="17" t="s">
        <v>674</v>
      </c>
      <c r="C39" s="17" t="str">
        <f>VLOOKUP(B39,'Plantilla publicacion'!$A$4:$M$503,6,0)</f>
        <v>60-Fortalecer el Sistema Integral de Gestión Institucional en el marco del Modelo Integrado de Planeación y gestión para mejorar la prestación del servicio.</v>
      </c>
      <c r="D39" s="17" t="str">
        <f>VLOOKUP(B39,'Plantilla publicacion'!$A$4:$M$503,7,0)</f>
        <v>FUNCIONAMIENTO</v>
      </c>
      <c r="E39" s="17" t="str">
        <f>VLOOKUP(B39,'Plantilla publicacion'!$A$4:$M$503,8,0)</f>
        <v>Plan de Seguridad y salud en el Trabajo SST, elaborado y ejecutado  (Informe semestral de la ejecución del plan)</v>
      </c>
      <c r="F39" s="17">
        <f>VLOOKUP(B39,'Plantilla publicacion'!$A$4:$M$503,9,0)</f>
        <v>100</v>
      </c>
      <c r="G39" s="17" t="str">
        <f>VLOOKUP(B39,'Plantilla publicacion'!$A$4:$M$503,10,0)</f>
        <v>Porcentual</v>
      </c>
      <c r="H39" s="17" t="str">
        <f>VLOOKUP(B39,'Plantilla publicacion'!$A$4:$M$503,11,0)</f>
        <v>2025-01-13</v>
      </c>
      <c r="I39" s="17" t="str">
        <f>VLOOKUP(B39,'Plantilla publicacion'!$A$4:$M$503,12,0)</f>
        <v>2025-12-22</v>
      </c>
      <c r="J39" s="17" t="str">
        <f>VLOOKUP(B39,'Plantilla publicacion'!$A$4:$M$503,13,0)</f>
        <v>117-GRUPO DE TRABAJO DE DESARROLLO DE TALENTO HUMANO</v>
      </c>
    </row>
    <row r="40" spans="1:10" ht="25.5" x14ac:dyDescent="0.25">
      <c r="A40" s="5" t="str">
        <f>VLOOKUP(B40,'Plantilla publicacion'!$A$4:$B$503,2,0)</f>
        <v>Actividad propia</v>
      </c>
      <c r="B40" s="20" t="s">
        <v>677</v>
      </c>
      <c r="C40" s="20">
        <f>VLOOKUP(B40,'Plantilla publicacion'!$A$4:$M$503,6,0)</f>
        <v>0</v>
      </c>
      <c r="D40" s="20">
        <f>VLOOKUP(B40,'Plantilla publicacion'!$A$4:$M$503,7,0)</f>
        <v>0</v>
      </c>
      <c r="E40" s="6" t="str">
        <f>VLOOKUP(B40,'Plantilla publicacion'!$A$4:$M$503,8,0)</f>
        <v>Realizar la resolución de adopción del Plan de SST  (Resolución adoptando el Plan de SST-único entregable)</v>
      </c>
      <c r="F40" s="6">
        <f>VLOOKUP(B40,'Plantilla publicacion'!$A$4:$M$503,9,0)</f>
        <v>1</v>
      </c>
      <c r="G40" s="6" t="str">
        <f>VLOOKUP(B40,'Plantilla publicacion'!$A$4:$M$503,10,0)</f>
        <v>Porcentual</v>
      </c>
      <c r="H40" s="7" t="str">
        <f>VLOOKUP(B40,'Plantilla publicacion'!$A$4:$M$503,11,0)</f>
        <v>2025-01-13</v>
      </c>
      <c r="I40" s="7" t="str">
        <f>VLOOKUP(B40,'Plantilla publicacion'!$A$4:$M$503,12,0)</f>
        <v>2025-01-31</v>
      </c>
      <c r="J40" s="19" t="str">
        <f>VLOOKUP(B40,'Plantilla publicacion'!$A$4:$M$503,13,0)</f>
        <v>117-GRUPO DE TRABAJO DE DESARROLLO DE TALENTO HUMANO</v>
      </c>
    </row>
    <row r="41" spans="1:10" ht="51" x14ac:dyDescent="0.25">
      <c r="A41" s="5" t="str">
        <f>VLOOKUP(B41,'Plantilla publicacion'!$A$4:$B$503,2,0)</f>
        <v>Actividad propia</v>
      </c>
      <c r="B41" s="20" t="s">
        <v>679</v>
      </c>
      <c r="C41" s="20">
        <f>VLOOKUP(B41,'Plantilla publicacion'!$A$4:$M$503,6,0)</f>
        <v>0</v>
      </c>
      <c r="D41" s="20">
        <f>VLOOKUP(B41,'Plantilla publicacion'!$A$4:$M$503,7,0)</f>
        <v>0</v>
      </c>
      <c r="E41" s="6" t="str">
        <f>VLOOKUP(B41,'Plantilla publicacion'!$A$4:$M$503,8,0)</f>
        <v>Cumplir con la ejecución del plan de SST   (Captura  de publicación de actividades de Seguridad y Salud en el Trabajo, cuando aplique/ Listas de asistencia a actividades de Seguridad y Salud en el Trabajo, cuando aplique y informe semestral de las actividades realizadas)</v>
      </c>
      <c r="F41" s="6">
        <f>VLOOKUP(B41,'Plantilla publicacion'!$A$4:$M$503,9,0)</f>
        <v>100</v>
      </c>
      <c r="G41" s="6" t="str">
        <f>VLOOKUP(B41,'Plantilla publicacion'!$A$4:$M$503,10,0)</f>
        <v>Porcentual</v>
      </c>
      <c r="H41" s="7" t="str">
        <f>VLOOKUP(B41,'Plantilla publicacion'!$A$4:$M$503,11,0)</f>
        <v>2025-02-03</v>
      </c>
      <c r="I41" s="7" t="str">
        <f>VLOOKUP(B41,'Plantilla publicacion'!$A$4:$M$503,12,0)</f>
        <v>2025-12-22</v>
      </c>
      <c r="J41" s="19" t="str">
        <f>VLOOKUP(B41,'Plantilla publicacion'!$A$4:$M$503,13,0)</f>
        <v>117-GRUPO DE TRABAJO DE DESARROLLO DE TALENTO HUMANO</v>
      </c>
    </row>
    <row r="42" spans="1:10" ht="22.5" customHeight="1" x14ac:dyDescent="0.25">
      <c r="A42" s="5" t="e">
        <f>VLOOKUP(B42,'Plantilla publicacion'!$A$4:$B$503,2,0)</f>
        <v>#N/A</v>
      </c>
      <c r="B42" s="102" t="s">
        <v>54</v>
      </c>
      <c r="C42" s="103"/>
      <c r="D42" s="103"/>
      <c r="E42" s="103"/>
      <c r="F42" s="103"/>
      <c r="G42" s="103"/>
      <c r="H42" s="103"/>
      <c r="I42" s="103"/>
      <c r="J42" s="104"/>
    </row>
    <row r="43" spans="1:10" ht="22.5" customHeight="1" thickBot="1" x14ac:dyDescent="0.3">
      <c r="A43" s="5" t="e">
        <f>VLOOKUP(B43,'Plantilla publicacion'!$A$4:$B$503,2,0)</f>
        <v>#N/A</v>
      </c>
      <c r="B43" s="105" t="s">
        <v>8</v>
      </c>
      <c r="C43" s="106"/>
      <c r="D43" s="107" t="s">
        <v>16</v>
      </c>
      <c r="E43" s="108"/>
      <c r="F43" s="108"/>
      <c r="G43" s="108"/>
      <c r="H43" s="108"/>
      <c r="I43" s="108"/>
      <c r="J43" s="109"/>
    </row>
    <row r="44" spans="1:10" ht="32.25" customHeight="1" thickBot="1" x14ac:dyDescent="0.3">
      <c r="A44" s="5" t="e">
        <f>VLOOKUP(B44,'Plantilla publicacion'!$A$4:$B$503,2,0)</f>
        <v>#N/A</v>
      </c>
      <c r="B44" s="39" t="s">
        <v>9</v>
      </c>
      <c r="C44" s="40" t="s">
        <v>0</v>
      </c>
      <c r="D44" s="40" t="s">
        <v>1</v>
      </c>
      <c r="E44" s="40" t="s">
        <v>2</v>
      </c>
      <c r="F44" s="40" t="s">
        <v>3</v>
      </c>
      <c r="G44" s="40" t="s">
        <v>4</v>
      </c>
      <c r="H44" s="41" t="s">
        <v>5</v>
      </c>
      <c r="I44" s="41" t="s">
        <v>6</v>
      </c>
      <c r="J44" s="42" t="s">
        <v>7</v>
      </c>
    </row>
    <row r="45" spans="1:10" ht="22.5" customHeight="1" x14ac:dyDescent="0.25">
      <c r="B45" s="43"/>
      <c r="C45" s="44"/>
      <c r="D45" s="44"/>
      <c r="E45" s="44"/>
      <c r="F45" s="44"/>
      <c r="G45" s="44"/>
      <c r="H45" s="45"/>
      <c r="I45" s="45"/>
      <c r="J45" s="18"/>
    </row>
    <row r="46" spans="1:10" ht="22.5" customHeight="1" x14ac:dyDescent="0.25">
      <c r="B46" s="10"/>
      <c r="C46" s="28"/>
      <c r="D46" s="28"/>
      <c r="E46" s="28"/>
      <c r="F46" s="28"/>
      <c r="G46" s="28"/>
      <c r="H46" s="29"/>
      <c r="I46" s="29"/>
      <c r="J46" s="6"/>
    </row>
    <row r="47" spans="1:10" ht="22.5" customHeight="1" x14ac:dyDescent="0.25">
      <c r="B47" s="10"/>
      <c r="C47" s="28"/>
      <c r="D47" s="28"/>
      <c r="E47" s="28"/>
      <c r="F47" s="28"/>
      <c r="G47" s="28"/>
      <c r="H47" s="29"/>
      <c r="I47" s="29"/>
      <c r="J47" s="6"/>
    </row>
    <row r="48" spans="1:10" ht="22.5" customHeight="1" x14ac:dyDescent="0.25">
      <c r="B48" s="10"/>
      <c r="C48" s="28"/>
      <c r="D48" s="28"/>
      <c r="E48" s="28"/>
      <c r="F48" s="28"/>
      <c r="G48" s="28"/>
      <c r="H48" s="29"/>
      <c r="I48" s="29"/>
      <c r="J48" s="6"/>
    </row>
  </sheetData>
  <autoFilter ref="A9:J44" xr:uid="{9219754B-10FF-474F-854A-1FEB24BAF3C0}"/>
  <mergeCells count="10">
    <mergeCell ref="D1:J3"/>
    <mergeCell ref="B42:J42"/>
    <mergeCell ref="B43:C43"/>
    <mergeCell ref="D43:J43"/>
    <mergeCell ref="B4:J4"/>
    <mergeCell ref="B6:J6"/>
    <mergeCell ref="B7:J7"/>
    <mergeCell ref="B8:C8"/>
    <mergeCell ref="D8:J8"/>
    <mergeCell ref="C5:I5"/>
  </mergeCells>
  <conditionalFormatting sqref="A4:XFD4 A6:XFD9 A5:C5 K5:XFD5 A1:D1 A2:C3 K1:XFD3 A11:XFD12 A14:XFD15 A17:XFD19 A21:XFD24 A26:XFD27 A29:XFD30 A32:XFD34 A36:XFD38 A40:XFD1048576">
    <cfRule type="cellIs" dxfId="129" priority="10" operator="equal">
      <formula>0</formula>
    </cfRule>
  </conditionalFormatting>
  <conditionalFormatting sqref="A10:XFD10">
    <cfRule type="cellIs" dxfId="128" priority="9" operator="equal">
      <formula>0</formula>
    </cfRule>
  </conditionalFormatting>
  <conditionalFormatting sqref="A13:XFD13">
    <cfRule type="cellIs" dxfId="127" priority="8" operator="equal">
      <formula>0</formula>
    </cfRule>
  </conditionalFormatting>
  <conditionalFormatting sqref="A16:XFD16">
    <cfRule type="cellIs" dxfId="126" priority="7" operator="equal">
      <formula>0</formula>
    </cfRule>
  </conditionalFormatting>
  <conditionalFormatting sqref="A20:XFD20">
    <cfRule type="cellIs" dxfId="125" priority="6" operator="equal">
      <formula>0</formula>
    </cfRule>
  </conditionalFormatting>
  <conditionalFormatting sqref="A25:XFD25">
    <cfRule type="cellIs" dxfId="124" priority="5" operator="equal">
      <formula>0</formula>
    </cfRule>
  </conditionalFormatting>
  <conditionalFormatting sqref="A28:XFD28">
    <cfRule type="cellIs" dxfId="123" priority="4" operator="equal">
      <formula>0</formula>
    </cfRule>
  </conditionalFormatting>
  <conditionalFormatting sqref="A31:XFD31">
    <cfRule type="cellIs" dxfId="122" priority="3" operator="equal">
      <formula>0</formula>
    </cfRule>
  </conditionalFormatting>
  <conditionalFormatting sqref="A35:XFD35">
    <cfRule type="cellIs" dxfId="121" priority="2" operator="equal">
      <formula>0</formula>
    </cfRule>
  </conditionalFormatting>
  <conditionalFormatting sqref="A39:XFD39">
    <cfRule type="cellIs" dxfId="120" priority="1" operator="equal">
      <formula>0</formula>
    </cfRule>
  </conditionalFormatting>
  <dataValidations count="1">
    <dataValidation type="list" allowBlank="1" showInputMessage="1" showErrorMessage="1" sqref="B10:B41" xr:uid="{7B61310B-3613-49EF-90BA-D7FDDB2A9C61}">
      <formula1>politicas</formula1>
    </dataValidation>
  </dataValidations>
  <pageMargins left="0.7" right="0.7" top="0.75" bottom="0.75" header="0.3" footer="0.3"/>
  <pageSetup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18075-C2AA-412F-846D-DFC3D162D202}">
  <sheetPr codeName="Hoja5"/>
  <dimension ref="A1:J33"/>
  <sheetViews>
    <sheetView showGridLines="0" view="pageBreakPreview" topLeftCell="B1" zoomScale="57" zoomScaleNormal="110" zoomScaleSheetLayoutView="100" workbookViewId="0">
      <selection activeCell="B1" sqref="B1:C3"/>
    </sheetView>
  </sheetViews>
  <sheetFormatPr baseColWidth="10" defaultRowHeight="15" x14ac:dyDescent="0.25"/>
  <cols>
    <col min="1" max="1" width="0" style="5" hidden="1" customWidth="1"/>
    <col min="2" max="2" width="8.42578125" style="5" customWidth="1"/>
    <col min="3" max="3" width="25" style="1" customWidth="1"/>
    <col min="4" max="4" width="33.7109375" style="1" bestFit="1" customWidth="1"/>
    <col min="5" max="5" width="64.140625" style="5" customWidth="1"/>
    <col min="6" max="6" width="9.28515625" style="5" customWidth="1"/>
    <col min="7" max="7" width="12" style="5" customWidth="1"/>
    <col min="8" max="8" width="13.7109375" style="4" customWidth="1"/>
    <col min="9" max="9" width="14.140625" style="4" customWidth="1"/>
    <col min="10" max="10" width="50" style="1" customWidth="1"/>
    <col min="11" max="16384" width="11.42578125" style="5"/>
  </cols>
  <sheetData>
    <row r="1" spans="1:10" ht="24" customHeight="1" x14ac:dyDescent="0.25">
      <c r="B1" s="126"/>
      <c r="C1" s="127"/>
      <c r="D1" s="131" t="s">
        <v>15</v>
      </c>
      <c r="E1" s="132"/>
      <c r="F1" s="132"/>
      <c r="G1" s="132"/>
      <c r="H1" s="132"/>
      <c r="I1" s="132"/>
      <c r="J1" s="132"/>
    </row>
    <row r="2" spans="1:10" ht="24" customHeight="1" x14ac:dyDescent="0.25">
      <c r="B2" s="92"/>
      <c r="C2" s="128"/>
      <c r="D2" s="133"/>
      <c r="E2" s="100"/>
      <c r="F2" s="100"/>
      <c r="G2" s="100"/>
      <c r="H2" s="100"/>
      <c r="I2" s="100"/>
      <c r="J2" s="100"/>
    </row>
    <row r="3" spans="1:10" ht="24" customHeight="1" x14ac:dyDescent="0.25">
      <c r="B3" s="129"/>
      <c r="C3" s="130"/>
      <c r="D3" s="134"/>
      <c r="E3" s="101"/>
      <c r="F3" s="101"/>
      <c r="G3" s="101"/>
      <c r="H3" s="101"/>
      <c r="I3" s="101"/>
      <c r="J3" s="101"/>
    </row>
    <row r="4" spans="1:10" ht="15.75" x14ac:dyDescent="0.25">
      <c r="B4" s="110" t="s">
        <v>1777</v>
      </c>
      <c r="C4" s="110"/>
      <c r="D4" s="110"/>
      <c r="E4" s="110"/>
      <c r="F4" s="110"/>
      <c r="G4" s="110"/>
      <c r="H4" s="110"/>
      <c r="I4" s="110"/>
      <c r="J4" s="111"/>
    </row>
    <row r="5" spans="1:10" ht="66.75" customHeight="1" x14ac:dyDescent="0.25">
      <c r="B5" s="11"/>
      <c r="C5" s="121" t="s">
        <v>1778</v>
      </c>
      <c r="D5" s="121"/>
      <c r="E5" s="121"/>
      <c r="F5" s="121"/>
      <c r="G5" s="121"/>
      <c r="H5" s="121"/>
      <c r="I5" s="121"/>
      <c r="J5" s="11"/>
    </row>
    <row r="6" spans="1:10" ht="28.5" customHeight="1" x14ac:dyDescent="0.25">
      <c r="B6" s="112" t="str">
        <f>CONCATENATE(COUNTIF(A10:A37,"producto")," PRODUCTOS")</f>
        <v>4 PRODUCTOS</v>
      </c>
      <c r="C6" s="112"/>
      <c r="D6" s="112"/>
      <c r="E6" s="112"/>
      <c r="F6" s="112"/>
      <c r="G6" s="112"/>
      <c r="H6" s="112"/>
      <c r="I6" s="112"/>
      <c r="J6" s="112"/>
    </row>
    <row r="7" spans="1:10" ht="16.5" thickBot="1" x14ac:dyDescent="0.3">
      <c r="B7" s="123" t="s">
        <v>62</v>
      </c>
      <c r="C7" s="124"/>
      <c r="D7" s="124"/>
      <c r="E7" s="124"/>
      <c r="F7" s="124"/>
      <c r="G7" s="124"/>
      <c r="H7" s="124"/>
      <c r="I7" s="124"/>
      <c r="J7" s="125"/>
    </row>
    <row r="8" spans="1:10" ht="32.25" thickBot="1" x14ac:dyDescent="0.3">
      <c r="B8" s="48" t="s">
        <v>9</v>
      </c>
      <c r="C8" s="49" t="s">
        <v>0</v>
      </c>
      <c r="D8" s="49" t="s">
        <v>1</v>
      </c>
      <c r="E8" s="49" t="s">
        <v>2</v>
      </c>
      <c r="F8" s="49" t="s">
        <v>3</v>
      </c>
      <c r="G8" s="49" t="s">
        <v>4</v>
      </c>
      <c r="H8" s="50" t="s">
        <v>5</v>
      </c>
      <c r="I8" s="50" t="s">
        <v>6</v>
      </c>
      <c r="J8" s="84" t="s">
        <v>7</v>
      </c>
    </row>
    <row r="9" spans="1:10" s="14" customFormat="1" ht="89.25" x14ac:dyDescent="0.25">
      <c r="A9" s="5" t="str">
        <f>VLOOKUP(B9,'Plantilla publicacion'!$A$4:$B$503,2,0)</f>
        <v>Producto</v>
      </c>
      <c r="B9" s="17" t="s">
        <v>1340</v>
      </c>
      <c r="C9" s="17" t="str">
        <f>VLOOKUP(B9,'Plantilla publicacion'!$A$4:$M$503,6,0)</f>
        <v>60-Fortalecer el Sistema Integral de Gestión Institucional en el marco del Modelo Integrado de Planeación y gestión para mejorar la prestación del servicio.</v>
      </c>
      <c r="D9" s="17" t="str">
        <f>VLOOKUP(B9,'Plantilla publicacion'!$A$4:$M$503,7,0)</f>
        <v>N/A</v>
      </c>
      <c r="E9" s="17" t="str">
        <f>VLOOKUP(B9,'Plantilla publicacion'!$A$4:$M$503,8,0)</f>
        <v>Plan de Transparencia y Ética Publica, formulado y ejecutado</v>
      </c>
      <c r="F9" s="17">
        <f>VLOOKUP(B9,'Plantilla publicacion'!$A$4:$M$503,9,0)</f>
        <v>100</v>
      </c>
      <c r="G9" s="17" t="str">
        <f>VLOOKUP(B9,'Plantilla publicacion'!$A$4:$M$503,10,0)</f>
        <v>Porcentual</v>
      </c>
      <c r="H9" s="17" t="str">
        <f>VLOOKUP(B9,'Plantilla publicacion'!$A$4:$M$503,11,0)</f>
        <v>2025-01-15</v>
      </c>
      <c r="I9" s="17" t="str">
        <f>VLOOKUP(B9,'Plantilla publicacion'!$A$4:$M$503,12,0)</f>
        <v>2025-12-22</v>
      </c>
      <c r="J9" s="17" t="str">
        <f>VLOOKUP(B9,'Plantilla publicacion'!$A$4:$M$503,13,0)</f>
        <v>100-SECRETARIA GENERAL;
30-OFICINA ASESORA DE PLANEACIÓN</v>
      </c>
    </row>
    <row r="10" spans="1:10" ht="38.25" x14ac:dyDescent="0.25">
      <c r="A10" s="5" t="str">
        <f>VLOOKUP(B10,'Plantilla publicacion'!$A$4:$B$503,2,0)</f>
        <v>Actividad propia</v>
      </c>
      <c r="B10" s="61" t="s">
        <v>1343</v>
      </c>
      <c r="C10" s="20">
        <f>VLOOKUP(B10,'Plantilla publicacion'!$A$4:$M$503,6,0)</f>
        <v>0</v>
      </c>
      <c r="D10" s="20">
        <f>VLOOKUP(B10,'Plantilla publicacion'!$A$4:$M$503,7,0)</f>
        <v>0</v>
      </c>
      <c r="E10" s="6" t="str">
        <f>VLOOKUP(B10,'Plantilla publicacion'!$A$4:$M$503,8,0)</f>
        <v>Elaborar el plan de trabajo para formular el Programa de Transparencia y Ética Pública - PTEP, en el marco de la ley 2195 de 2022 y su decreto reglamentario 1122 de 2024</v>
      </c>
      <c r="F10" s="6">
        <f>VLOOKUP(B10,'Plantilla publicacion'!$A$4:$M$503,9,0)</f>
        <v>1</v>
      </c>
      <c r="G10" s="6" t="str">
        <f>VLOOKUP(B10,'Plantilla publicacion'!$A$4:$M$503,10,0)</f>
        <v>Númerica</v>
      </c>
      <c r="H10" s="7" t="str">
        <f>VLOOKUP(B10,'Plantilla publicacion'!$A$4:$M$503,11,0)</f>
        <v>2025-01-15</v>
      </c>
      <c r="I10" s="7" t="str">
        <f>VLOOKUP(B10,'Plantilla publicacion'!$A$4:$M$503,12,0)</f>
        <v>2025-02-15</v>
      </c>
      <c r="J10" s="85" t="str">
        <f>VLOOKUP(B10,'Plantilla publicacion'!$A$4:$M$503,13,0)</f>
        <v>100-SECRETARIA GENERAL;
30-OFICINA ASESORA DE PLANEACIÓN</v>
      </c>
    </row>
    <row r="11" spans="1:10" ht="26.25" thickBot="1" x14ac:dyDescent="0.3">
      <c r="A11" s="5" t="str">
        <f>VLOOKUP(B11,'Plantilla publicacion'!$A$4:$B$503,2,0)</f>
        <v>Actividad propia</v>
      </c>
      <c r="B11" s="61" t="s">
        <v>1345</v>
      </c>
      <c r="C11" s="20">
        <f>VLOOKUP(B11,'Plantilla publicacion'!$A$4:$M$503,6,0)</f>
        <v>0</v>
      </c>
      <c r="D11" s="20">
        <f>VLOOKUP(B11,'Plantilla publicacion'!$A$4:$M$503,7,0)</f>
        <v>0</v>
      </c>
      <c r="E11" s="6" t="str">
        <f>VLOOKUP(B11,'Plantilla publicacion'!$A$4:$M$503,8,0)</f>
        <v>Ejecutar el plan de trabajo del Programa de Transparencia y Ética Pública</v>
      </c>
      <c r="F11" s="6">
        <f>VLOOKUP(B11,'Plantilla publicacion'!$A$4:$M$503,9,0)</f>
        <v>100</v>
      </c>
      <c r="G11" s="6" t="str">
        <f>VLOOKUP(B11,'Plantilla publicacion'!$A$4:$M$503,10,0)</f>
        <v>Porcentual</v>
      </c>
      <c r="H11" s="7" t="str">
        <f>VLOOKUP(B11,'Plantilla publicacion'!$A$4:$M$503,11,0)</f>
        <v>2025-01-31</v>
      </c>
      <c r="I11" s="7" t="str">
        <f>VLOOKUP(B11,'Plantilla publicacion'!$A$4:$M$503,12,0)</f>
        <v>2025-12-22</v>
      </c>
      <c r="J11" s="85" t="str">
        <f>VLOOKUP(B11,'Plantilla publicacion'!$A$4:$M$503,13,0)</f>
        <v>100-SECRETARIA GENERAL;
30-OFICINA ASESORA DE PLANEACIÓN</v>
      </c>
    </row>
    <row r="12" spans="1:10" ht="16.5" thickBot="1" x14ac:dyDescent="0.3">
      <c r="B12" s="135" t="s">
        <v>20</v>
      </c>
      <c r="C12" s="136"/>
      <c r="D12" s="136"/>
      <c r="E12" s="136"/>
      <c r="F12" s="136"/>
      <c r="G12" s="136"/>
      <c r="H12" s="136"/>
      <c r="I12" s="136"/>
      <c r="J12" s="137"/>
    </row>
    <row r="13" spans="1:10" ht="16.5" thickBot="1" x14ac:dyDescent="0.3">
      <c r="B13" s="138" t="s">
        <v>8</v>
      </c>
      <c r="C13" s="138"/>
      <c r="D13" s="139" t="s">
        <v>16</v>
      </c>
      <c r="E13" s="139"/>
      <c r="F13" s="139"/>
      <c r="G13" s="139"/>
      <c r="H13" s="139"/>
      <c r="I13" s="139"/>
      <c r="J13" s="139"/>
    </row>
    <row r="14" spans="1:10" ht="32.25" thickBot="1" x14ac:dyDescent="0.3">
      <c r="B14" s="48" t="s">
        <v>9</v>
      </c>
      <c r="C14" s="49" t="s">
        <v>0</v>
      </c>
      <c r="D14" s="49" t="s">
        <v>1</v>
      </c>
      <c r="E14" s="49" t="s">
        <v>2</v>
      </c>
      <c r="F14" s="49" t="s">
        <v>3</v>
      </c>
      <c r="G14" s="49" t="s">
        <v>4</v>
      </c>
      <c r="H14" s="50" t="s">
        <v>5</v>
      </c>
      <c r="I14" s="50" t="s">
        <v>6</v>
      </c>
      <c r="J14" s="84" t="s">
        <v>7</v>
      </c>
    </row>
    <row r="15" spans="1:10" s="14" customFormat="1" ht="89.25" x14ac:dyDescent="0.25">
      <c r="A15" s="5" t="str">
        <f>VLOOKUP(B15,'Plantilla publicacion'!$A$4:$B$503,2,0)</f>
        <v>Producto</v>
      </c>
      <c r="B15" s="17" t="s">
        <v>1309</v>
      </c>
      <c r="C15" s="17" t="str">
        <f>VLOOKUP(B15,'Plantilla publicacion'!$A$4:$M$503,6,0)</f>
        <v>60-Fortalecer el Sistema Integral de Gestión Institucional en el marco del Modelo Integrado de Planeación y gestión para mejorar la prestación del servicio.</v>
      </c>
      <c r="D15" s="17" t="str">
        <f>VLOOKUP(B15,'Plantilla publicacion'!$A$4:$M$503,7,0)</f>
        <v>FUNCIONAMIENTO</v>
      </c>
      <c r="E15" s="17" t="str">
        <f>VLOOKUP(B15,'Plantilla publicacion'!$A$4:$M$503,8,0)</f>
        <v>Herramienta de análisis y optimización de la distribución del gasto de la Entidad, implementada (Informe con link a la herramineta y explicaciones de su implementación)</v>
      </c>
      <c r="F15" s="17">
        <f>VLOOKUP(B15,'Plantilla publicacion'!$A$4:$M$503,9,0)</f>
        <v>1</v>
      </c>
      <c r="G15" s="17" t="str">
        <f>VLOOKUP(B15,'Plantilla publicacion'!$A$4:$M$503,10,0)</f>
        <v>Númerica</v>
      </c>
      <c r="H15" s="17" t="str">
        <f>VLOOKUP(B15,'Plantilla publicacion'!$A$4:$M$503,11,0)</f>
        <v>2025-04-14</v>
      </c>
      <c r="I15" s="17" t="str">
        <f>VLOOKUP(B15,'Plantilla publicacion'!$A$4:$M$503,12,0)</f>
        <v>2025-12-19</v>
      </c>
      <c r="J15" s="17" t="str">
        <f>VLOOKUP(B15,'Plantilla publicacion'!$A$4:$M$503,13,0)</f>
        <v>30-OFICINA ASESORA DE PLANEACIÓN</v>
      </c>
    </row>
    <row r="16" spans="1:10" ht="25.5" x14ac:dyDescent="0.25">
      <c r="A16" s="5" t="str">
        <f>VLOOKUP(B16,'Plantilla publicacion'!$A$4:$B$503,2,0)</f>
        <v>Actividad propia</v>
      </c>
      <c r="B16" s="20" t="s">
        <v>1313</v>
      </c>
      <c r="C16" s="20">
        <f>VLOOKUP(B16,'Plantilla publicacion'!$A$4:$M$503,6,0)</f>
        <v>0</v>
      </c>
      <c r="D16" s="20">
        <f>VLOOKUP(B16,'Plantilla publicacion'!$A$4:$M$503,7,0)</f>
        <v>0</v>
      </c>
      <c r="E16" s="6" t="str">
        <f>VLOOKUP(B16,'Plantilla publicacion'!$A$4:$M$503,8,0)</f>
        <v>Elaborar el plan de trabajo para el diseño e implementación de la herramienta (Plan de trabajo diseñado)</v>
      </c>
      <c r="F16" s="6">
        <f>VLOOKUP(B16,'Plantilla publicacion'!$A$4:$M$503,9,0)</f>
        <v>1</v>
      </c>
      <c r="G16" s="6" t="str">
        <f>VLOOKUP(B16,'Plantilla publicacion'!$A$4:$M$503,10,0)</f>
        <v>Númerica</v>
      </c>
      <c r="H16" s="7" t="str">
        <f>VLOOKUP(B16,'Plantilla publicacion'!$A$4:$M$503,11,0)</f>
        <v>2025-04-14</v>
      </c>
      <c r="I16" s="7" t="str">
        <f>VLOOKUP(B16,'Plantilla publicacion'!$A$4:$M$503,12,0)</f>
        <v>2025-05-30</v>
      </c>
      <c r="J16" s="85" t="str">
        <f>VLOOKUP(B16,'Plantilla publicacion'!$A$4:$M$503,13,0)</f>
        <v>30-OFICINA ASESORA DE PLANEACIÓN</v>
      </c>
    </row>
    <row r="17" spans="1:10" ht="26.25" thickBot="1" x14ac:dyDescent="0.3">
      <c r="A17" s="5" t="str">
        <f>VLOOKUP(B17,'Plantilla publicacion'!$A$4:$B$503,2,0)</f>
        <v>Actividad propia</v>
      </c>
      <c r="B17" s="51" t="s">
        <v>1315</v>
      </c>
      <c r="C17" s="20">
        <f>VLOOKUP(B17,'Plantilla publicacion'!$A$4:$M$503,6,0)</f>
        <v>0</v>
      </c>
      <c r="D17" s="20">
        <f>VLOOKUP(B17,'Plantilla publicacion'!$A$4:$M$503,7,0)</f>
        <v>0</v>
      </c>
      <c r="E17" s="6" t="str">
        <f>VLOOKUP(B17,'Plantilla publicacion'!$A$4:$M$503,8,0)</f>
        <v>Ejecutar el plan de trabajo (Seguimiento al plan de trabajo y evidencias de su cumplimiento)</v>
      </c>
      <c r="F17" s="6">
        <f>VLOOKUP(B17,'Plantilla publicacion'!$A$4:$M$503,9,0)</f>
        <v>100</v>
      </c>
      <c r="G17" s="6" t="str">
        <f>VLOOKUP(B17,'Plantilla publicacion'!$A$4:$M$503,10,0)</f>
        <v>Porcentual</v>
      </c>
      <c r="H17" s="7" t="str">
        <f>VLOOKUP(B17,'Plantilla publicacion'!$A$4:$M$503,11,0)</f>
        <v>2025-06-02</v>
      </c>
      <c r="I17" s="7" t="str">
        <f>VLOOKUP(B17,'Plantilla publicacion'!$A$4:$M$503,12,0)</f>
        <v>2025-12-19</v>
      </c>
      <c r="J17" s="85" t="str">
        <f>VLOOKUP(B17,'Plantilla publicacion'!$A$4:$M$503,13,0)</f>
        <v>30-OFICINA ASESORA DE PLANEACIÓN</v>
      </c>
    </row>
    <row r="18" spans="1:10" s="14" customFormat="1" ht="89.25" x14ac:dyDescent="0.25">
      <c r="A18" s="5" t="str">
        <f>VLOOKUP(B18,'Plantilla publicacion'!$A$4:$B$503,2,0)</f>
        <v>Producto</v>
      </c>
      <c r="B18" s="17" t="s">
        <v>1317</v>
      </c>
      <c r="C18" s="17" t="str">
        <f>VLOOKUP(B18,'Plantilla publicacion'!$A$4:$M$503,6,0)</f>
        <v>60-Fortalecer el Sistema Integral de Gestión Institucional en el marco del Modelo Integrado de Planeación y gestión para mejorar la prestación del servicio.</v>
      </c>
      <c r="D18" s="17" t="str">
        <f>VLOOKUP(B18,'Plantilla publicacion'!$A$4:$M$503,7,0)</f>
        <v>C-3503-0200-0016-40401c</v>
      </c>
      <c r="E18" s="17" t="str">
        <f>VLOOKUP(B18,'Plantilla publicacion'!$A$4:$M$503,8,0)</f>
        <v>Estudio de costos de los trámites priorizados, realizado (Estudio Realizado )</v>
      </c>
      <c r="F18" s="17">
        <f>VLOOKUP(B18,'Plantilla publicacion'!$A$4:$M$503,9,0)</f>
        <v>1</v>
      </c>
      <c r="G18" s="17" t="str">
        <f>VLOOKUP(B18,'Plantilla publicacion'!$A$4:$M$503,10,0)</f>
        <v>Númerica</v>
      </c>
      <c r="H18" s="17" t="str">
        <f>VLOOKUP(B18,'Plantilla publicacion'!$A$4:$M$503,11,0)</f>
        <v>2025-05-05</v>
      </c>
      <c r="I18" s="17" t="str">
        <f>VLOOKUP(B18,'Plantilla publicacion'!$A$4:$M$503,12,0)</f>
        <v>2025-11-20</v>
      </c>
      <c r="J18" s="17" t="str">
        <f>VLOOKUP(B18,'Plantilla publicacion'!$A$4:$M$503,13,0)</f>
        <v>30-OFICINA ASESORA DE PLANEACIÓN;
37-GRUPO DE TRABAJO DE ESTUDIOS ECONÓMICOS</v>
      </c>
    </row>
    <row r="19" spans="1:10" ht="25.5" x14ac:dyDescent="0.25">
      <c r="A19" s="5" t="str">
        <f>VLOOKUP(B19,'Plantilla publicacion'!$A$4:$B$503,2,0)</f>
        <v>Actividad propia</v>
      </c>
      <c r="B19" s="20" t="s">
        <v>1321</v>
      </c>
      <c r="C19" s="20">
        <f>VLOOKUP(B19,'Plantilla publicacion'!$A$4:$M$503,6,0)</f>
        <v>0</v>
      </c>
      <c r="D19" s="20">
        <f>VLOOKUP(B19,'Plantilla publicacion'!$A$4:$M$503,7,0)</f>
        <v>0</v>
      </c>
      <c r="E19" s="6" t="str">
        <f>VLOOKUP(B19,'Plantilla publicacion'!$A$4:$M$503,8,0)</f>
        <v>Priorizar los trámites objeto del estudio de costeo (Documento con la priorización de trámites)</v>
      </c>
      <c r="F19" s="6">
        <f>VLOOKUP(B19,'Plantilla publicacion'!$A$4:$M$503,9,0)</f>
        <v>1</v>
      </c>
      <c r="G19" s="6" t="str">
        <f>VLOOKUP(B19,'Plantilla publicacion'!$A$4:$M$503,10,0)</f>
        <v>Númerica</v>
      </c>
      <c r="H19" s="7" t="str">
        <f>VLOOKUP(B19,'Plantilla publicacion'!$A$4:$M$503,11,0)</f>
        <v>2025-05-05</v>
      </c>
      <c r="I19" s="7" t="str">
        <f>VLOOKUP(B19,'Plantilla publicacion'!$A$4:$M$503,12,0)</f>
        <v>2025-06-06</v>
      </c>
      <c r="J19" s="85" t="str">
        <f>VLOOKUP(B19,'Plantilla publicacion'!$A$4:$M$503,13,0)</f>
        <v>30-OFICINA ASESORA DE PLANEACIÓN</v>
      </c>
    </row>
    <row r="20" spans="1:10" ht="25.5" x14ac:dyDescent="0.25">
      <c r="A20" s="5" t="str">
        <f>VLOOKUP(B20,'Plantilla publicacion'!$A$4:$B$503,2,0)</f>
        <v>Actividad propia</v>
      </c>
      <c r="B20" s="20" t="s">
        <v>1324</v>
      </c>
      <c r="C20" s="20">
        <f>VLOOKUP(B20,'Plantilla publicacion'!$A$4:$M$503,6,0)</f>
        <v>0</v>
      </c>
      <c r="D20" s="20">
        <f>VLOOKUP(B20,'Plantilla publicacion'!$A$4:$M$503,7,0)</f>
        <v>0</v>
      </c>
      <c r="E20" s="6" t="str">
        <f>VLOOKUP(B20,'Plantilla publicacion'!$A$4:$M$503,8,0)</f>
        <v>Recopilar la información necesaria para realizar el estudio de costeo (Documento que relacione la documentación recopilada)</v>
      </c>
      <c r="F20" s="6">
        <f>VLOOKUP(B20,'Plantilla publicacion'!$A$4:$M$503,9,0)</f>
        <v>100</v>
      </c>
      <c r="G20" s="6" t="str">
        <f>VLOOKUP(B20,'Plantilla publicacion'!$A$4:$M$503,10,0)</f>
        <v>Porcentual</v>
      </c>
      <c r="H20" s="7" t="str">
        <f>VLOOKUP(B20,'Plantilla publicacion'!$A$4:$M$503,11,0)</f>
        <v>2025-06-09</v>
      </c>
      <c r="I20" s="7" t="str">
        <f>VLOOKUP(B20,'Plantilla publicacion'!$A$4:$M$503,12,0)</f>
        <v>2025-07-15</v>
      </c>
      <c r="J20" s="85" t="str">
        <f>VLOOKUP(B20,'Plantilla publicacion'!$A$4:$M$503,13,0)</f>
        <v>30-OFICINA ASESORA DE PLANEACIÓN;
37-GRUPO DE TRABAJO DE ESTUDIOS ECONÓMICOS</v>
      </c>
    </row>
    <row r="21" spans="1:10" ht="25.5" x14ac:dyDescent="0.25">
      <c r="A21" s="5" t="str">
        <f>VLOOKUP(B21,'Plantilla publicacion'!$A$4:$B$503,2,0)</f>
        <v>Actividad propia</v>
      </c>
      <c r="B21" s="20" t="s">
        <v>1326</v>
      </c>
      <c r="C21" s="20">
        <f>VLOOKUP(B21,'Plantilla publicacion'!$A$4:$M$503,6,0)</f>
        <v>0</v>
      </c>
      <c r="D21" s="20">
        <f>VLOOKUP(B21,'Plantilla publicacion'!$A$4:$M$503,7,0)</f>
        <v>0</v>
      </c>
      <c r="E21" s="6" t="str">
        <f>VLOOKUP(B21,'Plantilla publicacion'!$A$4:$M$503,8,0)</f>
        <v>Realizar estudio de costo de los trámites priorizados (Estudio Realizado)</v>
      </c>
      <c r="F21" s="6">
        <f>VLOOKUP(B21,'Plantilla publicacion'!$A$4:$M$503,9,0)</f>
        <v>1</v>
      </c>
      <c r="G21" s="6" t="str">
        <f>VLOOKUP(B21,'Plantilla publicacion'!$A$4:$M$503,10,0)</f>
        <v>Númerica</v>
      </c>
      <c r="H21" s="7" t="str">
        <f>VLOOKUP(B21,'Plantilla publicacion'!$A$4:$M$503,11,0)</f>
        <v>2025-07-16</v>
      </c>
      <c r="I21" s="7" t="str">
        <f>VLOOKUP(B21,'Plantilla publicacion'!$A$4:$M$503,12,0)</f>
        <v>2025-10-31</v>
      </c>
      <c r="J21" s="85" t="str">
        <f>VLOOKUP(B21,'Plantilla publicacion'!$A$4:$M$503,13,0)</f>
        <v>30-OFICINA ASESORA DE PLANEACIÓN;
37-GRUPO DE TRABAJO DE ESTUDIOS ECONÓMICOS</v>
      </c>
    </row>
    <row r="22" spans="1:10" ht="39" thickBot="1" x14ac:dyDescent="0.3">
      <c r="A22" s="5" t="str">
        <f>VLOOKUP(B22,'Plantilla publicacion'!$A$4:$B$503,2,0)</f>
        <v>Actividad propia</v>
      </c>
      <c r="B22" s="51" t="s">
        <v>1329</v>
      </c>
      <c r="C22" s="20">
        <f>VLOOKUP(B22,'Plantilla publicacion'!$A$4:$M$503,6,0)</f>
        <v>0</v>
      </c>
      <c r="D22" s="20">
        <f>VLOOKUP(B22,'Plantilla publicacion'!$A$4:$M$503,7,0)</f>
        <v>0</v>
      </c>
      <c r="E22" s="6" t="str">
        <f>VLOOKUP(B22,'Plantilla publicacion'!$A$4:$M$503,8,0)</f>
        <v>Socializar los resultados del estudio con los jefes de las áreas responsables de los trámites costeados (Correo electronico con el envío del estudio realizado  /  Listas de asistencia a reunion de socialización)</v>
      </c>
      <c r="F22" s="6">
        <f>VLOOKUP(B22,'Plantilla publicacion'!$A$4:$M$503,9,0)</f>
        <v>1</v>
      </c>
      <c r="G22" s="6" t="str">
        <f>VLOOKUP(B22,'Plantilla publicacion'!$A$4:$M$503,10,0)</f>
        <v>Númerica</v>
      </c>
      <c r="H22" s="7" t="str">
        <f>VLOOKUP(B22,'Plantilla publicacion'!$A$4:$M$503,11,0)</f>
        <v>2025-11-03</v>
      </c>
      <c r="I22" s="7" t="str">
        <f>VLOOKUP(B22,'Plantilla publicacion'!$A$4:$M$503,12,0)</f>
        <v>2025-11-20</v>
      </c>
      <c r="J22" s="85" t="str">
        <f>VLOOKUP(B22,'Plantilla publicacion'!$A$4:$M$503,13,0)</f>
        <v>30-OFICINA ASESORA DE PLANEACIÓN;
37-GRUPO DE TRABAJO DE ESTUDIOS ECONÓMICOS</v>
      </c>
    </row>
    <row r="23" spans="1:10" s="14" customFormat="1" ht="267.75" x14ac:dyDescent="0.25">
      <c r="A23" s="5" t="str">
        <f>VLOOKUP(B23,'Plantilla publicacion'!$A$4:$B$503,2,0)</f>
        <v>Producto</v>
      </c>
      <c r="B23" s="17" t="s">
        <v>1434</v>
      </c>
      <c r="C23" s="17" t="str">
        <f>VLOOKUP(B23,'Plantilla publicacion'!$A$4:$M$503,6,0)</f>
        <v>60-Fortalecer el Sistema Integral de Gestión Institucional en el marco del Modelo Integrado de Planeación y gestión para mejorar la prestación del servicio.</v>
      </c>
      <c r="D23" s="17" t="str">
        <f>VLOOKUP(B23,'Plantilla publicacion'!$A$4:$M$503,7,0)</f>
        <v>N/A</v>
      </c>
      <c r="E23" s="17" t="str">
        <f>VLOOKUP(B23,'Plantilla publicacion'!$A$4:$M$503,8,0)</f>
        <v>Estrategia para incrementar los ingresos garantizando la sostenibilidad financiera de la Entidad, diseñada  (Documento de diseño de la estrategia para incrementar los ingresos)</v>
      </c>
      <c r="F23" s="17">
        <f>VLOOKUP(B23,'Plantilla publicacion'!$A$4:$M$503,9,0)</f>
        <v>1</v>
      </c>
      <c r="G23" s="17" t="str">
        <f>VLOOKUP(B23,'Plantilla publicacion'!$A$4:$M$503,10,0)</f>
        <v>Númerica</v>
      </c>
      <c r="H23" s="17" t="str">
        <f>VLOOKUP(B23,'Plantilla publicacion'!$A$4:$M$503,11,0)</f>
        <v>2025-02-17</v>
      </c>
      <c r="I23" s="17" t="str">
        <f>VLOOKUP(B23,'Plantilla publicacion'!$A$4:$M$503,12,0)</f>
        <v>2025-11-17</v>
      </c>
      <c r="J23" s="17" t="str">
        <f>VLOOKUP(B23,'Plantilla publicacion'!$A$4:$M$503,13,0)</f>
        <v>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4" spans="1:10" ht="51" x14ac:dyDescent="0.25">
      <c r="A24" s="5" t="str">
        <f>VLOOKUP(B24,'Plantilla publicacion'!$A$4:$B$503,2,0)</f>
        <v>Actividad propia</v>
      </c>
      <c r="B24" s="20" t="s">
        <v>1438</v>
      </c>
      <c r="C24" s="20">
        <f>VLOOKUP(B24,'Plantilla publicacion'!$A$4:$M$503,6,0)</f>
        <v>0</v>
      </c>
      <c r="D24" s="20">
        <f>VLOOKUP(B24,'Plantilla publicacion'!$A$4:$M$503,7,0)</f>
        <v>0</v>
      </c>
      <c r="E24" s="6" t="str">
        <f>VLOOKUP(B24,'Plantilla publicacion'!$A$4:$M$503,8,0)</f>
        <v>Monitorear el comportamiento del recaudo por Delegatura y presentar reportes periódicos al Comité Directivo (Informes periódicos con el seguimiento  del recaudo por delegatura (tablero de control) y Actas de socialización de los informes)</v>
      </c>
      <c r="F24" s="6">
        <f>VLOOKUP(B24,'Plantilla publicacion'!$A$4:$M$503,9,0)</f>
        <v>6</v>
      </c>
      <c r="G24" s="6" t="str">
        <f>VLOOKUP(B24,'Plantilla publicacion'!$A$4:$M$503,10,0)</f>
        <v>Númerica</v>
      </c>
      <c r="H24" s="7" t="str">
        <f>VLOOKUP(B24,'Plantilla publicacion'!$A$4:$M$503,11,0)</f>
        <v>2025-02-17</v>
      </c>
      <c r="I24" s="7" t="str">
        <f>VLOOKUP(B24,'Plantilla publicacion'!$A$4:$M$503,12,0)</f>
        <v>2025-11-17</v>
      </c>
      <c r="J24" s="85" t="str">
        <f>VLOOKUP(B24,'Plantilla publicacion'!$A$4:$M$503,13,0)</f>
        <v>100-SECRETARIA GENERAL;
130-DIRECCIÓN FINANCIERA</v>
      </c>
    </row>
    <row r="25" spans="1:10" ht="191.25" x14ac:dyDescent="0.25">
      <c r="A25" s="5" t="str">
        <f>VLOOKUP(B25,'Plantilla publicacion'!$A$4:$B$503,2,0)</f>
        <v>Actividad propia</v>
      </c>
      <c r="B25" s="20" t="s">
        <v>1441</v>
      </c>
      <c r="C25" s="20">
        <f>VLOOKUP(B25,'Plantilla publicacion'!$A$4:$M$503,6,0)</f>
        <v>0</v>
      </c>
      <c r="D25" s="20">
        <f>VLOOKUP(B25,'Plantilla publicacion'!$A$4:$M$503,7,0)</f>
        <v>0</v>
      </c>
      <c r="E25" s="6" t="str">
        <f>VLOOKUP(B25,'Plantilla publicacion'!$A$4:$M$503,8,0)</f>
        <v>Elaborar y presentar en comité directivo el estudio de análisis de nuevas fuentes de ingreso (Documento de estudio con identificación de nuevas fuentes de ingresos y Acta del Comité Directivo)</v>
      </c>
      <c r="F25" s="6">
        <f>VLOOKUP(B25,'Plantilla publicacion'!$A$4:$M$503,9,0)</f>
        <v>1</v>
      </c>
      <c r="G25" s="6" t="str">
        <f>VLOOKUP(B25,'Plantilla publicacion'!$A$4:$M$503,10,0)</f>
        <v>Númerica</v>
      </c>
      <c r="H25" s="7" t="str">
        <f>VLOOKUP(B25,'Plantilla publicacion'!$A$4:$M$503,11,0)</f>
        <v>2025-02-17</v>
      </c>
      <c r="I25" s="7" t="str">
        <f>VLOOKUP(B25,'Plantilla publicacion'!$A$4:$M$503,12,0)</f>
        <v>2025-09-30</v>
      </c>
      <c r="J25" s="85" t="str">
        <f>VLOOKUP(B25,'Plantilla publicacion'!$A$4:$M$503,13,0)</f>
        <v>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v>
      </c>
    </row>
    <row r="26" spans="1:10" ht="204" x14ac:dyDescent="0.25">
      <c r="A26" s="5" t="str">
        <f>VLOOKUP(B26,'Plantilla publicacion'!$A$4:$B$503,2,0)</f>
        <v>Actividad sin participación</v>
      </c>
      <c r="B26" s="20" t="s">
        <v>1444</v>
      </c>
      <c r="C26" s="20">
        <f>VLOOKUP(B26,'Plantilla publicacion'!$A$4:$M$503,6,0)</f>
        <v>0</v>
      </c>
      <c r="D26" s="20">
        <f>VLOOKUP(B26,'Plantilla publicacion'!$A$4:$M$503,7,0)</f>
        <v>0</v>
      </c>
      <c r="E26" s="6" t="str">
        <f>VLOOKUP(B26,'Plantilla publicacion'!$A$4:$M$503,8,0)</f>
        <v>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v>
      </c>
      <c r="F26" s="6">
        <f>VLOOKUP(B26,'Plantilla publicacion'!$A$4:$M$503,9,0)</f>
        <v>1</v>
      </c>
      <c r="G26" s="6" t="str">
        <f>VLOOKUP(B26,'Plantilla publicacion'!$A$4:$M$503,10,0)</f>
        <v>Númerica</v>
      </c>
      <c r="H26" s="7" t="str">
        <f>VLOOKUP(B26,'Plantilla publicacion'!$A$4:$M$503,11,0)</f>
        <v>2025-02-17</v>
      </c>
      <c r="I26" s="7" t="str">
        <f>VLOOKUP(B26,'Plantilla publicacion'!$A$4:$M$503,12,0)</f>
        <v>2025-10-31</v>
      </c>
      <c r="J26" s="85" t="str">
        <f>VLOOKUP(B26,'Plantilla publicacion'!$A$4:$M$503,13,0)</f>
        <v>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7" spans="1:10" ht="51" x14ac:dyDescent="0.25">
      <c r="A27" s="5" t="str">
        <f>VLOOKUP(B27,'Plantilla publicacion'!$A$4:$B$503,2,0)</f>
        <v>Actividad propia</v>
      </c>
      <c r="B27" s="20" t="s">
        <v>1446</v>
      </c>
      <c r="C27" s="20">
        <f>VLOOKUP(B27,'Plantilla publicacion'!$A$4:$M$503,6,0)</f>
        <v>0</v>
      </c>
      <c r="D27" s="20">
        <f>VLOOKUP(B27,'Plantilla publicacion'!$A$4:$M$503,7,0)</f>
        <v>0</v>
      </c>
      <c r="E27" s="6" t="str">
        <f>VLOOKUP(B27,'Plantilla publicacion'!$A$4:$M$503,8,0)</f>
        <v>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v>
      </c>
      <c r="F27" s="6">
        <f>VLOOKUP(B27,'Plantilla publicacion'!$A$4:$M$503,9,0)</f>
        <v>1</v>
      </c>
      <c r="G27" s="6" t="str">
        <f>VLOOKUP(B27,'Plantilla publicacion'!$A$4:$M$503,10,0)</f>
        <v>Númerica</v>
      </c>
      <c r="H27" s="7" t="str">
        <f>VLOOKUP(B27,'Plantilla publicacion'!$A$4:$M$503,11,0)</f>
        <v>2025-02-17</v>
      </c>
      <c r="I27" s="7" t="str">
        <f>VLOOKUP(B27,'Plantilla publicacion'!$A$4:$M$503,12,0)</f>
        <v>2025-05-30</v>
      </c>
      <c r="J27" s="85" t="str">
        <f>VLOOKUP(B27,'Plantilla publicacion'!$A$4:$M$503,13,0)</f>
        <v>130-DIRECCIÓN FINANCIERA;
11-GRUPO DE TRABAJO DE COBRO COACTIVO</v>
      </c>
    </row>
    <row r="28" spans="1:10" ht="204" x14ac:dyDescent="0.25">
      <c r="A28" s="5" t="str">
        <f>VLOOKUP(B28,'Plantilla publicacion'!$A$4:$B$503,2,0)</f>
        <v>Actividad propia</v>
      </c>
      <c r="B28" s="52" t="s">
        <v>1448</v>
      </c>
      <c r="C28" s="20">
        <f>VLOOKUP(B28,'Plantilla publicacion'!$A$4:$M$503,6,0)</f>
        <v>0</v>
      </c>
      <c r="D28" s="20">
        <f>VLOOKUP(B28,'Plantilla publicacion'!$A$4:$M$503,7,0)</f>
        <v>0</v>
      </c>
      <c r="E28" s="6" t="str">
        <f>VLOOKUP(B28,'Plantilla publicacion'!$A$4:$M$503,8,0)</f>
        <v>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v>
      </c>
      <c r="F28" s="6">
        <f>VLOOKUP(B28,'Plantilla publicacion'!$A$4:$M$503,9,0)</f>
        <v>2</v>
      </c>
      <c r="G28" s="6" t="str">
        <f>VLOOKUP(B28,'Plantilla publicacion'!$A$4:$M$503,10,0)</f>
        <v>Númerica</v>
      </c>
      <c r="H28" s="7" t="str">
        <f>VLOOKUP(B28,'Plantilla publicacion'!$A$4:$M$503,11,0)</f>
        <v>2025-06-02</v>
      </c>
      <c r="I28" s="7" t="str">
        <f>VLOOKUP(B28,'Plantilla publicacion'!$A$4:$M$503,12,0)</f>
        <v>2025-11-17</v>
      </c>
      <c r="J28" s="85" t="str">
        <f>VLOOKUP(B28,'Plantilla publicacion'!$A$4:$M$503,13,0)</f>
        <v>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9" spans="1:10" ht="15.75" x14ac:dyDescent="0.25">
      <c r="A29" s="5" t="e">
        <f>VLOOKUP(B29,'Plantilla publicacion'!$A$4:$B$503,2,0)</f>
        <v>#N/A</v>
      </c>
      <c r="B29" s="122" t="s">
        <v>23</v>
      </c>
      <c r="C29" s="122"/>
      <c r="D29" s="122"/>
      <c r="E29" s="122"/>
      <c r="F29" s="122"/>
      <c r="G29" s="122"/>
      <c r="H29" s="122"/>
      <c r="I29" s="122"/>
      <c r="J29" s="122"/>
    </row>
    <row r="30" spans="1:10" ht="31.5" x14ac:dyDescent="0.25">
      <c r="A30" s="5" t="e">
        <f>VLOOKUP(B30,'Plantilla publicacion'!$A$4:$B$503,2,0)</f>
        <v>#N/A</v>
      </c>
      <c r="B30" s="8" t="s">
        <v>9</v>
      </c>
      <c r="C30" s="8" t="s">
        <v>0</v>
      </c>
      <c r="D30" s="8" t="s">
        <v>1</v>
      </c>
      <c r="E30" s="8" t="s">
        <v>2</v>
      </c>
      <c r="F30" s="8" t="s">
        <v>3</v>
      </c>
      <c r="G30" s="8" t="s">
        <v>4</v>
      </c>
      <c r="H30" s="9" t="s">
        <v>5</v>
      </c>
      <c r="I30" s="9" t="s">
        <v>6</v>
      </c>
      <c r="J30" s="86" t="s">
        <v>7</v>
      </c>
    </row>
    <row r="31" spans="1:10" s="14" customFormat="1" ht="89.25" x14ac:dyDescent="0.25">
      <c r="A31" s="5" t="str">
        <f>VLOOKUP(B31,'Plantilla publicacion'!$A$4:$B$503,2,0)</f>
        <v>Producto</v>
      </c>
      <c r="B31" s="17" t="s">
        <v>818</v>
      </c>
      <c r="C31" s="17" t="str">
        <f>VLOOKUP(B31,'Plantilla publicacion'!$A$4:$M$503,6,0)</f>
        <v>60-Fortalecer el Sistema Integral de Gestión Institucional en el marco del Modelo Integrado de Planeación y gestión para mejorar la prestación del servicio.</v>
      </c>
      <c r="D31" s="17" t="str">
        <f>VLOOKUP(B31,'Plantilla publicacion'!$A$4:$M$503,7,0)</f>
        <v>N/A</v>
      </c>
      <c r="E31" s="17" t="str">
        <f>VLOOKUP(B31,'Plantilla publicacion'!$A$4:$M$503,8,0)</f>
        <v>Diagnóstico de necesidades que permita realizar el seguimiento del ciclo de contratación, elaborado  (Documento diagnostico )</v>
      </c>
      <c r="F31" s="17">
        <f>VLOOKUP(B31,'Plantilla publicacion'!$A$4:$M$503,9,0)</f>
        <v>1</v>
      </c>
      <c r="G31" s="17" t="str">
        <f>VLOOKUP(B31,'Plantilla publicacion'!$A$4:$M$503,10,0)</f>
        <v>Númerica</v>
      </c>
      <c r="H31" s="17" t="str">
        <f>VLOOKUP(B31,'Plantilla publicacion'!$A$4:$M$503,11,0)</f>
        <v>2025-03-03</v>
      </c>
      <c r="I31" s="17" t="str">
        <f>VLOOKUP(B31,'Plantilla publicacion'!$A$4:$M$503,12,0)</f>
        <v>2025-11-28</v>
      </c>
      <c r="J31" s="17" t="str">
        <f>VLOOKUP(B31,'Plantilla publicacion'!$A$4:$M$503,13,0)</f>
        <v>105-GRUPO DE TRABAJO DE CONTRATACIÓN;
20-OFICINA DE TECNOLOGÍA E INFORMÁTICA</v>
      </c>
    </row>
    <row r="32" spans="1:10" ht="38.25" x14ac:dyDescent="0.25">
      <c r="A32" s="5" t="str">
        <f>VLOOKUP(B32,'Plantilla publicacion'!$A$4:$B$503,2,0)</f>
        <v>Actividad propia</v>
      </c>
      <c r="B32" s="20" t="s">
        <v>822</v>
      </c>
      <c r="C32" s="20">
        <f>VLOOKUP(B32,'Plantilla publicacion'!$A$4:$M$503,6,0)</f>
        <v>0</v>
      </c>
      <c r="D32" s="20">
        <f>VLOOKUP(B32,'Plantilla publicacion'!$A$4:$M$503,7,0)</f>
        <v>0</v>
      </c>
      <c r="E32" s="6" t="str">
        <f>VLOOKUP(B32,'Plantilla publicacion'!$A$4:$M$503,8,0)</f>
        <v>Identificar las necesidades de  ajuste a herramientas tecnológicas para el seguimiento del ciclo  de contratción (Documento con las necesidades identificadas)</v>
      </c>
      <c r="F32" s="6">
        <f>VLOOKUP(B32,'Plantilla publicacion'!$A$4:$M$503,9,0)</f>
        <v>1</v>
      </c>
      <c r="G32" s="6" t="str">
        <f>VLOOKUP(B32,'Plantilla publicacion'!$A$4:$M$503,10,0)</f>
        <v>Númerica</v>
      </c>
      <c r="H32" s="7" t="str">
        <f>VLOOKUP(B32,'Plantilla publicacion'!$A$4:$M$503,11,0)</f>
        <v>2025-03-03</v>
      </c>
      <c r="I32" s="7" t="str">
        <f>VLOOKUP(B32,'Plantilla publicacion'!$A$4:$M$503,12,0)</f>
        <v>2025-07-31</v>
      </c>
      <c r="J32" s="85" t="str">
        <f>VLOOKUP(B32,'Plantilla publicacion'!$A$4:$M$503,13,0)</f>
        <v>105-GRUPO DE TRABAJO DE CONTRATACIÓN;
20-OFICINA DE TECNOLOGÍA E INFORMÁTICA</v>
      </c>
    </row>
    <row r="33" spans="1:10" ht="25.5" x14ac:dyDescent="0.25">
      <c r="A33" s="5" t="str">
        <f>VLOOKUP(B33,'Plantilla publicacion'!$A$4:$B$503,2,0)</f>
        <v>Actividad sin participación</v>
      </c>
      <c r="B33" s="20" t="s">
        <v>825</v>
      </c>
      <c r="C33" s="20">
        <f>VLOOKUP(B33,'Plantilla publicacion'!$A$4:$M$503,6,0)</f>
        <v>0</v>
      </c>
      <c r="D33" s="20">
        <f>VLOOKUP(B33,'Plantilla publicacion'!$A$4:$M$503,7,0)</f>
        <v>0</v>
      </c>
      <c r="E33" s="6" t="str">
        <f>VLOOKUP(B33,'Plantilla publicacion'!$A$4:$M$503,8,0)</f>
        <v>Emitir concepto de viabilidad técnica y presupuestal con base en las necesidades identificadas (Concepto diagnóstico entregado)</v>
      </c>
      <c r="F33" s="6">
        <f>VLOOKUP(B33,'Plantilla publicacion'!$A$4:$M$503,9,0)</f>
        <v>1</v>
      </c>
      <c r="G33" s="6" t="str">
        <f>VLOOKUP(B33,'Plantilla publicacion'!$A$4:$M$503,10,0)</f>
        <v>Númerica</v>
      </c>
      <c r="H33" s="7" t="str">
        <f>VLOOKUP(B33,'Plantilla publicacion'!$A$4:$M$503,11,0)</f>
        <v>2025-08-01</v>
      </c>
      <c r="I33" s="7" t="str">
        <f>VLOOKUP(B33,'Plantilla publicacion'!$A$4:$M$503,12,0)</f>
        <v>2025-11-28</v>
      </c>
      <c r="J33" s="85" t="str">
        <f>VLOOKUP(B33,'Plantilla publicacion'!$A$4:$M$503,13,0)</f>
        <v>20-OFICINA DE TECNOLOGÍA E INFORMÁTICA</v>
      </c>
    </row>
  </sheetData>
  <autoFilter ref="A12:J33" xr:uid="{2B518075-C2AA-412F-846D-DFC3D162D202}">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0">
    <mergeCell ref="B29:J29"/>
    <mergeCell ref="B7:J7"/>
    <mergeCell ref="B1:C3"/>
    <mergeCell ref="D1:J3"/>
    <mergeCell ref="B4:J4"/>
    <mergeCell ref="B6:J6"/>
    <mergeCell ref="B12:J12"/>
    <mergeCell ref="B13:C13"/>
    <mergeCell ref="D13:J13"/>
    <mergeCell ref="C5:I5"/>
  </mergeCells>
  <conditionalFormatting sqref="A1:XFD4 B5:C5 J5:XFD5 A6 K6:XFD6 A7:XFD1048576">
    <cfRule type="cellIs" dxfId="119" priority="2" operator="equal">
      <formula>0</formula>
    </cfRule>
  </conditionalFormatting>
  <conditionalFormatting sqref="B6:J6">
    <cfRule type="cellIs" dxfId="118" priority="1" operator="equal">
      <formula>0</formula>
    </cfRule>
  </conditionalFormatting>
  <pageMargins left="0.7" right="0.7" top="0.75" bottom="0.75" header="0.3" footer="0.3"/>
  <pageSetup scale="3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0D7C-4224-4685-BB07-31E4684A39FD}">
  <sheetPr codeName="Hoja6"/>
  <dimension ref="A1:J386"/>
  <sheetViews>
    <sheetView showGridLines="0" view="pageBreakPreview" topLeftCell="B1" zoomScale="64" zoomScaleNormal="110" zoomScaleSheetLayoutView="110" workbookViewId="0">
      <selection activeCell="B1" sqref="B1:J386"/>
    </sheetView>
  </sheetViews>
  <sheetFormatPr baseColWidth="10" defaultRowHeight="15" x14ac:dyDescent="0.25"/>
  <cols>
    <col min="1" max="1" width="0" style="5" hidden="1" customWidth="1"/>
    <col min="2" max="2" width="9" style="5" customWidth="1"/>
    <col min="3" max="3" width="25" style="5" customWidth="1"/>
    <col min="4" max="4" width="33.7109375" style="5" bestFit="1" customWidth="1"/>
    <col min="5" max="5" width="81.7109375" style="5" customWidth="1"/>
    <col min="6" max="6" width="12.85546875" style="5" customWidth="1"/>
    <col min="7" max="7" width="15.28515625" style="5" customWidth="1"/>
    <col min="8" max="9" width="11.42578125" style="4"/>
    <col min="10" max="10" width="29.42578125" style="1" customWidth="1"/>
    <col min="11" max="16384" width="11.42578125" style="5"/>
  </cols>
  <sheetData>
    <row r="1" spans="1:10" ht="43.5" customHeight="1" x14ac:dyDescent="0.25">
      <c r="B1" s="126"/>
      <c r="C1" s="127"/>
      <c r="D1" s="131" t="s">
        <v>15</v>
      </c>
      <c r="E1" s="132"/>
      <c r="F1" s="132"/>
      <c r="G1" s="132"/>
      <c r="H1" s="132"/>
      <c r="I1" s="132"/>
      <c r="J1" s="132"/>
    </row>
    <row r="2" spans="1:10" ht="25.5" customHeight="1" x14ac:dyDescent="0.25">
      <c r="B2" s="92"/>
      <c r="C2" s="128"/>
      <c r="D2" s="133"/>
      <c r="E2" s="100"/>
      <c r="F2" s="100"/>
      <c r="G2" s="100"/>
      <c r="H2" s="100"/>
      <c r="I2" s="100"/>
      <c r="J2" s="100"/>
    </row>
    <row r="3" spans="1:10" ht="32.25" customHeight="1" x14ac:dyDescent="0.25">
      <c r="B3" s="129"/>
      <c r="C3" s="130"/>
      <c r="D3" s="134"/>
      <c r="E3" s="101"/>
      <c r="F3" s="101"/>
      <c r="G3" s="101"/>
      <c r="H3" s="101"/>
      <c r="I3" s="101"/>
      <c r="J3" s="101"/>
    </row>
    <row r="4" spans="1:10" ht="23.25" customHeight="1" x14ac:dyDescent="0.25">
      <c r="B4" s="110" t="s">
        <v>1779</v>
      </c>
      <c r="C4" s="110"/>
      <c r="D4" s="110"/>
      <c r="E4" s="110"/>
      <c r="F4" s="110"/>
      <c r="G4" s="110"/>
      <c r="H4" s="110"/>
      <c r="I4" s="110"/>
      <c r="J4" s="111"/>
    </row>
    <row r="5" spans="1:10" ht="84" customHeight="1" x14ac:dyDescent="0.25">
      <c r="B5" s="121" t="s">
        <v>1780</v>
      </c>
      <c r="C5" s="121"/>
      <c r="D5" s="121"/>
      <c r="E5" s="121"/>
      <c r="F5" s="121"/>
      <c r="G5" s="121"/>
      <c r="H5" s="121"/>
      <c r="I5" s="121"/>
      <c r="J5" s="12"/>
    </row>
    <row r="6" spans="1:10" ht="25.5" customHeight="1" x14ac:dyDescent="0.25">
      <c r="B6" s="112" t="str">
        <f>CONCATENATE(COUNTIF(A10:A37,"producto")," PRODUCTOS")</f>
        <v>6 PRODUCTOS</v>
      </c>
      <c r="C6" s="112"/>
      <c r="D6" s="112"/>
      <c r="E6" s="112"/>
      <c r="F6" s="112"/>
      <c r="G6" s="112"/>
      <c r="H6" s="112"/>
      <c r="I6" s="112"/>
      <c r="J6" s="112"/>
    </row>
    <row r="7" spans="1:10" ht="32.25" customHeight="1" x14ac:dyDescent="0.25">
      <c r="B7" s="145" t="s">
        <v>18</v>
      </c>
      <c r="C7" s="146"/>
      <c r="D7" s="146"/>
      <c r="E7" s="146"/>
      <c r="F7" s="146"/>
      <c r="G7" s="146"/>
      <c r="H7" s="146"/>
      <c r="I7" s="146"/>
      <c r="J7" s="147"/>
    </row>
    <row r="8" spans="1:10" ht="29.25" customHeight="1" x14ac:dyDescent="0.25">
      <c r="B8" s="140" t="s">
        <v>8</v>
      </c>
      <c r="C8" s="141"/>
      <c r="D8" s="142" t="s">
        <v>16</v>
      </c>
      <c r="E8" s="143"/>
      <c r="F8" s="143"/>
      <c r="G8" s="143"/>
      <c r="H8" s="143"/>
      <c r="I8" s="143"/>
      <c r="J8" s="144"/>
    </row>
    <row r="9" spans="1:10" ht="47.25" x14ac:dyDescent="0.25">
      <c r="B9" s="8" t="s">
        <v>9</v>
      </c>
      <c r="C9" s="8" t="s">
        <v>0</v>
      </c>
      <c r="D9" s="8" t="s">
        <v>1</v>
      </c>
      <c r="E9" s="8" t="s">
        <v>2</v>
      </c>
      <c r="F9" s="8" t="s">
        <v>3</v>
      </c>
      <c r="G9" s="8" t="s">
        <v>4</v>
      </c>
      <c r="H9" s="9" t="s">
        <v>5</v>
      </c>
      <c r="I9" s="9" t="s">
        <v>6</v>
      </c>
      <c r="J9" s="8" t="s">
        <v>7</v>
      </c>
    </row>
    <row r="10" spans="1:10" s="14" customFormat="1" ht="89.25" x14ac:dyDescent="0.25">
      <c r="A10" s="5" t="str">
        <f>VLOOKUP(B10,'Plantilla publicacion'!$A$4:$B$503,2,0)</f>
        <v>Producto</v>
      </c>
      <c r="B10" s="17" t="s">
        <v>682</v>
      </c>
      <c r="C10" s="17" t="str">
        <f>VLOOKUP(B10,'Plantilla publicacion'!$A$4:$M$503,6,0)</f>
        <v>60-Fortalecer el Sistema Integral de Gestión Institucional en el marco del Modelo Integrado de Planeación y gestión para mejorar la prestación del servicio.</v>
      </c>
      <c r="D10" s="17" t="str">
        <f>VLOOKUP(B10,'Plantilla publicacion'!$A$4:$M$503,7,0)</f>
        <v>FUNCIONAMIENTO</v>
      </c>
      <c r="E10" s="17" t="str">
        <f>VLOOKUP(B10,'Plantilla publicacion'!$A$4:$M$503,8,0)</f>
        <v>Estrategia para la reducción de emisiones, adaptación al cambio climático y la transición energética y la protección del medio ambiente, ejecutada (Informe final)</v>
      </c>
      <c r="F10" s="17">
        <f>VLOOKUP(B10,'Plantilla publicacion'!$A$4:$M$503,9,0)</f>
        <v>100</v>
      </c>
      <c r="G10" s="17" t="str">
        <f>VLOOKUP(B10,'Plantilla publicacion'!$A$4:$M$503,10,0)</f>
        <v>Porcentual</v>
      </c>
      <c r="H10" s="17" t="str">
        <f>VLOOKUP(B10,'Plantilla publicacion'!$A$4:$M$503,11,0)</f>
        <v>2025-01-02</v>
      </c>
      <c r="I10" s="17" t="str">
        <f>VLOOKUP(B10,'Plantilla publicacion'!$A$4:$M$503,12,0)</f>
        <v>2025-12-22</v>
      </c>
      <c r="J10" s="17" t="str">
        <f>VLOOKUP(B10,'Plantilla publicacion'!$A$4:$M$503,13,0)</f>
        <v>142-GRUPO DE TRABAJO DE SERVICIOS ADMINISTRATIVOS Y RECURSOS FÍSICOS</v>
      </c>
    </row>
    <row r="11" spans="1:10" s="16" customFormat="1" ht="63.75" x14ac:dyDescent="0.25">
      <c r="A11" s="15" t="str">
        <f>VLOOKUP(B11,'Plantilla publicacion'!$A$4:$B$503,2,0)</f>
        <v>Actividad propia</v>
      </c>
      <c r="B11" s="6" t="s">
        <v>687</v>
      </c>
      <c r="C11" s="20">
        <f>VLOOKUP(B11,'Plantilla publicacion'!$A$4:$M$503,6,0)</f>
        <v>0</v>
      </c>
      <c r="D11" s="20">
        <f>VLOOKUP(B11,'Plantilla publicacion'!$A$4:$M$503,7,0)</f>
        <v>0</v>
      </c>
      <c r="E11" s="6" t="str">
        <f>VLOOKUP(B11,'Plantilla publicacion'!$A$4:$M$503,8,0)</f>
        <v>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v>
      </c>
      <c r="F11" s="6">
        <f>VLOOKUP(B11,'Plantilla publicacion'!$A$4:$M$503,9,0)</f>
        <v>100</v>
      </c>
      <c r="G11" s="6" t="str">
        <f>VLOOKUP(B11,'Plantilla publicacion'!$A$4:$M$503,10,0)</f>
        <v>Porcentual</v>
      </c>
      <c r="H11" s="7" t="str">
        <f>VLOOKUP(B11,'Plantilla publicacion'!$A$4:$M$503,11,0)</f>
        <v>2025-01-02</v>
      </c>
      <c r="I11" s="7" t="str">
        <f>VLOOKUP(B11,'Plantilla publicacion'!$A$4:$M$503,12,0)</f>
        <v>2025-12-22</v>
      </c>
      <c r="J11" s="19" t="str">
        <f>VLOOKUP(B11,'Plantilla publicacion'!$A$4:$M$503,13,0)</f>
        <v>142-GRUPO DE TRABAJO DE SERVICIOS ADMINISTRATIVOS Y RECURSOS FÍSICOS</v>
      </c>
    </row>
    <row r="12" spans="1:10" s="16" customFormat="1" ht="76.5" x14ac:dyDescent="0.25">
      <c r="A12" s="15" t="str">
        <f>VLOOKUP(B12,'Plantilla publicacion'!$A$4:$B$503,2,0)</f>
        <v>Actividad propia</v>
      </c>
      <c r="B12" s="6" t="s">
        <v>689</v>
      </c>
      <c r="C12" s="20">
        <f>VLOOKUP(B12,'Plantilla publicacion'!$A$4:$M$503,6,0)</f>
        <v>0</v>
      </c>
      <c r="D12" s="20">
        <f>VLOOKUP(B12,'Plantilla publicacion'!$A$4:$M$503,7,0)</f>
        <v>0</v>
      </c>
      <c r="E12" s="6" t="str">
        <f>VLOOKUP(B12,'Plantilla publicacion'!$A$4:$M$503,8,0)</f>
        <v>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v>
      </c>
      <c r="F12" s="6">
        <f>VLOOKUP(B12,'Plantilla publicacion'!$A$4:$M$503,9,0)</f>
        <v>100</v>
      </c>
      <c r="G12" s="6" t="str">
        <f>VLOOKUP(B12,'Plantilla publicacion'!$A$4:$M$503,10,0)</f>
        <v>Porcentual</v>
      </c>
      <c r="H12" s="7" t="str">
        <f>VLOOKUP(B12,'Plantilla publicacion'!$A$4:$M$503,11,0)</f>
        <v>2025-01-02</v>
      </c>
      <c r="I12" s="7" t="str">
        <f>VLOOKUP(B12,'Plantilla publicacion'!$A$4:$M$503,12,0)</f>
        <v>2025-12-22</v>
      </c>
      <c r="J12" s="19" t="str">
        <f>VLOOKUP(B12,'Plantilla publicacion'!$A$4:$M$503,13,0)</f>
        <v>142-GRUPO DE TRABAJO DE SERVICIOS ADMINISTRATIVOS Y RECURSOS FÍSICOS</v>
      </c>
    </row>
    <row r="13" spans="1:10" s="16" customFormat="1" ht="51" x14ac:dyDescent="0.25">
      <c r="A13" s="15" t="str">
        <f>VLOOKUP(B13,'Plantilla publicacion'!$A$4:$B$503,2,0)</f>
        <v>Actividad propia</v>
      </c>
      <c r="B13" s="6" t="s">
        <v>691</v>
      </c>
      <c r="C13" s="20">
        <f>VLOOKUP(B13,'Plantilla publicacion'!$A$4:$M$503,6,0)</f>
        <v>0</v>
      </c>
      <c r="D13" s="20">
        <f>VLOOKUP(B13,'Plantilla publicacion'!$A$4:$M$503,7,0)</f>
        <v>0</v>
      </c>
      <c r="E13" s="6" t="str">
        <f>VLOOKUP(B13,'Plantilla publicacion'!$A$4:$M$503,8,0)</f>
        <v>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v>
      </c>
      <c r="F13" s="6">
        <f>VLOOKUP(B13,'Plantilla publicacion'!$A$4:$M$503,9,0)</f>
        <v>1</v>
      </c>
      <c r="G13" s="6" t="str">
        <f>VLOOKUP(B13,'Plantilla publicacion'!$A$4:$M$503,10,0)</f>
        <v>Númerica</v>
      </c>
      <c r="H13" s="7" t="str">
        <f>VLOOKUP(B13,'Plantilla publicacion'!$A$4:$M$503,11,0)</f>
        <v>2025-03-01</v>
      </c>
      <c r="I13" s="7" t="str">
        <f>VLOOKUP(B13,'Plantilla publicacion'!$A$4:$M$503,12,0)</f>
        <v>2025-07-01</v>
      </c>
      <c r="J13" s="19" t="str">
        <f>VLOOKUP(B13,'Plantilla publicacion'!$A$4:$M$503,13,0)</f>
        <v>142-GRUPO DE TRABAJO DE SERVICIOS ADMINISTRATIVOS Y RECURSOS FÍSICOS</v>
      </c>
    </row>
    <row r="14" spans="1:10" s="16" customFormat="1" ht="39" thickBot="1" x14ac:dyDescent="0.3">
      <c r="A14" s="15" t="str">
        <f>VLOOKUP(B14,'Plantilla publicacion'!$A$4:$B$503,2,0)</f>
        <v>Actividad propia</v>
      </c>
      <c r="B14" s="54" t="s">
        <v>694</v>
      </c>
      <c r="C14" s="20">
        <f>VLOOKUP(B14,'Plantilla publicacion'!$A$4:$M$503,6,0)</f>
        <v>0</v>
      </c>
      <c r="D14" s="20">
        <f>VLOOKUP(B14,'Plantilla publicacion'!$A$4:$M$503,7,0)</f>
        <v>0</v>
      </c>
      <c r="E14" s="6" t="str">
        <f>VLOOKUP(B14,'Plantilla publicacion'!$A$4:$M$503,8,0)</f>
        <v>Elaborar matriz que permita identificar los aspectos más significativos y ejecutar las alternativas que conlleven a reducir los impactos ambientales de la SIC. (Matriz de aspectos ambientales)</v>
      </c>
      <c r="F14" s="6">
        <f>VLOOKUP(B14,'Plantilla publicacion'!$A$4:$M$503,9,0)</f>
        <v>1</v>
      </c>
      <c r="G14" s="6" t="str">
        <f>VLOOKUP(B14,'Plantilla publicacion'!$A$4:$M$503,10,0)</f>
        <v>Númerica</v>
      </c>
      <c r="H14" s="7" t="str">
        <f>VLOOKUP(B14,'Plantilla publicacion'!$A$4:$M$503,11,0)</f>
        <v>2025-05-02</v>
      </c>
      <c r="I14" s="7" t="str">
        <f>VLOOKUP(B14,'Plantilla publicacion'!$A$4:$M$503,12,0)</f>
        <v>2025-06-27</v>
      </c>
      <c r="J14" s="19" t="str">
        <f>VLOOKUP(B14,'Plantilla publicacion'!$A$4:$M$503,13,0)</f>
        <v>142-GRUPO DE TRABAJO DE SERVICIOS ADMINISTRATIVOS Y RECURSOS FÍSICOS</v>
      </c>
    </row>
    <row r="15" spans="1:10" s="16" customFormat="1" ht="89.25" customHeight="1" x14ac:dyDescent="0.25">
      <c r="A15" s="15" t="str">
        <f>VLOOKUP(B15,'Plantilla publicacion'!$A$4:$B$503,2,0)</f>
        <v>Actividad propia</v>
      </c>
      <c r="B15" s="53" t="s">
        <v>698</v>
      </c>
      <c r="C15" s="20">
        <f>VLOOKUP(B15,'Plantilla publicacion'!$A$4:$M$503,6,0)</f>
        <v>0</v>
      </c>
      <c r="D15" s="20">
        <f>VLOOKUP(B15,'Plantilla publicacion'!$A$4:$M$503,7,0)</f>
        <v>0</v>
      </c>
      <c r="E15" s="6" t="str">
        <f>VLOOKUP(B15,'Plantilla publicacion'!$A$4:$M$503,8,0)</f>
        <v>Certificar el cumplimiento de la ISO 14001  (Certificación de 1ra recertificación ISO 14001:2015) Reporte y/o informe final de auditoría de 1ra recertificación ISO 14001:2015)</v>
      </c>
      <c r="F15" s="6">
        <f>VLOOKUP(B15,'Plantilla publicacion'!$A$4:$M$503,9,0)</f>
        <v>1</v>
      </c>
      <c r="G15" s="6" t="str">
        <f>VLOOKUP(B15,'Plantilla publicacion'!$A$4:$M$503,10,0)</f>
        <v>Númerica</v>
      </c>
      <c r="H15" s="7" t="str">
        <f>VLOOKUP(B15,'Plantilla publicacion'!$A$4:$M$503,11,0)</f>
        <v>2025-10-01</v>
      </c>
      <c r="I15" s="7" t="str">
        <f>VLOOKUP(B15,'Plantilla publicacion'!$A$4:$M$503,12,0)</f>
        <v>2025-12-22</v>
      </c>
      <c r="J15" s="19" t="str">
        <f>VLOOKUP(B15,'Plantilla publicacion'!$A$4:$M$503,13,0)</f>
        <v>142-GRUPO DE TRABAJO DE SERVICIOS ADMINISTRATIVOS Y RECURSOS FÍSICOS</v>
      </c>
    </row>
    <row r="16" spans="1:10" s="14" customFormat="1" ht="89.25" x14ac:dyDescent="0.25">
      <c r="A16" s="5" t="str">
        <f>VLOOKUP(B16,'Plantilla publicacion'!$A$4:$B$503,2,0)</f>
        <v>Producto</v>
      </c>
      <c r="B16" s="17" t="s">
        <v>876</v>
      </c>
      <c r="C16" s="17" t="str">
        <f>VLOOKUP(B16,'Plantilla publicacion'!$A$4:$M$503,6,0)</f>
        <v>60-Fortalecer el Sistema Integral de Gestión Institucional en el marco del Modelo Integrado de Planeación y gestión para mejorar la prestación del servicio.</v>
      </c>
      <c r="D16" s="17" t="str">
        <f>VLOOKUP(B16,'Plantilla publicacion'!$A$4:$M$503,7,0)</f>
        <v>FUNCIONAMIENTO</v>
      </c>
      <c r="E16" s="17" t="str">
        <f>VLOOKUP(B16,'Plantilla publicacion'!$A$4:$M$503,8,0)</f>
        <v>Formatos de actos administrativos, estandarizados (Correo electrónico dirigido  al Grupo de Operaciones con los formatos predeterminados actualizados, entregados)</v>
      </c>
      <c r="F16" s="17">
        <f>VLOOKUP(B16,'Plantilla publicacion'!$A$4:$M$503,9,0)</f>
        <v>100</v>
      </c>
      <c r="G16" s="17" t="str">
        <f>VLOOKUP(B16,'Plantilla publicacion'!$A$4:$M$503,10,0)</f>
        <v>Porcentual</v>
      </c>
      <c r="H16" s="17" t="str">
        <f>VLOOKUP(B16,'Plantilla publicacion'!$A$4:$M$503,11,0)</f>
        <v>2025-01-20</v>
      </c>
      <c r="I16" s="17" t="str">
        <f>VLOOKUP(B16,'Plantilla publicacion'!$A$4:$M$503,12,0)</f>
        <v>2025-12-31</v>
      </c>
      <c r="J16" s="17" t="str">
        <f>VLOOKUP(B16,'Plantilla publicacion'!$A$4:$M$503,13,0)</f>
        <v>2020-DIRECCIÓN DE NUEVAS CREACIONES</v>
      </c>
    </row>
    <row r="17" spans="1:10" s="16" customFormat="1" ht="38.25" x14ac:dyDescent="0.25">
      <c r="A17" s="15" t="str">
        <f>VLOOKUP(B17,'Plantilla publicacion'!$A$4:$B$503,2,0)</f>
        <v>Actividad propia</v>
      </c>
      <c r="B17" s="6" t="s">
        <v>878</v>
      </c>
      <c r="C17" s="20">
        <f>VLOOKUP(B17,'Plantilla publicacion'!$A$4:$M$503,6,0)</f>
        <v>0</v>
      </c>
      <c r="D17" s="20">
        <f>VLOOKUP(B17,'Plantilla publicacion'!$A$4:$M$503,7,0)</f>
        <v>0</v>
      </c>
      <c r="E17" s="6" t="str">
        <f>VLOOKUP(B17,'Plantilla publicacion'!$A$4:$M$503,8,0)</f>
        <v>Revisar los formatos predeterminados empleados en la etapa de forma y de fondo de las patentes de invención y de modelo de utilidad, para identificar los aspectos que deberán ser actualizados  (Documento que contenga las conclusiones de la revisión)</v>
      </c>
      <c r="F17" s="6">
        <f>VLOOKUP(B17,'Plantilla publicacion'!$A$4:$M$503,9,0)</f>
        <v>100</v>
      </c>
      <c r="G17" s="6" t="str">
        <f>VLOOKUP(B17,'Plantilla publicacion'!$A$4:$M$503,10,0)</f>
        <v>Porcentual</v>
      </c>
      <c r="H17" s="7" t="str">
        <f>VLOOKUP(B17,'Plantilla publicacion'!$A$4:$M$503,11,0)</f>
        <v>2025-01-20</v>
      </c>
      <c r="I17" s="7" t="str">
        <f>VLOOKUP(B17,'Plantilla publicacion'!$A$4:$M$503,12,0)</f>
        <v>2025-12-31</v>
      </c>
      <c r="J17" s="19" t="str">
        <f>VLOOKUP(B17,'Plantilla publicacion'!$A$4:$M$503,13,0)</f>
        <v>2020-DIRECCIÓN DE NUEVAS CREACIONES</v>
      </c>
    </row>
    <row r="18" spans="1:10" s="16" customFormat="1" ht="38.25" x14ac:dyDescent="0.25">
      <c r="A18" s="15" t="str">
        <f>VLOOKUP(B18,'Plantilla publicacion'!$A$4:$B$503,2,0)</f>
        <v>Actividad propia</v>
      </c>
      <c r="B18" s="6" t="s">
        <v>880</v>
      </c>
      <c r="C18" s="20">
        <f>VLOOKUP(B18,'Plantilla publicacion'!$A$4:$M$503,6,0)</f>
        <v>0</v>
      </c>
      <c r="D18" s="20">
        <f>VLOOKUP(B18,'Plantilla publicacion'!$A$4:$M$503,7,0)</f>
        <v>0</v>
      </c>
      <c r="E18" s="6" t="str">
        <f>VLOOKUP(B18,'Plantilla publicacion'!$A$4:$M$503,8,0)</f>
        <v>Actualizar los formatos predeterminados con aspectos de actualización identificados en la revisión y entregarlos en formato Word al Grupo de Operaciones.  (Correo electrónico dirigido  al Grupo de Operaciones con los formatos predeterminados actualizados, entregados)</v>
      </c>
      <c r="F18" s="6">
        <f>VLOOKUP(B18,'Plantilla publicacion'!$A$4:$M$503,9,0)</f>
        <v>100</v>
      </c>
      <c r="G18" s="6" t="str">
        <f>VLOOKUP(B18,'Plantilla publicacion'!$A$4:$M$503,10,0)</f>
        <v>Porcentual</v>
      </c>
      <c r="H18" s="7" t="str">
        <f>VLOOKUP(B18,'Plantilla publicacion'!$A$4:$M$503,11,0)</f>
        <v>2025-01-20</v>
      </c>
      <c r="I18" s="7" t="str">
        <f>VLOOKUP(B18,'Plantilla publicacion'!$A$4:$M$503,12,0)</f>
        <v>2025-12-31</v>
      </c>
      <c r="J18" s="19" t="str">
        <f>VLOOKUP(B18,'Plantilla publicacion'!$A$4:$M$503,13,0)</f>
        <v>2020-DIRECCIÓN DE NUEVAS CREACIONES</v>
      </c>
    </row>
    <row r="19" spans="1:10" s="14" customFormat="1" ht="51" x14ac:dyDescent="0.25">
      <c r="A19" s="5" t="str">
        <f>VLOOKUP(B19,'Plantilla publicacion'!$A$4:$B$503,2,0)</f>
        <v>Producto</v>
      </c>
      <c r="B19" s="17" t="s">
        <v>1082</v>
      </c>
      <c r="C19" s="17" t="str">
        <f>VLOOKUP(B19,'Plantilla publicacion'!$A$4:$M$503,6,0)</f>
        <v>81-Mejorar la oportunidad en la atención de trámites y servicios.</v>
      </c>
      <c r="D19" s="17" t="str">
        <f>VLOOKUP(B19,'Plantilla publicacion'!$A$4:$M$503,7,0)</f>
        <v>C-3503-0200-0012-20104c</v>
      </c>
      <c r="E19" s="17" t="str">
        <f>VLOOKUP(B19,'Plantilla publicacion'!$A$4:$M$503,8,0)</f>
        <v>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v>
      </c>
      <c r="F19" s="17">
        <f>VLOOKUP(B19,'Plantilla publicacion'!$A$4:$M$503,9,0)</f>
        <v>1</v>
      </c>
      <c r="G19" s="17" t="str">
        <f>VLOOKUP(B19,'Plantilla publicacion'!$A$4:$M$503,10,0)</f>
        <v>Númerica</v>
      </c>
      <c r="H19" s="17" t="str">
        <f>VLOOKUP(B19,'Plantilla publicacion'!$A$4:$M$503,11,0)</f>
        <v>2025-02-03</v>
      </c>
      <c r="I19" s="17" t="str">
        <f>VLOOKUP(B19,'Plantilla publicacion'!$A$4:$M$503,12,0)</f>
        <v>2025-08-29</v>
      </c>
      <c r="J19" s="17" t="str">
        <f>VLOOKUP(B19,'Plantilla publicacion'!$A$4:$M$503,13,0)</f>
        <v>7100-DIRECCIÓN DE INVESTIGACIONES DE PROTECCIÓN DE DATOS PERSONALES</v>
      </c>
    </row>
    <row r="20" spans="1:10" s="16" customFormat="1" ht="39" thickBot="1" x14ac:dyDescent="0.3">
      <c r="A20" s="15" t="str">
        <f>VLOOKUP(B20,'Plantilla publicacion'!$A$4:$B$503,2,0)</f>
        <v>Actividad propia</v>
      </c>
      <c r="B20" s="55" t="s">
        <v>1085</v>
      </c>
      <c r="C20" s="20">
        <f>VLOOKUP(B20,'Plantilla publicacion'!$A$4:$M$503,6,0)</f>
        <v>0</v>
      </c>
      <c r="D20" s="20">
        <f>VLOOKUP(B20,'Plantilla publicacion'!$A$4:$M$503,7,0)</f>
        <v>0</v>
      </c>
      <c r="E20" s="6" t="str">
        <f>VLOOKUP(B20,'Plantilla publicacion'!$A$4:$M$503,8,0)</f>
        <v>Realizar el diseño de la integración de la herramienta del Detector de Políticas con el Registro Nacional de Bases de Datos (Documento técnico con los diagramas de componentes requeridos y la descripción de cada uno)</v>
      </c>
      <c r="F20" s="6">
        <f>VLOOKUP(B20,'Plantilla publicacion'!$A$4:$M$503,9,0)</f>
        <v>1</v>
      </c>
      <c r="G20" s="6" t="str">
        <f>VLOOKUP(B20,'Plantilla publicacion'!$A$4:$M$503,10,0)</f>
        <v>Númerica</v>
      </c>
      <c r="H20" s="7" t="str">
        <f>VLOOKUP(B20,'Plantilla publicacion'!$A$4:$M$503,11,0)</f>
        <v>2025-02-03</v>
      </c>
      <c r="I20" s="7" t="str">
        <f>VLOOKUP(B20,'Plantilla publicacion'!$A$4:$M$503,12,0)</f>
        <v>2025-03-17</v>
      </c>
      <c r="J20" s="19" t="str">
        <f>VLOOKUP(B20,'Plantilla publicacion'!$A$4:$M$503,13,0)</f>
        <v>7100-DIRECCIÓN DE INVESTIGACIONES DE PROTECCIÓN DE DATOS PERSONALES</v>
      </c>
    </row>
    <row r="21" spans="1:10" s="16" customFormat="1" ht="51" x14ac:dyDescent="0.25">
      <c r="A21" s="15" t="str">
        <f>VLOOKUP(B21,'Plantilla publicacion'!$A$4:$B$503,2,0)</f>
        <v>Actividad propia</v>
      </c>
      <c r="B21" s="56" t="s">
        <v>1087</v>
      </c>
      <c r="C21" s="20">
        <f>VLOOKUP(B21,'Plantilla publicacion'!$A$4:$M$503,6,0)</f>
        <v>0</v>
      </c>
      <c r="D21" s="20">
        <f>VLOOKUP(B21,'Plantilla publicacion'!$A$4:$M$503,7,0)</f>
        <v>0</v>
      </c>
      <c r="E21" s="6" t="str">
        <f>VLOOKUP(B21,'Plantilla publicacion'!$A$4:$M$503,8,0)</f>
        <v>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v>
      </c>
      <c r="F21" s="6">
        <f>VLOOKUP(B21,'Plantilla publicacion'!$A$4:$M$503,9,0)</f>
        <v>1</v>
      </c>
      <c r="G21" s="6" t="str">
        <f>VLOOKUP(B21,'Plantilla publicacion'!$A$4:$M$503,10,0)</f>
        <v>Númerica</v>
      </c>
      <c r="H21" s="7" t="str">
        <f>VLOOKUP(B21,'Plantilla publicacion'!$A$4:$M$503,11,0)</f>
        <v>2025-03-18</v>
      </c>
      <c r="I21" s="7" t="str">
        <f>VLOOKUP(B21,'Plantilla publicacion'!$A$4:$M$503,12,0)</f>
        <v>2025-05-29</v>
      </c>
      <c r="J21" s="19" t="str">
        <f>VLOOKUP(B21,'Plantilla publicacion'!$A$4:$M$503,13,0)</f>
        <v>7100-DIRECCIÓN DE INVESTIGACIONES DE PROTECCIÓN DE DATOS PERSONALES</v>
      </c>
    </row>
    <row r="22" spans="1:10" s="15" customFormat="1" ht="38.25" x14ac:dyDescent="0.25">
      <c r="A22" s="15" t="str">
        <f>VLOOKUP(B22,'Plantilla publicacion'!$A$4:$B$503,2,0)</f>
        <v>Actividad propia</v>
      </c>
      <c r="B22" s="6" t="s">
        <v>1090</v>
      </c>
      <c r="C22" s="20">
        <f>VLOOKUP(B22,'Plantilla publicacion'!$A$4:$M$503,6,0)</f>
        <v>0</v>
      </c>
      <c r="D22" s="20">
        <f>VLOOKUP(B22,'Plantilla publicacion'!$A$4:$M$503,7,0)</f>
        <v>0</v>
      </c>
      <c r="E22" s="6" t="str">
        <f>VLOOKUP(B22,'Plantilla publicacion'!$A$4:$M$503,8,0)</f>
        <v>Ejecutar pruebas funcionales y pruebas de carga al sistema RNBD para garantizar su correcto funcionamiento en el proceso de  validación de documentos de políticas (Informe que detalle los resultados obtenidos durante el proceso de pruebas)</v>
      </c>
      <c r="F22" s="6">
        <f>VLOOKUP(B22,'Plantilla publicacion'!$A$4:$M$503,9,0)</f>
        <v>1</v>
      </c>
      <c r="G22" s="6" t="str">
        <f>VLOOKUP(B22,'Plantilla publicacion'!$A$4:$M$503,10,0)</f>
        <v>Númerica</v>
      </c>
      <c r="H22" s="7" t="str">
        <f>VLOOKUP(B22,'Plantilla publicacion'!$A$4:$M$503,11,0)</f>
        <v>2025-06-03</v>
      </c>
      <c r="I22" s="7" t="str">
        <f>VLOOKUP(B22,'Plantilla publicacion'!$A$4:$M$503,12,0)</f>
        <v>2025-06-27</v>
      </c>
      <c r="J22" s="19" t="str">
        <f>VLOOKUP(B22,'Plantilla publicacion'!$A$4:$M$503,13,0)</f>
        <v>7100-DIRECCIÓN DE INVESTIGACIONES DE PROTECCIÓN DE DATOS PERSONALES</v>
      </c>
    </row>
    <row r="23" spans="1:10" s="16" customFormat="1" ht="38.25" x14ac:dyDescent="0.25">
      <c r="A23" s="15" t="str">
        <f>VLOOKUP(B23,'Plantilla publicacion'!$A$4:$B$503,2,0)</f>
        <v>Actividad propia</v>
      </c>
      <c r="B23" s="6" t="s">
        <v>1091</v>
      </c>
      <c r="C23" s="20">
        <f>VLOOKUP(B23,'Plantilla publicacion'!$A$4:$M$503,6,0)</f>
        <v>0</v>
      </c>
      <c r="D23" s="20">
        <f>VLOOKUP(B23,'Plantilla publicacion'!$A$4:$M$503,7,0)</f>
        <v>0</v>
      </c>
      <c r="E23" s="6" t="str">
        <f>VLOOKUP(B23,'Plantilla publicacion'!$A$4:$M$503,8,0)</f>
        <v>Realizar capacitación a los usuarios funcionales para socializar el manejo del servicio del Detector de Políticas como parte del sistema RNBD (Actas de Capacitación realizadas a los usuarios funcionales)</v>
      </c>
      <c r="F23" s="6">
        <f>VLOOKUP(B23,'Plantilla publicacion'!$A$4:$M$503,9,0)</f>
        <v>1</v>
      </c>
      <c r="G23" s="6" t="str">
        <f>VLOOKUP(B23,'Plantilla publicacion'!$A$4:$M$503,10,0)</f>
        <v>Númerica</v>
      </c>
      <c r="H23" s="7" t="str">
        <f>VLOOKUP(B23,'Plantilla publicacion'!$A$4:$M$503,11,0)</f>
        <v>2025-07-01</v>
      </c>
      <c r="I23" s="7" t="str">
        <f>VLOOKUP(B23,'Plantilla publicacion'!$A$4:$M$503,12,0)</f>
        <v>2025-07-30</v>
      </c>
      <c r="J23" s="19" t="str">
        <f>VLOOKUP(B23,'Plantilla publicacion'!$A$4:$M$503,13,0)</f>
        <v>7100-DIRECCIÓN DE INVESTIGACIONES DE PROTECCIÓN DE DATOS PERSONALES</v>
      </c>
    </row>
    <row r="24" spans="1:10" s="16" customFormat="1" ht="38.25" x14ac:dyDescent="0.25">
      <c r="A24" s="15" t="str">
        <f>VLOOKUP(B24,'Plantilla publicacion'!$A$4:$B$503,2,0)</f>
        <v>Actividad propia</v>
      </c>
      <c r="B24" s="6" t="s">
        <v>1094</v>
      </c>
      <c r="C24" s="20">
        <f>VLOOKUP(B24,'Plantilla publicacion'!$A$4:$M$503,6,0)</f>
        <v>0</v>
      </c>
      <c r="D24" s="20">
        <f>VLOOKUP(B24,'Plantilla publicacion'!$A$4:$M$503,7,0)</f>
        <v>0</v>
      </c>
      <c r="E24" s="6" t="str">
        <f>VLOOKUP(B24,'Plantilla publicacion'!$A$4:$M$503,8,0)</f>
        <v>Realizar paso a producción de la versión del sistema RNBD que incluya la integración con el Detector de Políticas (Informe que evidencie el paso a producción)</v>
      </c>
      <c r="F24" s="6">
        <f>VLOOKUP(B24,'Plantilla publicacion'!$A$4:$M$503,9,0)</f>
        <v>1</v>
      </c>
      <c r="G24" s="6" t="str">
        <f>VLOOKUP(B24,'Plantilla publicacion'!$A$4:$M$503,10,0)</f>
        <v>Númerica</v>
      </c>
      <c r="H24" s="7" t="str">
        <f>VLOOKUP(B24,'Plantilla publicacion'!$A$4:$M$503,11,0)</f>
        <v>2025-07-31</v>
      </c>
      <c r="I24" s="7" t="str">
        <f>VLOOKUP(B24,'Plantilla publicacion'!$A$4:$M$503,12,0)</f>
        <v>2025-08-29</v>
      </c>
      <c r="J24" s="19" t="str">
        <f>VLOOKUP(B24,'Plantilla publicacion'!$A$4:$M$503,13,0)</f>
        <v>7100-DIRECCIÓN DE INVESTIGACIONES DE PROTECCIÓN DE DATOS PERSONALES</v>
      </c>
    </row>
    <row r="25" spans="1:10" s="14" customFormat="1" ht="76.5" x14ac:dyDescent="0.25">
      <c r="A25" s="5" t="str">
        <f>VLOOKUP(B25,'Plantilla publicacion'!$A$4:$B$503,2,0)</f>
        <v>Producto</v>
      </c>
      <c r="B25" s="17" t="s">
        <v>1096</v>
      </c>
      <c r="C25" s="17" t="str">
        <f>VLOOKUP(B25,'Plantilla publicacion'!$A$4:$M$503,6,0)</f>
        <v>62-Fortalecer la infraestructura, uso y aprovechamiento de las tecnologías de la información, para optimizar la capacidad institucional</v>
      </c>
      <c r="D25" s="17" t="str">
        <f>VLOOKUP(B25,'Plantilla publicacion'!$A$4:$M$503,7,0)</f>
        <v>C-3503-0200-0012-20104c</v>
      </c>
      <c r="E25" s="17" t="str">
        <f>VLOOKUP(B25,'Plantilla publicacion'!$A$4:$M$503,8,0)</f>
        <v>Piloto de una herramienta con componente de inteligencia artificial (IA) para la clasificación de quejas o denuncias en la etapa preliminar de la Dirección de Habeas Data para atender el volumen de reclamaciones y mejorar los tiempos de atención, desarrollado (informe desarrollo)</v>
      </c>
      <c r="F25" s="17">
        <f>VLOOKUP(B25,'Plantilla publicacion'!$A$4:$M$503,9,0)</f>
        <v>1</v>
      </c>
      <c r="G25" s="17" t="str">
        <f>VLOOKUP(B25,'Plantilla publicacion'!$A$4:$M$503,10,0)</f>
        <v>Númerica</v>
      </c>
      <c r="H25" s="17" t="str">
        <f>VLOOKUP(B25,'Plantilla publicacion'!$A$4:$M$503,11,0)</f>
        <v>2025-02-03</v>
      </c>
      <c r="I25" s="17" t="str">
        <f>VLOOKUP(B25,'Plantilla publicacion'!$A$4:$M$503,12,0)</f>
        <v>2025-10-30</v>
      </c>
      <c r="J25" s="17" t="str">
        <f>VLOOKUP(B25,'Plantilla publicacion'!$A$4:$M$503,13,0)</f>
        <v>20-OFICINA DE TECNOLOGÍA E INFORMÁTICA;
7200-DIRECCION DE HABEAS DATA</v>
      </c>
    </row>
    <row r="26" spans="1:10" s="16" customFormat="1" ht="39" thickBot="1" x14ac:dyDescent="0.3">
      <c r="A26" s="15" t="str">
        <f>VLOOKUP(B26,'Plantilla publicacion'!$A$4:$B$503,2,0)</f>
        <v>Actividad propia</v>
      </c>
      <c r="B26" s="55" t="s">
        <v>1100</v>
      </c>
      <c r="C26" s="20">
        <f>VLOOKUP(B26,'Plantilla publicacion'!$A$4:$M$503,6,0)</f>
        <v>0</v>
      </c>
      <c r="D26" s="20">
        <f>VLOOKUP(B26,'Plantilla publicacion'!$A$4:$M$503,7,0)</f>
        <v>0</v>
      </c>
      <c r="E26" s="6" t="str">
        <f>VLOOKUP(B26,'Plantilla publicacion'!$A$4:$M$503,8,0)</f>
        <v>Elaborar y aprobar requerimiento (1. Formato Solicitud de Requerimientos a Sistemas de Información GS03-F18, 2. Formato Lista de Chequeo de Requisitos de Seguridad de la Información GS03-F27 (Opcional) )</v>
      </c>
      <c r="F26" s="6">
        <f>VLOOKUP(B26,'Plantilla publicacion'!$A$4:$M$503,9,0)</f>
        <v>1</v>
      </c>
      <c r="G26" s="6" t="str">
        <f>VLOOKUP(B26,'Plantilla publicacion'!$A$4:$M$503,10,0)</f>
        <v>Númerica</v>
      </c>
      <c r="H26" s="7" t="str">
        <f>VLOOKUP(B26,'Plantilla publicacion'!$A$4:$M$503,11,0)</f>
        <v>2025-02-03</v>
      </c>
      <c r="I26" s="7" t="str">
        <f>VLOOKUP(B26,'Plantilla publicacion'!$A$4:$M$503,12,0)</f>
        <v>2025-04-30</v>
      </c>
      <c r="J26" s="19" t="str">
        <f>VLOOKUP(B26,'Plantilla publicacion'!$A$4:$M$503,13,0)</f>
        <v>20-OFICINA DE TECNOLOGÍA E INFORMÁTICA;
7200-DIRECCION DE HABEAS DATA</v>
      </c>
    </row>
    <row r="27" spans="1:10" s="16" customFormat="1" ht="25.5" x14ac:dyDescent="0.25">
      <c r="A27" s="15" t="str">
        <f>VLOOKUP(B27,'Plantilla publicacion'!$A$4:$B$503,2,0)</f>
        <v>Actividad sin participación</v>
      </c>
      <c r="B27" s="56" t="s">
        <v>1102</v>
      </c>
      <c r="C27" s="20">
        <f>VLOOKUP(B27,'Plantilla publicacion'!$A$4:$M$503,6,0)</f>
        <v>0</v>
      </c>
      <c r="D27" s="20">
        <f>VLOOKUP(B27,'Plantilla publicacion'!$A$4:$M$503,7,0)</f>
        <v>0</v>
      </c>
      <c r="E27" s="6" t="str">
        <f>VLOOKUP(B27,'Plantilla publicacion'!$A$4:$M$503,8,0)</f>
        <v>Diseñar la solución (1. Anteproyecto (Alcance, estado del arte, metodología, métricas, cronograma, etc.) / Único entregable)</v>
      </c>
      <c r="F27" s="6">
        <f>VLOOKUP(B27,'Plantilla publicacion'!$A$4:$M$503,9,0)</f>
        <v>1</v>
      </c>
      <c r="G27" s="6" t="str">
        <f>VLOOKUP(B27,'Plantilla publicacion'!$A$4:$M$503,10,0)</f>
        <v>Númerica</v>
      </c>
      <c r="H27" s="7" t="str">
        <f>VLOOKUP(B27,'Plantilla publicacion'!$A$4:$M$503,11,0)</f>
        <v>2025-05-02</v>
      </c>
      <c r="I27" s="7" t="str">
        <f>VLOOKUP(B27,'Plantilla publicacion'!$A$4:$M$503,12,0)</f>
        <v>2025-07-01</v>
      </c>
      <c r="J27" s="19" t="str">
        <f>VLOOKUP(B27,'Plantilla publicacion'!$A$4:$M$503,13,0)</f>
        <v>20-OFICINA DE TECNOLOGÍA E INFORMÁTICA</v>
      </c>
    </row>
    <row r="28" spans="1:10" s="15" customFormat="1" ht="38.25" x14ac:dyDescent="0.25">
      <c r="A28" s="15" t="str">
        <f>VLOOKUP(B28,'Plantilla publicacion'!$A$4:$B$503,2,0)</f>
        <v>Actividad sin participación</v>
      </c>
      <c r="B28" s="6" t="s">
        <v>1103</v>
      </c>
      <c r="C28" s="20">
        <f>VLOOKUP(B28,'Plantilla publicacion'!$A$4:$M$503,6,0)</f>
        <v>0</v>
      </c>
      <c r="D28" s="20">
        <f>VLOOKUP(B28,'Plantilla publicacion'!$A$4:$M$503,7,0)</f>
        <v>0</v>
      </c>
      <c r="E28" s="6" t="str">
        <f>VLOOKUP(B28,'Plantilla publicacion'!$A$4:$M$503,8,0)</f>
        <v>Planeación y gestión de la solución  (1. Reporte planeación de tareas, linea base de requerimientos (historias de usuario) y entregables  en la herramienta devops 2. plan de pruebas diseñado y registrado en la herramienta devops)</v>
      </c>
      <c r="F28" s="6">
        <f>VLOOKUP(B28,'Plantilla publicacion'!$A$4:$M$503,9,0)</f>
        <v>1</v>
      </c>
      <c r="G28" s="6" t="str">
        <f>VLOOKUP(B28,'Plantilla publicacion'!$A$4:$M$503,10,0)</f>
        <v>Númerica</v>
      </c>
      <c r="H28" s="7" t="str">
        <f>VLOOKUP(B28,'Plantilla publicacion'!$A$4:$M$503,11,0)</f>
        <v>2025-07-01</v>
      </c>
      <c r="I28" s="7" t="str">
        <f>VLOOKUP(B28,'Plantilla publicacion'!$A$4:$M$503,12,0)</f>
        <v>2025-07-31</v>
      </c>
      <c r="J28" s="19" t="str">
        <f>VLOOKUP(B28,'Plantilla publicacion'!$A$4:$M$503,13,0)</f>
        <v>20-OFICINA DE TECNOLOGÍA E INFORMÁTICA</v>
      </c>
    </row>
    <row r="29" spans="1:10" s="16" customFormat="1" ht="26.25" thickBot="1" x14ac:dyDescent="0.3">
      <c r="A29" s="15" t="str">
        <f>VLOOKUP(B29,'Plantilla publicacion'!$A$4:$B$503,2,0)</f>
        <v>Actividad sin participación</v>
      </c>
      <c r="B29" s="55" t="s">
        <v>1104</v>
      </c>
      <c r="C29" s="20">
        <f>VLOOKUP(B29,'Plantilla publicacion'!$A$4:$M$503,6,0)</f>
        <v>0</v>
      </c>
      <c r="D29" s="20">
        <f>VLOOKUP(B29,'Plantilla publicacion'!$A$4:$M$503,7,0)</f>
        <v>0</v>
      </c>
      <c r="E29" s="6" t="str">
        <f>VLOOKUP(B29,'Plantilla publicacion'!$A$4:$M$503,8,0)</f>
        <v>Desarrollo de la solución (1. Captura de pantalla del Código fuente registrado en devops / 2. Captura de pantalla  de casos de prueba ejecutados por desarrollo. 3. Informe de desarrollo )</v>
      </c>
      <c r="F29" s="6">
        <f>VLOOKUP(B29,'Plantilla publicacion'!$A$4:$M$503,9,0)</f>
        <v>1</v>
      </c>
      <c r="G29" s="6" t="str">
        <f>VLOOKUP(B29,'Plantilla publicacion'!$A$4:$M$503,10,0)</f>
        <v>Númerica</v>
      </c>
      <c r="H29" s="7" t="str">
        <f>VLOOKUP(B29,'Plantilla publicacion'!$A$4:$M$503,11,0)</f>
        <v>2025-08-01</v>
      </c>
      <c r="I29" s="7" t="str">
        <f>VLOOKUP(B29,'Plantilla publicacion'!$A$4:$M$503,12,0)</f>
        <v>2025-10-30</v>
      </c>
      <c r="J29" s="19" t="str">
        <f>VLOOKUP(B29,'Plantilla publicacion'!$A$4:$M$503,13,0)</f>
        <v>20-OFICINA DE TECNOLOGÍA E INFORMÁTICA</v>
      </c>
    </row>
    <row r="30" spans="1:10" s="14" customFormat="1" ht="89.25" x14ac:dyDescent="0.25">
      <c r="A30" s="5" t="str">
        <f>VLOOKUP(B30,'Plantilla publicacion'!$A$4:$B$503,2,0)</f>
        <v>Producto</v>
      </c>
      <c r="B30" s="17" t="s">
        <v>1298</v>
      </c>
      <c r="C30" s="17" t="str">
        <f>VLOOKUP(B30,'Plantilla publicacion'!$A$4:$M$503,6,0)</f>
        <v>60-Fortalecer el Sistema Integral de Gestión Institucional en el marco del Modelo Integrado de Planeación y gestión para mejorar la prestación del servicio.</v>
      </c>
      <c r="D30" s="17" t="str">
        <f>VLOOKUP(B30,'Plantilla publicacion'!$A$4:$M$503,7,0)</f>
        <v>C-3503-0200-0016-40401c</v>
      </c>
      <c r="E30" s="17" t="str">
        <f>VLOOKUP(B30,'Plantilla publicacion'!$A$4:$M$503,8,0)</f>
        <v>Proyectos estratégicos transversales estructurados y ejecutados (Informe de resultados)</v>
      </c>
      <c r="F30" s="17">
        <f>VLOOKUP(B30,'Plantilla publicacion'!$A$4:$M$503,9,0)</f>
        <v>100</v>
      </c>
      <c r="G30" s="17" t="str">
        <f>VLOOKUP(B30,'Plantilla publicacion'!$A$4:$M$503,10,0)</f>
        <v>Porcentual</v>
      </c>
      <c r="H30" s="17" t="str">
        <f>VLOOKUP(B30,'Plantilla publicacion'!$A$4:$M$503,11,0)</f>
        <v>2025-02-24</v>
      </c>
      <c r="I30" s="17" t="str">
        <f>VLOOKUP(B30,'Plantilla publicacion'!$A$4:$M$503,12,0)</f>
        <v>2025-12-19</v>
      </c>
      <c r="J30" s="17" t="str">
        <f>VLOOKUP(B30,'Plantilla publicacion'!$A$4:$M$503,13,0)</f>
        <v>30-OFICINA ASESORA DE PLANEACIÓN</v>
      </c>
    </row>
    <row r="31" spans="1:10" s="15" customFormat="1" ht="38.25" x14ac:dyDescent="0.25">
      <c r="A31" s="15" t="str">
        <f>VLOOKUP(B31,'Plantilla publicacion'!$A$4:$B$503,2,0)</f>
        <v>Actividad propia</v>
      </c>
      <c r="B31" s="6" t="s">
        <v>1300</v>
      </c>
      <c r="C31" s="20">
        <f>VLOOKUP(B31,'Plantilla publicacion'!$A$4:$M$503,6,0)</f>
        <v>0</v>
      </c>
      <c r="D31" s="20">
        <f>VLOOKUP(B31,'Plantilla publicacion'!$A$4:$M$503,7,0)</f>
        <v>0</v>
      </c>
      <c r="E31" s="6" t="str">
        <f>VLOOKUP(B31,'Plantilla publicacion'!$A$4:$M$503,8,0)</f>
        <v>Identificar y someter a aprobación del Despacho, la definición de 2 proyectos estratégicos de impacto transversal  a ser ejecutados (proyectos estratégicos de impacto transversal identificados y aprobados)</v>
      </c>
      <c r="F31" s="6">
        <f>VLOOKUP(B31,'Plantilla publicacion'!$A$4:$M$503,9,0)</f>
        <v>2</v>
      </c>
      <c r="G31" s="6" t="str">
        <f>VLOOKUP(B31,'Plantilla publicacion'!$A$4:$M$503,10,0)</f>
        <v>Númerica</v>
      </c>
      <c r="H31" s="7" t="str">
        <f>VLOOKUP(B31,'Plantilla publicacion'!$A$4:$M$503,11,0)</f>
        <v>2025-02-24</v>
      </c>
      <c r="I31" s="7" t="str">
        <f>VLOOKUP(B31,'Plantilla publicacion'!$A$4:$M$503,12,0)</f>
        <v>2025-03-07</v>
      </c>
      <c r="J31" s="19" t="str">
        <f>VLOOKUP(B31,'Plantilla publicacion'!$A$4:$M$503,13,0)</f>
        <v>30-OFICINA ASESORA DE PLANEACIÓN</v>
      </c>
    </row>
    <row r="32" spans="1:10" s="16" customFormat="1" ht="25.5" x14ac:dyDescent="0.25">
      <c r="A32" s="15" t="str">
        <f>VLOOKUP(B32,'Plantilla publicacion'!$A$4:$B$503,2,0)</f>
        <v>Actividad propia</v>
      </c>
      <c r="B32" s="6" t="s">
        <v>1303</v>
      </c>
      <c r="C32" s="20">
        <f>VLOOKUP(B32,'Plantilla publicacion'!$A$4:$M$503,6,0)</f>
        <v>0</v>
      </c>
      <c r="D32" s="20">
        <f>VLOOKUP(B32,'Plantilla publicacion'!$A$4:$M$503,7,0)</f>
        <v>0</v>
      </c>
      <c r="E32" s="6" t="str">
        <f>VLOOKUP(B32,'Plantilla publicacion'!$A$4:$M$503,8,0)</f>
        <v>Diseñar y concertar el plan de trabajo (actividades hito y responsable) (Plan de trabajo Diseñado y concertado con las áreas involucradas)</v>
      </c>
      <c r="F32" s="6">
        <f>VLOOKUP(B32,'Plantilla publicacion'!$A$4:$M$503,9,0)</f>
        <v>1</v>
      </c>
      <c r="G32" s="6" t="str">
        <f>VLOOKUP(B32,'Plantilla publicacion'!$A$4:$M$503,10,0)</f>
        <v>Númerica</v>
      </c>
      <c r="H32" s="7" t="str">
        <f>VLOOKUP(B32,'Plantilla publicacion'!$A$4:$M$503,11,0)</f>
        <v>2025-03-10</v>
      </c>
      <c r="I32" s="7" t="str">
        <f>VLOOKUP(B32,'Plantilla publicacion'!$A$4:$M$503,12,0)</f>
        <v>2025-04-30</v>
      </c>
      <c r="J32" s="19" t="str">
        <f>VLOOKUP(B32,'Plantilla publicacion'!$A$4:$M$503,13,0)</f>
        <v>30-OFICINA ASESORA DE PLANEACIÓN</v>
      </c>
    </row>
    <row r="33" spans="1:10" s="16" customFormat="1" ht="26.25" thickBot="1" x14ac:dyDescent="0.3">
      <c r="A33" s="15" t="str">
        <f>VLOOKUP(B33,'Plantilla publicacion'!$A$4:$B$503,2,0)</f>
        <v>Actividad propia</v>
      </c>
      <c r="B33" s="55" t="s">
        <v>1306</v>
      </c>
      <c r="C33" s="20">
        <f>VLOOKUP(B33,'Plantilla publicacion'!$A$4:$M$503,6,0)</f>
        <v>0</v>
      </c>
      <c r="D33" s="20">
        <f>VLOOKUP(B33,'Plantilla publicacion'!$A$4:$M$503,7,0)</f>
        <v>0</v>
      </c>
      <c r="E33" s="6" t="str">
        <f>VLOOKUP(B33,'Plantilla publicacion'!$A$4:$M$503,8,0)</f>
        <v>Ejecutar el plan de trabajo (Seguimiento al plan de trabajo y evidencias de su cumplimiento)</v>
      </c>
      <c r="F33" s="6">
        <f>VLOOKUP(B33,'Plantilla publicacion'!$A$4:$M$503,9,0)</f>
        <v>100</v>
      </c>
      <c r="G33" s="6" t="str">
        <f>VLOOKUP(B33,'Plantilla publicacion'!$A$4:$M$503,10,0)</f>
        <v>Porcentual</v>
      </c>
      <c r="H33" s="7" t="str">
        <f>VLOOKUP(B33,'Plantilla publicacion'!$A$4:$M$503,11,0)</f>
        <v>2025-05-01</v>
      </c>
      <c r="I33" s="7" t="str">
        <f>VLOOKUP(B33,'Plantilla publicacion'!$A$4:$M$503,12,0)</f>
        <v>2025-11-28</v>
      </c>
      <c r="J33" s="19" t="str">
        <f>VLOOKUP(B33,'Plantilla publicacion'!$A$4:$M$503,13,0)</f>
        <v>30-OFICINA ASESORA DE PLANEACIÓN</v>
      </c>
    </row>
    <row r="34" spans="1:10" s="16" customFormat="1" ht="25.5" x14ac:dyDescent="0.25">
      <c r="A34" s="15" t="str">
        <f>VLOOKUP(B34,'Plantilla publicacion'!$A$4:$B$503,2,0)</f>
        <v>Actividad propia</v>
      </c>
      <c r="B34" s="56" t="s">
        <v>1307</v>
      </c>
      <c r="C34" s="20">
        <f>VLOOKUP(B34,'Plantilla publicacion'!$A$4:$M$503,6,0)</f>
        <v>0</v>
      </c>
      <c r="D34" s="20">
        <f>VLOOKUP(B34,'Plantilla publicacion'!$A$4:$M$503,7,0)</f>
        <v>0</v>
      </c>
      <c r="E34" s="6" t="str">
        <f>VLOOKUP(B34,'Plantilla publicacion'!$A$4:$M$503,8,0)</f>
        <v>Presentar resultados (Presentación de resultados y  Lista de asistencia reunióno de presentación)</v>
      </c>
      <c r="F34" s="6">
        <f>VLOOKUP(B34,'Plantilla publicacion'!$A$4:$M$503,9,0)</f>
        <v>2</v>
      </c>
      <c r="G34" s="6" t="str">
        <f>VLOOKUP(B34,'Plantilla publicacion'!$A$4:$M$503,10,0)</f>
        <v>Númerica</v>
      </c>
      <c r="H34" s="7" t="str">
        <f>VLOOKUP(B34,'Plantilla publicacion'!$A$4:$M$503,11,0)</f>
        <v>2025-12-01</v>
      </c>
      <c r="I34" s="7" t="str">
        <f>VLOOKUP(B34,'Plantilla publicacion'!$A$4:$M$503,12,0)</f>
        <v>2025-12-19</v>
      </c>
      <c r="J34" s="19" t="str">
        <f>VLOOKUP(B34,'Plantilla publicacion'!$A$4:$M$503,13,0)</f>
        <v>30-OFICINA ASESORA DE PLANEACIÓN</v>
      </c>
    </row>
    <row r="35" spans="1:10" s="14" customFormat="1" ht="51" x14ac:dyDescent="0.25">
      <c r="A35" s="5" t="str">
        <f>VLOOKUP(B35,'Plantilla publicacion'!$A$4:$B$503,2,0)</f>
        <v>Producto</v>
      </c>
      <c r="B35" s="17" t="s">
        <v>1388</v>
      </c>
      <c r="C35" s="17" t="str">
        <f>VLOOKUP(B35,'Plantilla publicacion'!$A$4:$M$503,6,0)</f>
        <v>81-Mejorar la oportunidad en la atención de trámites y servicios.</v>
      </c>
      <c r="D35" s="17" t="str">
        <f>VLOOKUP(B35,'Plantilla publicacion'!$A$4:$M$503,7,0)</f>
        <v>N/A</v>
      </c>
      <c r="E35" s="17" t="str">
        <f>VLOOKUP(B35,'Plantilla publicacion'!$A$4:$M$503,8,0)</f>
        <v>Herramienta de control y gestión de los tiempos de las actividades de los procedimientos de la Delegatura, diseñada y probada  (Matrices con el registro  de los tiempos de cada actividad entregado)</v>
      </c>
      <c r="F35" s="17">
        <f>VLOOKUP(B35,'Plantilla publicacion'!$A$4:$M$503,9,0)</f>
        <v>1</v>
      </c>
      <c r="G35" s="17" t="str">
        <f>VLOOKUP(B35,'Plantilla publicacion'!$A$4:$M$503,10,0)</f>
        <v>Númerica</v>
      </c>
      <c r="H35" s="17" t="str">
        <f>VLOOKUP(B35,'Plantilla publicacion'!$A$4:$M$503,11,0)</f>
        <v>2025-01-20</v>
      </c>
      <c r="I35" s="17" t="str">
        <f>VLOOKUP(B35,'Plantilla publicacion'!$A$4:$M$503,12,0)</f>
        <v>2025-12-12</v>
      </c>
      <c r="J35" s="17" t="str">
        <f>VLOOKUP(B35,'Plantilla publicacion'!$A$4:$M$503,13,0)</f>
        <v>1000-DESPACHO DEL SUPERINTENDENTE DELEGADO PARA LA PROTECCIÓN DE LA COMPETENCIA</v>
      </c>
    </row>
    <row r="36" spans="1:10" s="16" customFormat="1" ht="51.75" thickBot="1" x14ac:dyDescent="0.3">
      <c r="A36" s="15" t="str">
        <f>VLOOKUP(B36,'Plantilla publicacion'!$A$4:$B$503,2,0)</f>
        <v>Actividad propia</v>
      </c>
      <c r="B36" s="55" t="s">
        <v>1390</v>
      </c>
      <c r="C36" s="20">
        <f>VLOOKUP(B36,'Plantilla publicacion'!$A$4:$M$503,6,0)</f>
        <v>0</v>
      </c>
      <c r="D36" s="20">
        <f>VLOOKUP(B36,'Plantilla publicacion'!$A$4:$M$503,7,0)</f>
        <v>0</v>
      </c>
      <c r="E36" s="6" t="str">
        <f>VLOOKUP(B36,'Plantilla publicacion'!$A$4:$M$503,8,0)</f>
        <v>Diseñar la herramienta de control y gestión de tiempos (Matrices por procedimiento)</v>
      </c>
      <c r="F36" s="6">
        <f>VLOOKUP(B36,'Plantilla publicacion'!$A$4:$M$503,9,0)</f>
        <v>4</v>
      </c>
      <c r="G36" s="6" t="str">
        <f>VLOOKUP(B36,'Plantilla publicacion'!$A$4:$M$503,10,0)</f>
        <v>Númerica</v>
      </c>
      <c r="H36" s="7" t="str">
        <f>VLOOKUP(B36,'Plantilla publicacion'!$A$4:$M$503,11,0)</f>
        <v>2025-01-20</v>
      </c>
      <c r="I36" s="7" t="str">
        <f>VLOOKUP(B36,'Plantilla publicacion'!$A$4:$M$503,12,0)</f>
        <v>2025-06-27</v>
      </c>
      <c r="J36" s="19" t="str">
        <f>VLOOKUP(B36,'Plantilla publicacion'!$A$4:$M$503,13,0)</f>
        <v>1000-DESPACHO DEL SUPERINTENDENTE DELEGADO PARA LA PROTECCIÓN DE LA COMPETENCIA</v>
      </c>
    </row>
    <row r="37" spans="1:10" s="15" customFormat="1" ht="51" x14ac:dyDescent="0.25">
      <c r="A37" s="15" t="str">
        <f>VLOOKUP(B37,'Plantilla publicacion'!$A$4:$B$503,2,0)</f>
        <v>Actividad propia</v>
      </c>
      <c r="B37" s="56" t="s">
        <v>1392</v>
      </c>
      <c r="C37" s="20">
        <f>VLOOKUP(B37,'Plantilla publicacion'!$A$4:$M$503,6,0)</f>
        <v>0</v>
      </c>
      <c r="D37" s="20">
        <f>VLOOKUP(B37,'Plantilla publicacion'!$A$4:$M$503,7,0)</f>
        <v>0</v>
      </c>
      <c r="E37" s="6" t="str">
        <f>VLOOKUP(B37,'Plantilla publicacion'!$A$4:$M$503,8,0)</f>
        <v>Establecer las metas de tiempos de atención de las actividades definidas en la herramienta, a partir del histórico de atención de los trámites activos  (Matrices con los tiempos registrados de los trámites de la vigencia 2024)</v>
      </c>
      <c r="F37" s="6">
        <f>VLOOKUP(B37,'Plantilla publicacion'!$A$4:$M$503,9,0)</f>
        <v>4</v>
      </c>
      <c r="G37" s="6" t="str">
        <f>VLOOKUP(B37,'Plantilla publicacion'!$A$4:$M$503,10,0)</f>
        <v>Númerica</v>
      </c>
      <c r="H37" s="7" t="str">
        <f>VLOOKUP(B37,'Plantilla publicacion'!$A$4:$M$503,11,0)</f>
        <v>2025-07-01</v>
      </c>
      <c r="I37" s="7" t="str">
        <f>VLOOKUP(B37,'Plantilla publicacion'!$A$4:$M$503,12,0)</f>
        <v>2025-11-14</v>
      </c>
      <c r="J37" s="19" t="str">
        <f>VLOOKUP(B37,'Plantilla publicacion'!$A$4:$M$503,13,0)</f>
        <v>1000-DESPACHO DEL SUPERINTENDENTE DELEGADO PARA LA PROTECCIÓN DE LA COMPETENCIA</v>
      </c>
    </row>
    <row r="38" spans="1:10" s="16" customFormat="1" ht="51" x14ac:dyDescent="0.25">
      <c r="A38" s="15" t="str">
        <f>VLOOKUP(B38,'Plantilla publicacion'!$A$4:$B$503,2,0)</f>
        <v>Actividad propia</v>
      </c>
      <c r="B38" s="6" t="s">
        <v>1394</v>
      </c>
      <c r="C38" s="20">
        <f>VLOOKUP(B38,'Plantilla publicacion'!$A$4:$M$503,6,0)</f>
        <v>0</v>
      </c>
      <c r="D38" s="20">
        <f>VLOOKUP(B38,'Plantilla publicacion'!$A$4:$M$503,7,0)</f>
        <v>0</v>
      </c>
      <c r="E38" s="6" t="str">
        <f>VLOOKUP(B38,'Plantilla publicacion'!$A$4:$M$503,8,0)</f>
        <v>Realizar prueba piloto de la herramienta de control y gestión (Informe de los resultados de la prueba piloto)</v>
      </c>
      <c r="F38" s="6">
        <f>VLOOKUP(B38,'Plantilla publicacion'!$A$4:$M$503,9,0)</f>
        <v>1</v>
      </c>
      <c r="G38" s="6" t="str">
        <f>VLOOKUP(B38,'Plantilla publicacion'!$A$4:$M$503,10,0)</f>
        <v>Númerica</v>
      </c>
      <c r="H38" s="7" t="str">
        <f>VLOOKUP(B38,'Plantilla publicacion'!$A$4:$M$503,11,0)</f>
        <v>2025-11-14</v>
      </c>
      <c r="I38" s="7" t="str">
        <f>VLOOKUP(B38,'Plantilla publicacion'!$A$4:$M$503,12,0)</f>
        <v>2025-12-12</v>
      </c>
      <c r="J38" s="19" t="str">
        <f>VLOOKUP(B38,'Plantilla publicacion'!$A$4:$M$503,13,0)</f>
        <v>1000-DESPACHO DEL SUPERINTENDENTE DELEGADO PARA LA PROTECCIÓN DE LA COMPETENCIA</v>
      </c>
    </row>
    <row r="39" spans="1:10" s="14" customFormat="1" ht="89.25" x14ac:dyDescent="0.25">
      <c r="A39" s="5" t="str">
        <f>VLOOKUP(B39,'Plantilla publicacion'!$A$4:$B$503,2,0)</f>
        <v>Producto</v>
      </c>
      <c r="B39" s="17" t="s">
        <v>1663</v>
      </c>
      <c r="C39" s="17" t="str">
        <f>VLOOKUP(B39,'Plantilla publicacion'!$A$4:$M$503,6,0)</f>
        <v>60-Fortalecer el Sistema Integral de Gestión Institucional en el marco del Modelo Integrado de Planeación y gestión para mejorar la prestación del servicio.</v>
      </c>
      <c r="D39" s="17" t="str">
        <f>VLOOKUP(B39,'Plantilla publicacion'!$A$4:$M$503,7,0)</f>
        <v>FUNCIONAMIENTO</v>
      </c>
      <c r="E39" s="17" t="str">
        <f>VLOOKUP(B39,'Plantilla publicacion'!$A$4:$M$503,8,0)</f>
        <v>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v>
      </c>
      <c r="F39" s="17">
        <f>VLOOKUP(B39,'Plantilla publicacion'!$A$4:$M$503,9,0)</f>
        <v>100</v>
      </c>
      <c r="G39" s="17" t="str">
        <f>VLOOKUP(B39,'Plantilla publicacion'!$A$4:$M$503,10,0)</f>
        <v>Porcentual</v>
      </c>
      <c r="H39" s="17" t="str">
        <f>VLOOKUP(B39,'Plantilla publicacion'!$A$4:$M$503,11,0)</f>
        <v>2025-01-27</v>
      </c>
      <c r="I39" s="17" t="str">
        <f>VLOOKUP(B39,'Plantilla publicacion'!$A$4:$M$503,12,0)</f>
        <v>2025-12-19</v>
      </c>
      <c r="J39" s="17" t="str">
        <f>VLOOKUP(B39,'Plantilla publicacion'!$A$4:$M$503,13,0)</f>
        <v>100-SECRETARIA GENERAL;
130-DIRECCIÓN FINANCIERA</v>
      </c>
    </row>
    <row r="40" spans="1:10" s="16" customFormat="1" ht="51" x14ac:dyDescent="0.25">
      <c r="A40" s="15" t="str">
        <f>VLOOKUP(B40,'Plantilla publicacion'!$A$4:$B$503,2,0)</f>
        <v>Actividad propia</v>
      </c>
      <c r="B40" s="6" t="s">
        <v>1665</v>
      </c>
      <c r="C40" s="20">
        <f>VLOOKUP(B40,'Plantilla publicacion'!$A$4:$M$503,6,0)</f>
        <v>0</v>
      </c>
      <c r="D40" s="20">
        <f>VLOOKUP(B40,'Plantilla publicacion'!$A$4:$M$503,7,0)</f>
        <v>0</v>
      </c>
      <c r="E40" s="6" t="str">
        <f>VLOOKUP(B40,'Plantilla publicacion'!$A$4:$M$503,8,0)</f>
        <v>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v>
      </c>
      <c r="F40" s="6">
        <f>VLOOKUP(B40,'Plantilla publicacion'!$A$4:$M$503,9,0)</f>
        <v>1</v>
      </c>
      <c r="G40" s="6" t="str">
        <f>VLOOKUP(B40,'Plantilla publicacion'!$A$4:$M$503,10,0)</f>
        <v>Númerica</v>
      </c>
      <c r="H40" s="7" t="str">
        <f>VLOOKUP(B40,'Plantilla publicacion'!$A$4:$M$503,11,0)</f>
        <v>2025-01-27</v>
      </c>
      <c r="I40" s="7" t="str">
        <f>VLOOKUP(B40,'Plantilla publicacion'!$A$4:$M$503,12,0)</f>
        <v>2025-02-28</v>
      </c>
      <c r="J40" s="19" t="str">
        <f>VLOOKUP(B40,'Plantilla publicacion'!$A$4:$M$503,13,0)</f>
        <v>100-SECRETARIA GENERAL</v>
      </c>
    </row>
    <row r="41" spans="1:10" s="16" customFormat="1" ht="38.25" x14ac:dyDescent="0.25">
      <c r="A41" s="15" t="str">
        <f>VLOOKUP(B41,'Plantilla publicacion'!$A$4:$B$503,2,0)</f>
        <v>Actividad propia</v>
      </c>
      <c r="B41" s="6" t="s">
        <v>1667</v>
      </c>
      <c r="C41" s="20">
        <f>VLOOKUP(B41,'Plantilla publicacion'!$A$4:$M$503,6,0)</f>
        <v>0</v>
      </c>
      <c r="D41" s="20">
        <f>VLOOKUP(B41,'Plantilla publicacion'!$A$4:$M$503,7,0)</f>
        <v>0</v>
      </c>
      <c r="E41" s="6" t="str">
        <f>VLOOKUP(B41,'Plantilla publicacion'!$A$4:$M$503,8,0)</f>
        <v>Actualizar la materialidad e identificar la doble materialidad de la Entidad para robustecer la identificación de los temas que impactan a los grupos de valor (Documento con la actualización de la materialidad y la identificación de la doble materialidad de la Entidad)</v>
      </c>
      <c r="F41" s="6">
        <f>VLOOKUP(B41,'Plantilla publicacion'!$A$4:$M$503,9,0)</f>
        <v>1</v>
      </c>
      <c r="G41" s="6" t="str">
        <f>VLOOKUP(B41,'Plantilla publicacion'!$A$4:$M$503,10,0)</f>
        <v>Númerica</v>
      </c>
      <c r="H41" s="7" t="str">
        <f>VLOOKUP(B41,'Plantilla publicacion'!$A$4:$M$503,11,0)</f>
        <v>2025-03-03</v>
      </c>
      <c r="I41" s="7" t="str">
        <f>VLOOKUP(B41,'Plantilla publicacion'!$A$4:$M$503,12,0)</f>
        <v>2025-06-16</v>
      </c>
      <c r="J41" s="19" t="str">
        <f>VLOOKUP(B41,'Plantilla publicacion'!$A$4:$M$503,13,0)</f>
        <v>100-SECRETARIA GENERAL;
130-DIRECCIÓN FINANCIERA</v>
      </c>
    </row>
    <row r="42" spans="1:10" s="15" customFormat="1" ht="51.75" thickBot="1" x14ac:dyDescent="0.3">
      <c r="A42" s="15" t="str">
        <f>VLOOKUP(B42,'Plantilla publicacion'!$A$4:$B$503,2,0)</f>
        <v>Actividad propia</v>
      </c>
      <c r="B42" s="55" t="s">
        <v>1668</v>
      </c>
      <c r="C42" s="20">
        <f>VLOOKUP(B42,'Plantilla publicacion'!$A$4:$M$503,6,0)</f>
        <v>0</v>
      </c>
      <c r="D42" s="20">
        <f>VLOOKUP(B42,'Plantilla publicacion'!$A$4:$M$503,7,0)</f>
        <v>0</v>
      </c>
      <c r="E42" s="6" t="str">
        <f>VLOOKUP(B42,'Plantilla publicacion'!$A$4:$M$503,8,0)</f>
        <v>Ejecutar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v>
      </c>
      <c r="F42" s="6">
        <f>VLOOKUP(B42,'Plantilla publicacion'!$A$4:$M$503,9,0)</f>
        <v>100</v>
      </c>
      <c r="G42" s="6" t="str">
        <f>VLOOKUP(B42,'Plantilla publicacion'!$A$4:$M$503,10,0)</f>
        <v>Porcentual</v>
      </c>
      <c r="H42" s="7" t="str">
        <f>VLOOKUP(B42,'Plantilla publicacion'!$A$4:$M$503,11,0)</f>
        <v>2025-03-03</v>
      </c>
      <c r="I42" s="7" t="str">
        <f>VLOOKUP(B42,'Plantilla publicacion'!$A$4:$M$503,12,0)</f>
        <v>2025-11-28</v>
      </c>
      <c r="J42" s="19" t="str">
        <f>VLOOKUP(B42,'Plantilla publicacion'!$A$4:$M$503,13,0)</f>
        <v>100-SECRETARIA GENERAL</v>
      </c>
    </row>
    <row r="43" spans="1:10" s="15" customFormat="1" ht="38.25" x14ac:dyDescent="0.25">
      <c r="A43" s="15" t="str">
        <f>VLOOKUP(B43,'Plantilla publicacion'!$A$4:$B$503,2,0)</f>
        <v>Actividad propia</v>
      </c>
      <c r="B43" s="56" t="s">
        <v>1669</v>
      </c>
      <c r="C43" s="20">
        <f>VLOOKUP(B43,'Plantilla publicacion'!$A$4:$M$503,6,0)</f>
        <v>0</v>
      </c>
      <c r="D43" s="20">
        <f>VLOOKUP(B43,'Plantilla publicacion'!$A$4:$M$503,7,0)</f>
        <v>0</v>
      </c>
      <c r="E43" s="6" t="str">
        <f>VLOOKUP(B43,'Plantilla publicacion'!$A$4:$M$503,8,0)</f>
        <v>Elaborar el Informe de Sostenibilidad para la vigencia 2024 con el propósito de promover la comunicación y medición de la gestión de la Sostenibilidad (Informe de Sostenibilidad de la vigencia 2024)</v>
      </c>
      <c r="F43" s="6">
        <f>VLOOKUP(B43,'Plantilla publicacion'!$A$4:$M$503,9,0)</f>
        <v>1</v>
      </c>
      <c r="G43" s="6" t="str">
        <f>VLOOKUP(B43,'Plantilla publicacion'!$A$4:$M$503,10,0)</f>
        <v>Númerica</v>
      </c>
      <c r="H43" s="7" t="str">
        <f>VLOOKUP(B43,'Plantilla publicacion'!$A$4:$M$503,11,0)</f>
        <v>2025-03-20</v>
      </c>
      <c r="I43" s="7" t="str">
        <f>VLOOKUP(B43,'Plantilla publicacion'!$A$4:$M$503,12,0)</f>
        <v>2025-08-29</v>
      </c>
      <c r="J43" s="19" t="str">
        <f>VLOOKUP(B43,'Plantilla publicacion'!$A$4:$M$503,13,0)</f>
        <v>100-SECRETARIA GENERAL</v>
      </c>
    </row>
    <row r="44" spans="1:10" s="15" customFormat="1" ht="38.25" x14ac:dyDescent="0.25">
      <c r="A44" s="15" t="str">
        <f>VLOOKUP(B44,'Plantilla publicacion'!$A$4:$B$503,2,0)</f>
        <v>Actividad propia</v>
      </c>
      <c r="B44" s="6" t="s">
        <v>1670</v>
      </c>
      <c r="C44" s="20">
        <f>VLOOKUP(B44,'Plantilla publicacion'!$A$4:$M$503,6,0)</f>
        <v>0</v>
      </c>
      <c r="D44" s="20">
        <f>VLOOKUP(B44,'Plantilla publicacion'!$A$4:$M$503,7,0)</f>
        <v>0</v>
      </c>
      <c r="E44" s="6" t="str">
        <f>VLOOKUP(B44,'Plantilla publicacion'!$A$4:$M$503,8,0)</f>
        <v>Elaborar una guía que brinde herramientas para integrar los Objetivos de Desarrollo Sostenible (ODS) en la gestión y misionalidad de la SIC.  (Guía de incorporación de los ODS y alineación de la agenda 2030 a misionalidad y gestión de la SIC)</v>
      </c>
      <c r="F44" s="6">
        <f>VLOOKUP(B44,'Plantilla publicacion'!$A$4:$M$503,9,0)</f>
        <v>1</v>
      </c>
      <c r="G44" s="6" t="str">
        <f>VLOOKUP(B44,'Plantilla publicacion'!$A$4:$M$503,10,0)</f>
        <v>Númerica</v>
      </c>
      <c r="H44" s="7" t="str">
        <f>VLOOKUP(B44,'Plantilla publicacion'!$A$4:$M$503,11,0)</f>
        <v>2025-06-24</v>
      </c>
      <c r="I44" s="7" t="str">
        <f>VLOOKUP(B44,'Plantilla publicacion'!$A$4:$M$503,12,0)</f>
        <v>2025-12-19</v>
      </c>
      <c r="J44" s="19" t="str">
        <f>VLOOKUP(B44,'Plantilla publicacion'!$A$4:$M$503,13,0)</f>
        <v>100-SECRETARIA GENERAL</v>
      </c>
    </row>
    <row r="45" spans="1:10" ht="32.25" customHeight="1" x14ac:dyDescent="0.25">
      <c r="A45" s="15" t="e">
        <f>VLOOKUP(B45,'Plantilla publicacion'!$A$4:$B$503,2,0)</f>
        <v>#N/A</v>
      </c>
      <c r="B45" s="148" t="s">
        <v>28</v>
      </c>
      <c r="C45" s="149"/>
      <c r="D45" s="149"/>
      <c r="E45" s="149"/>
      <c r="F45" s="149"/>
      <c r="G45" s="149"/>
      <c r="H45" s="149"/>
      <c r="I45" s="149"/>
      <c r="J45" s="150"/>
    </row>
    <row r="46" spans="1:10" ht="47.25" x14ac:dyDescent="0.25">
      <c r="A46" s="15" t="e">
        <f>VLOOKUP(B46,'Plantilla publicacion'!$A$4:$B$503,2,0)</f>
        <v>#N/A</v>
      </c>
      <c r="B46" s="8" t="s">
        <v>9</v>
      </c>
      <c r="C46" s="8" t="s">
        <v>0</v>
      </c>
      <c r="D46" s="8" t="s">
        <v>1</v>
      </c>
      <c r="E46" s="8" t="s">
        <v>2</v>
      </c>
      <c r="F46" s="8" t="s">
        <v>3</v>
      </c>
      <c r="G46" s="8" t="s">
        <v>4</v>
      </c>
      <c r="H46" s="9" t="s">
        <v>5</v>
      </c>
      <c r="I46" s="9" t="s">
        <v>6</v>
      </c>
      <c r="J46" s="8" t="s">
        <v>7</v>
      </c>
    </row>
    <row r="47" spans="1:10" s="14" customFormat="1" ht="63.75" x14ac:dyDescent="0.25">
      <c r="A47" s="5" t="str">
        <f>VLOOKUP(B47,'Plantilla publicacion'!$A$4:$B$503,2,0)</f>
        <v>Producto</v>
      </c>
      <c r="B47" s="17" t="s">
        <v>734</v>
      </c>
      <c r="C47" s="17" t="str">
        <f>VLOOKUP(B47,'Plantilla publicacion'!$A$4:$M$503,6,0)</f>
        <v>56-Fortalecer la gestión de la información, el conocimiento y la innovación para optimizar la capacidad institucional</v>
      </c>
      <c r="D47" s="17" t="str">
        <f>VLOOKUP(B47,'Plantilla publicacion'!$A$4:$M$503,7,0)</f>
        <v>C-3599-0200-0005-53105b</v>
      </c>
      <c r="E47" s="17" t="str">
        <f>VLOOKUP(B47,'Plantilla publicacion'!$A$4:$M$503,8,0)</f>
        <v>Planeación, gestión y seguimiento de los eventos institucionales y procesos digital interno y externo liderados por el Grupo de Comunicación, sistematizados. (Informe de implementación de la sistematización)</v>
      </c>
      <c r="F47" s="17">
        <f>VLOOKUP(B47,'Plantilla publicacion'!$A$4:$M$503,9,0)</f>
        <v>100</v>
      </c>
      <c r="G47" s="17" t="str">
        <f>VLOOKUP(B47,'Plantilla publicacion'!$A$4:$M$503,10,0)</f>
        <v>Porcentual</v>
      </c>
      <c r="H47" s="17" t="str">
        <f>VLOOKUP(B47,'Plantilla publicacion'!$A$4:$M$503,11,0)</f>
        <v>2025-02-07</v>
      </c>
      <c r="I47" s="17" t="str">
        <f>VLOOKUP(B47,'Plantilla publicacion'!$A$4:$M$503,12,0)</f>
        <v>2025-12-19</v>
      </c>
      <c r="J47" s="17" t="str">
        <f>VLOOKUP(B47,'Plantilla publicacion'!$A$4:$M$503,13,0)</f>
        <v>73-GRUPO DE TRABAJO DE COMUNICACION</v>
      </c>
    </row>
    <row r="48" spans="1:10" ht="25.5" x14ac:dyDescent="0.25">
      <c r="A48" s="15" t="str">
        <f>VLOOKUP(B48,'Plantilla publicacion'!$A$4:$B$503,2,0)</f>
        <v>Actividad propia</v>
      </c>
      <c r="B48" s="6" t="s">
        <v>738</v>
      </c>
      <c r="C48" s="20">
        <f>VLOOKUP(B48,'Plantilla publicacion'!$A$4:$M$503,6,0)</f>
        <v>0</v>
      </c>
      <c r="D48" s="20">
        <f>VLOOKUP(B48,'Plantilla publicacion'!$A$4:$M$503,7,0)</f>
        <v>0</v>
      </c>
      <c r="E48" s="6" t="str">
        <f>VLOOKUP(B48,'Plantilla publicacion'!$A$4:$M$503,8,0)</f>
        <v>Identificar las necesidades de sistematización de los procesos de planeación, ejecución y seguimiento a los eventos y elaborar la propuesta de implementación  (Documento de propuesta)</v>
      </c>
      <c r="F48" s="6">
        <f>VLOOKUP(B48,'Plantilla publicacion'!$A$4:$M$503,9,0)</f>
        <v>1</v>
      </c>
      <c r="G48" s="6" t="str">
        <f>VLOOKUP(B48,'Plantilla publicacion'!$A$4:$M$503,10,0)</f>
        <v>Númerica</v>
      </c>
      <c r="H48" s="7" t="str">
        <f>VLOOKUP(B48,'Plantilla publicacion'!$A$4:$M$503,11,0)</f>
        <v>2025-02-07</v>
      </c>
      <c r="I48" s="7" t="str">
        <f>VLOOKUP(B48,'Plantilla publicacion'!$A$4:$M$503,12,0)</f>
        <v>2025-04-11</v>
      </c>
      <c r="J48" s="19" t="str">
        <f>VLOOKUP(B48,'Plantilla publicacion'!$A$4:$M$503,13,0)</f>
        <v>73-GRUPO DE TRABAJO DE COMUNICACION</v>
      </c>
    </row>
    <row r="49" spans="1:10" ht="38.25" x14ac:dyDescent="0.25">
      <c r="A49" s="15" t="str">
        <f>VLOOKUP(B49,'Plantilla publicacion'!$A$4:$B$503,2,0)</f>
        <v>Actividad propia</v>
      </c>
      <c r="B49" s="6" t="s">
        <v>741</v>
      </c>
      <c r="C49" s="20">
        <f>VLOOKUP(B49,'Plantilla publicacion'!$A$4:$M$503,6,0)</f>
        <v>0</v>
      </c>
      <c r="D49" s="20">
        <f>VLOOKUP(B49,'Plantilla publicacion'!$A$4:$M$503,7,0)</f>
        <v>0</v>
      </c>
      <c r="E49" s="6" t="str">
        <f>VLOOKUP(B49,'Plantilla publicacion'!$A$4:$M$503,8,0)</f>
        <v>Identificar las necesidades de sistematización de los procesos de planeación, ejecución y seguimiento a los procesos digitales internos y externos y elaborar la propuesta de implementación  (Documento de propuesta)</v>
      </c>
      <c r="F49" s="6">
        <f>VLOOKUP(B49,'Plantilla publicacion'!$A$4:$M$503,9,0)</f>
        <v>1</v>
      </c>
      <c r="G49" s="6" t="str">
        <f>VLOOKUP(B49,'Plantilla publicacion'!$A$4:$M$503,10,0)</f>
        <v>Númerica</v>
      </c>
      <c r="H49" s="7" t="str">
        <f>VLOOKUP(B49,'Plantilla publicacion'!$A$4:$M$503,11,0)</f>
        <v>2025-02-07</v>
      </c>
      <c r="I49" s="7" t="str">
        <f>VLOOKUP(B49,'Plantilla publicacion'!$A$4:$M$503,12,0)</f>
        <v>2025-03-31</v>
      </c>
      <c r="J49" s="19" t="str">
        <f>VLOOKUP(B49,'Plantilla publicacion'!$A$4:$M$503,13,0)</f>
        <v>73-GRUPO DE TRABAJO DE COMUNICACION</v>
      </c>
    </row>
    <row r="50" spans="1:10" ht="32.25" customHeight="1" x14ac:dyDescent="0.25">
      <c r="A50" s="15" t="str">
        <f>VLOOKUP(B50,'Plantilla publicacion'!$A$4:$B$503,2,0)</f>
        <v>Actividad propia</v>
      </c>
      <c r="B50" s="6" t="s">
        <v>744</v>
      </c>
      <c r="C50" s="20">
        <f>VLOOKUP(B50,'Plantilla publicacion'!$A$4:$M$503,6,0)</f>
        <v>0</v>
      </c>
      <c r="D50" s="20">
        <f>VLOOKUP(B50,'Plantilla publicacion'!$A$4:$M$503,7,0)</f>
        <v>0</v>
      </c>
      <c r="E50" s="6" t="str">
        <f>VLOOKUP(B50,'Plantilla publicacion'!$A$4:$M$503,8,0)</f>
        <v>Realizar la sistematización de los procesos planeación, ejecución y seguimiento a procesos digitales internos y externos  (Documento de evidencias de sistematización)</v>
      </c>
      <c r="F50" s="6">
        <f>VLOOKUP(B50,'Plantilla publicacion'!$A$4:$M$503,9,0)</f>
        <v>100</v>
      </c>
      <c r="G50" s="6" t="str">
        <f>VLOOKUP(B50,'Plantilla publicacion'!$A$4:$M$503,10,0)</f>
        <v>Porcentual</v>
      </c>
      <c r="H50" s="7" t="str">
        <f>VLOOKUP(B50,'Plantilla publicacion'!$A$4:$M$503,11,0)</f>
        <v>2025-04-01</v>
      </c>
      <c r="I50" s="7" t="str">
        <f>VLOOKUP(B50,'Plantilla publicacion'!$A$4:$M$503,12,0)</f>
        <v>2025-10-31</v>
      </c>
      <c r="J50" s="19" t="str">
        <f>VLOOKUP(B50,'Plantilla publicacion'!$A$4:$M$503,13,0)</f>
        <v>73-GRUPO DE TRABAJO DE COMUNICACION</v>
      </c>
    </row>
    <row r="51" spans="1:10" ht="46.5" customHeight="1" thickBot="1" x14ac:dyDescent="0.3">
      <c r="A51" s="15" t="str">
        <f>VLOOKUP(B51,'Plantilla publicacion'!$A$4:$B$503,2,0)</f>
        <v>Actividad propia</v>
      </c>
      <c r="B51" s="57" t="s">
        <v>747</v>
      </c>
      <c r="C51" s="20">
        <f>VLOOKUP(B51,'Plantilla publicacion'!$A$4:$M$503,6,0)</f>
        <v>0</v>
      </c>
      <c r="D51" s="20">
        <f>VLOOKUP(B51,'Plantilla publicacion'!$A$4:$M$503,7,0)</f>
        <v>0</v>
      </c>
      <c r="E51" s="6" t="str">
        <f>VLOOKUP(B51,'Plantilla publicacion'!$A$4:$M$503,8,0)</f>
        <v>Realizar la sistematización de los procesos planeación, ejecución y seguimiento a los eventos  (Documento de evidencias de sistematización)</v>
      </c>
      <c r="F51" s="6">
        <f>VLOOKUP(B51,'Plantilla publicacion'!$A$4:$M$503,9,0)</f>
        <v>100</v>
      </c>
      <c r="G51" s="6" t="str">
        <f>VLOOKUP(B51,'Plantilla publicacion'!$A$4:$M$503,10,0)</f>
        <v>Porcentual</v>
      </c>
      <c r="H51" s="7" t="str">
        <f>VLOOKUP(B51,'Plantilla publicacion'!$A$4:$M$503,11,0)</f>
        <v>2025-04-22</v>
      </c>
      <c r="I51" s="7" t="str">
        <f>VLOOKUP(B51,'Plantilla publicacion'!$A$4:$M$503,12,0)</f>
        <v>2025-11-21</v>
      </c>
      <c r="J51" s="19" t="str">
        <f>VLOOKUP(B51,'Plantilla publicacion'!$A$4:$M$503,13,0)</f>
        <v>73-GRUPO DE TRABAJO DE COMUNICACION</v>
      </c>
    </row>
    <row r="52" spans="1:10" ht="25.5" x14ac:dyDescent="0.25">
      <c r="A52" s="15" t="str">
        <f>VLOOKUP(B52,'Plantilla publicacion'!$A$4:$B$503,2,0)</f>
        <v>Actividad propia</v>
      </c>
      <c r="B52" s="58" t="s">
        <v>750</v>
      </c>
      <c r="C52" s="20">
        <f>VLOOKUP(B52,'Plantilla publicacion'!$A$4:$M$503,6,0)</f>
        <v>0</v>
      </c>
      <c r="D52" s="20">
        <f>VLOOKUP(B52,'Plantilla publicacion'!$A$4:$M$503,7,0)</f>
        <v>0</v>
      </c>
      <c r="E52" s="6" t="str">
        <f>VLOOKUP(B52,'Plantilla publicacion'!$A$4:$M$503,8,0)</f>
        <v>Realizar el informe de seguimiento a la implementación de la sistematización en los procesos digitales internos y externos (Informe trimestral de seguimiento elaborado)</v>
      </c>
      <c r="F52" s="6">
        <f>VLOOKUP(B52,'Plantilla publicacion'!$A$4:$M$503,9,0)</f>
        <v>3</v>
      </c>
      <c r="G52" s="6" t="str">
        <f>VLOOKUP(B52,'Plantilla publicacion'!$A$4:$M$503,10,0)</f>
        <v>Númerica</v>
      </c>
      <c r="H52" s="7" t="str">
        <f>VLOOKUP(B52,'Plantilla publicacion'!$A$4:$M$503,11,0)</f>
        <v>2025-11-04</v>
      </c>
      <c r="I52" s="7" t="str">
        <f>VLOOKUP(B52,'Plantilla publicacion'!$A$4:$M$503,12,0)</f>
        <v>2025-11-18</v>
      </c>
      <c r="J52" s="19" t="str">
        <f>VLOOKUP(B52,'Plantilla publicacion'!$A$4:$M$503,13,0)</f>
        <v>73-GRUPO DE TRABAJO DE COMUNICACION</v>
      </c>
    </row>
    <row r="53" spans="1:10" ht="25.5" x14ac:dyDescent="0.25">
      <c r="A53" s="15" t="str">
        <f>VLOOKUP(B53,'Plantilla publicacion'!$A$4:$B$503,2,0)</f>
        <v>Actividad propia</v>
      </c>
      <c r="B53" s="6" t="s">
        <v>754</v>
      </c>
      <c r="C53" s="20">
        <f>VLOOKUP(B53,'Plantilla publicacion'!$A$4:$M$503,6,0)</f>
        <v>0</v>
      </c>
      <c r="D53" s="20">
        <f>VLOOKUP(B53,'Plantilla publicacion'!$A$4:$M$503,7,0)</f>
        <v>0</v>
      </c>
      <c r="E53" s="6" t="str">
        <f>VLOOKUP(B53,'Plantilla publicacion'!$A$4:$M$503,8,0)</f>
        <v>Realizar el informe de seguimiento a la implementación de la sistematización de los eventos (Informe trimestral de seguimiento elaborado)</v>
      </c>
      <c r="F53" s="6">
        <f>VLOOKUP(B53,'Plantilla publicacion'!$A$4:$M$503,9,0)</f>
        <v>3</v>
      </c>
      <c r="G53" s="6" t="str">
        <f>VLOOKUP(B53,'Plantilla publicacion'!$A$4:$M$503,10,0)</f>
        <v>Númerica</v>
      </c>
      <c r="H53" s="7" t="str">
        <f>VLOOKUP(B53,'Plantilla publicacion'!$A$4:$M$503,11,0)</f>
        <v>2025-12-01</v>
      </c>
      <c r="I53" s="7" t="str">
        <f>VLOOKUP(B53,'Plantilla publicacion'!$A$4:$M$503,12,0)</f>
        <v>2025-12-19</v>
      </c>
      <c r="J53" s="19" t="str">
        <f>VLOOKUP(B53,'Plantilla publicacion'!$A$4:$M$503,13,0)</f>
        <v>73-GRUPO DE TRABAJO DE COMUNICACION</v>
      </c>
    </row>
    <row r="54" spans="1:10" s="14" customFormat="1" ht="51" x14ac:dyDescent="0.25">
      <c r="A54" s="5" t="str">
        <f>VLOOKUP(B54,'Plantilla publicacion'!$A$4:$B$503,2,0)</f>
        <v>Producto</v>
      </c>
      <c r="B54" s="17" t="s">
        <v>758</v>
      </c>
      <c r="C54" s="17" t="str">
        <f>VLOOKUP(B54,'Plantilla publicacion'!$A$4:$M$503,6,0)</f>
        <v>58-Promover el enfoque preventivo, diferencial y territorial en el que hacer misional de la entidad</v>
      </c>
      <c r="D54" s="17" t="str">
        <f>VLOOKUP(B54,'Plantilla publicacion'!$A$4:$M$503,7,0)</f>
        <v>FUNCIONAMIENTO</v>
      </c>
      <c r="E54" s="17" t="str">
        <f>VLOOKUP(B54,'Plantilla publicacion'!$A$4:$M$503,8,0)</f>
        <v>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v>
      </c>
      <c r="F54" s="17">
        <f>VLOOKUP(B54,'Plantilla publicacion'!$A$4:$M$503,9,0)</f>
        <v>80</v>
      </c>
      <c r="G54" s="17" t="str">
        <f>VLOOKUP(B54,'Plantilla publicacion'!$A$4:$M$503,10,0)</f>
        <v>Númerica</v>
      </c>
      <c r="H54" s="17" t="str">
        <f>VLOOKUP(B54,'Plantilla publicacion'!$A$4:$M$503,11,0)</f>
        <v>2025-02-18</v>
      </c>
      <c r="I54" s="17" t="str">
        <f>VLOOKUP(B54,'Plantilla publicacion'!$A$4:$M$503,12,0)</f>
        <v>2025-11-28</v>
      </c>
      <c r="J54" s="17" t="str">
        <f>VLOOKUP(B54,'Plantilla publicacion'!$A$4:$M$503,13,0)</f>
        <v>3100-DIRECCION DE INVESTIGACIONES DE PROTECCION AL CONSUMIDOR</v>
      </c>
    </row>
    <row r="55" spans="1:10" ht="35.25" customHeight="1" x14ac:dyDescent="0.25">
      <c r="A55" s="15" t="str">
        <f>VLOOKUP(B55,'Plantilla publicacion'!$A$4:$B$503,2,0)</f>
        <v>Actividad propia</v>
      </c>
      <c r="B55" s="6" t="s">
        <v>762</v>
      </c>
      <c r="C55" s="20">
        <f>VLOOKUP(B55,'Plantilla publicacion'!$A$4:$M$503,6,0)</f>
        <v>0</v>
      </c>
      <c r="D55" s="20">
        <f>VLOOKUP(B55,'Plantilla publicacion'!$A$4:$M$503,7,0)</f>
        <v>0</v>
      </c>
      <c r="E55" s="6" t="str">
        <f>VLOOKUP(B55,'Plantilla publicacion'!$A$4:$M$503,8,0)</f>
        <v>Verificar las denuncias recibidas en 2024 para identificar a los denunciados en el comercio electrónico con el mayor número de quejas (Informe de la verificación realizada)</v>
      </c>
      <c r="F55" s="6">
        <f>VLOOKUP(B55,'Plantilla publicacion'!$A$4:$M$503,9,0)</f>
        <v>1</v>
      </c>
      <c r="G55" s="6" t="str">
        <f>VLOOKUP(B55,'Plantilla publicacion'!$A$4:$M$503,10,0)</f>
        <v>Númerica</v>
      </c>
      <c r="H55" s="7" t="str">
        <f>VLOOKUP(B55,'Plantilla publicacion'!$A$4:$M$503,11,0)</f>
        <v>2025-02-18</v>
      </c>
      <c r="I55" s="7" t="str">
        <f>VLOOKUP(B55,'Plantilla publicacion'!$A$4:$M$503,12,0)</f>
        <v>2025-03-31</v>
      </c>
      <c r="J55" s="19" t="str">
        <f>VLOOKUP(B55,'Plantilla publicacion'!$A$4:$M$503,13,0)</f>
        <v>3100-DIRECCION DE INVESTIGACIONES DE PROTECCION AL CONSUMIDOR</v>
      </c>
    </row>
    <row r="56" spans="1:10" ht="22.5" customHeight="1" thickBot="1" x14ac:dyDescent="0.3">
      <c r="A56" s="15" t="str">
        <f>VLOOKUP(B56,'Plantilla publicacion'!$A$4:$B$503,2,0)</f>
        <v>Actividad propia</v>
      </c>
      <c r="B56" s="57" t="s">
        <v>764</v>
      </c>
      <c r="C56" s="20">
        <f>VLOOKUP(B56,'Plantilla publicacion'!$A$4:$M$503,6,0)</f>
        <v>0</v>
      </c>
      <c r="D56" s="20">
        <f>VLOOKUP(B56,'Plantilla publicacion'!$A$4:$M$503,7,0)</f>
        <v>0</v>
      </c>
      <c r="E56" s="6" t="str">
        <f>VLOOKUP(B56,'Plantilla publicacion'!$A$4:$M$503,8,0)</f>
        <v>Definir el cronograma de las actuaciones de  inspección a realizar (Documentos con la programación)</v>
      </c>
      <c r="F56" s="6">
        <f>VLOOKUP(B56,'Plantilla publicacion'!$A$4:$M$503,9,0)</f>
        <v>1</v>
      </c>
      <c r="G56" s="6" t="str">
        <f>VLOOKUP(B56,'Plantilla publicacion'!$A$4:$M$503,10,0)</f>
        <v>Númerica</v>
      </c>
      <c r="H56" s="7" t="str">
        <f>VLOOKUP(B56,'Plantilla publicacion'!$A$4:$M$503,11,0)</f>
        <v>2025-04-01</v>
      </c>
      <c r="I56" s="7" t="str">
        <f>VLOOKUP(B56,'Plantilla publicacion'!$A$4:$M$503,12,0)</f>
        <v>2025-04-30</v>
      </c>
      <c r="J56" s="19" t="str">
        <f>VLOOKUP(B56,'Plantilla publicacion'!$A$4:$M$503,13,0)</f>
        <v>3100-DIRECCION DE INVESTIGACIONES DE PROTECCION AL CONSUMIDOR</v>
      </c>
    </row>
    <row r="57" spans="1:10" ht="38.25" x14ac:dyDescent="0.25">
      <c r="A57" s="15" t="str">
        <f>VLOOKUP(B57,'Plantilla publicacion'!$A$4:$B$503,2,0)</f>
        <v>Actividad propia</v>
      </c>
      <c r="B57" s="58" t="s">
        <v>766</v>
      </c>
      <c r="C57" s="20">
        <f>VLOOKUP(B57,'Plantilla publicacion'!$A$4:$M$503,6,0)</f>
        <v>0</v>
      </c>
      <c r="D57" s="20">
        <f>VLOOKUP(B57,'Plantilla publicacion'!$A$4:$M$503,7,0)</f>
        <v>0</v>
      </c>
      <c r="E57" s="6" t="str">
        <f>VLOOKUP(B57,'Plantilla publicacion'!$A$4:$M$503,8,0)</f>
        <v>Realizar visitas de inspección a personas naturales o jurídicas sujetas de inspección y vigilancia (Relación de los números de radicación de las visitas de inspección web realizadas)</v>
      </c>
      <c r="F57" s="6">
        <f>VLOOKUP(B57,'Plantilla publicacion'!$A$4:$M$503,9,0)</f>
        <v>80</v>
      </c>
      <c r="G57" s="6" t="str">
        <f>VLOOKUP(B57,'Plantilla publicacion'!$A$4:$M$503,10,0)</f>
        <v>Númerica</v>
      </c>
      <c r="H57" s="7" t="str">
        <f>VLOOKUP(B57,'Plantilla publicacion'!$A$4:$M$503,11,0)</f>
        <v>2025-04-08</v>
      </c>
      <c r="I57" s="7" t="str">
        <f>VLOOKUP(B57,'Plantilla publicacion'!$A$4:$M$503,12,0)</f>
        <v>2025-11-28</v>
      </c>
      <c r="J57" s="19" t="str">
        <f>VLOOKUP(B57,'Plantilla publicacion'!$A$4:$M$503,13,0)</f>
        <v>3100-DIRECCION DE INVESTIGACIONES DE PROTECCION AL CONSUMIDOR</v>
      </c>
    </row>
    <row r="58" spans="1:10" s="14" customFormat="1" ht="51" x14ac:dyDescent="0.25">
      <c r="A58" s="5" t="str">
        <f>VLOOKUP(B58,'Plantilla publicacion'!$A$4:$B$503,2,0)</f>
        <v>Producto</v>
      </c>
      <c r="B58" s="17" t="s">
        <v>768</v>
      </c>
      <c r="C58" s="17" t="str">
        <f>VLOOKUP(B58,'Plantilla publicacion'!$A$4:$M$503,6,0)</f>
        <v>58-Promover el enfoque preventivo, diferencial y territorial en el que hacer misional de la entidad</v>
      </c>
      <c r="D58" s="17" t="str">
        <f>VLOOKUP(B58,'Plantilla publicacion'!$A$4:$M$503,7,0)</f>
        <v>C-3503-0200-0015-40401c</v>
      </c>
      <c r="E58" s="17" t="str">
        <f>VLOOKUP(B58,'Plantilla publicacion'!$A$4:$M$503,8,0)</f>
        <v>Visitas de acompañamiento a establecimientos de comercio ubicados en territorios turísticos, con el objetivo de promover la convergencia regional, realizadas  (Relación de los números de radicación de las visitas de inspección realizadas)</v>
      </c>
      <c r="F58" s="17">
        <f>VLOOKUP(B58,'Plantilla publicacion'!$A$4:$M$503,9,0)</f>
        <v>40</v>
      </c>
      <c r="G58" s="17" t="str">
        <f>VLOOKUP(B58,'Plantilla publicacion'!$A$4:$M$503,10,0)</f>
        <v>Númerica</v>
      </c>
      <c r="H58" s="17" t="str">
        <f>VLOOKUP(B58,'Plantilla publicacion'!$A$4:$M$503,11,0)</f>
        <v>2025-01-14</v>
      </c>
      <c r="I58" s="17" t="str">
        <f>VLOOKUP(B58,'Plantilla publicacion'!$A$4:$M$503,12,0)</f>
        <v>2025-11-28</v>
      </c>
      <c r="J58" s="17" t="str">
        <f>VLOOKUP(B58,'Plantilla publicacion'!$A$4:$M$503,13,0)</f>
        <v>3100-DIRECCION DE INVESTIGACIONES DE PROTECCION AL CONSUMIDOR</v>
      </c>
    </row>
    <row r="59" spans="1:10" ht="38.25" x14ac:dyDescent="0.25">
      <c r="A59" s="15" t="str">
        <f>VLOOKUP(B59,'Plantilla publicacion'!$A$4:$B$503,2,0)</f>
        <v>Actividad propia</v>
      </c>
      <c r="B59" s="6" t="s">
        <v>772</v>
      </c>
      <c r="C59" s="20">
        <f>VLOOKUP(B59,'Plantilla publicacion'!$A$4:$M$503,6,0)</f>
        <v>0</v>
      </c>
      <c r="D59" s="20">
        <f>VLOOKUP(B59,'Plantilla publicacion'!$A$4:$M$503,7,0)</f>
        <v>0</v>
      </c>
      <c r="E59" s="6" t="str">
        <f>VLOOKUP(B59,'Plantilla publicacion'!$A$4:$M$503,8,0)</f>
        <v>Determinar los sectores en los cuales se llevarán a cabo las actuaciones administrativas de inspección, vigilancia y control. (Acta de reunión)</v>
      </c>
      <c r="F59" s="6">
        <f>VLOOKUP(B59,'Plantilla publicacion'!$A$4:$M$503,9,0)</f>
        <v>1</v>
      </c>
      <c r="G59" s="6" t="str">
        <f>VLOOKUP(B59,'Plantilla publicacion'!$A$4:$M$503,10,0)</f>
        <v>Númerica</v>
      </c>
      <c r="H59" s="7" t="str">
        <f>VLOOKUP(B59,'Plantilla publicacion'!$A$4:$M$503,11,0)</f>
        <v>2025-01-14</v>
      </c>
      <c r="I59" s="7" t="str">
        <f>VLOOKUP(B59,'Plantilla publicacion'!$A$4:$M$503,12,0)</f>
        <v>2025-02-07</v>
      </c>
      <c r="J59" s="19" t="str">
        <f>VLOOKUP(B59,'Plantilla publicacion'!$A$4:$M$503,13,0)</f>
        <v>3100-DIRECCION DE INVESTIGACIONES DE PROTECCION AL CONSUMIDOR</v>
      </c>
    </row>
    <row r="60" spans="1:10" ht="25.5" customHeight="1" x14ac:dyDescent="0.25">
      <c r="A60" s="15" t="str">
        <f>VLOOKUP(B60,'Plantilla publicacion'!$A$4:$B$503,2,0)</f>
        <v>Actividad propia</v>
      </c>
      <c r="B60" s="6" t="s">
        <v>774</v>
      </c>
      <c r="C60" s="20">
        <f>VLOOKUP(B60,'Plantilla publicacion'!$A$4:$M$503,6,0)</f>
        <v>0</v>
      </c>
      <c r="D60" s="20">
        <f>VLOOKUP(B60,'Plantilla publicacion'!$A$4:$M$503,7,0)</f>
        <v>0</v>
      </c>
      <c r="E60" s="6" t="str">
        <f>VLOOKUP(B60,'Plantilla publicacion'!$A$4:$M$503,8,0)</f>
        <v>Programar las visitas de inspección a realizar (Programación trimestral de las actuaciones administrativas)</v>
      </c>
      <c r="F60" s="6">
        <f>VLOOKUP(B60,'Plantilla publicacion'!$A$4:$M$503,9,0)</f>
        <v>4</v>
      </c>
      <c r="G60" s="6" t="str">
        <f>VLOOKUP(B60,'Plantilla publicacion'!$A$4:$M$503,10,0)</f>
        <v>Númerica</v>
      </c>
      <c r="H60" s="7" t="str">
        <f>VLOOKUP(B60,'Plantilla publicacion'!$A$4:$M$503,11,0)</f>
        <v>2025-01-14</v>
      </c>
      <c r="I60" s="7" t="str">
        <f>VLOOKUP(B60,'Plantilla publicacion'!$A$4:$M$503,12,0)</f>
        <v>2025-10-31</v>
      </c>
      <c r="J60" s="19" t="str">
        <f>VLOOKUP(B60,'Plantilla publicacion'!$A$4:$M$503,13,0)</f>
        <v>3100-DIRECCION DE INVESTIGACIONES DE PROTECCION AL CONSUMIDOR</v>
      </c>
    </row>
    <row r="61" spans="1:10" ht="39" thickBot="1" x14ac:dyDescent="0.3">
      <c r="A61" s="15" t="str">
        <f>VLOOKUP(B61,'Plantilla publicacion'!$A$4:$B$503,2,0)</f>
        <v>Actividad propia</v>
      </c>
      <c r="B61" s="57" t="s">
        <v>776</v>
      </c>
      <c r="C61" s="20">
        <f>VLOOKUP(B61,'Plantilla publicacion'!$A$4:$M$503,6,0)</f>
        <v>0</v>
      </c>
      <c r="D61" s="20">
        <f>VLOOKUP(B61,'Plantilla publicacion'!$A$4:$M$503,7,0)</f>
        <v>0</v>
      </c>
      <c r="E61" s="6" t="str">
        <f>VLOOKUP(B61,'Plantilla publicacion'!$A$4:$M$503,8,0)</f>
        <v>Realizar las visitas de inspección a las personas naturales o jurídicas sujetas de inspección y vigilancia (Relación de los números de radicación de las visitas de inspección realizados)</v>
      </c>
      <c r="F61" s="6">
        <f>VLOOKUP(B61,'Plantilla publicacion'!$A$4:$M$503,9,0)</f>
        <v>40</v>
      </c>
      <c r="G61" s="6" t="str">
        <f>VLOOKUP(B61,'Plantilla publicacion'!$A$4:$M$503,10,0)</f>
        <v>Númerica</v>
      </c>
      <c r="H61" s="7" t="str">
        <f>VLOOKUP(B61,'Plantilla publicacion'!$A$4:$M$503,11,0)</f>
        <v>2025-02-07</v>
      </c>
      <c r="I61" s="7" t="str">
        <f>VLOOKUP(B61,'Plantilla publicacion'!$A$4:$M$503,12,0)</f>
        <v>2025-11-28</v>
      </c>
      <c r="J61" s="19" t="str">
        <f>VLOOKUP(B61,'Plantilla publicacion'!$A$4:$M$503,13,0)</f>
        <v>3100-DIRECCION DE INVESTIGACIONES DE PROTECCION AL CONSUMIDOR</v>
      </c>
    </row>
    <row r="62" spans="1:10" s="14" customFormat="1" ht="38.25" x14ac:dyDescent="0.25">
      <c r="A62" s="5" t="str">
        <f>VLOOKUP(B62,'Plantilla publicacion'!$A$4:$B$503,2,0)</f>
        <v>Producto</v>
      </c>
      <c r="B62" s="17" t="s">
        <v>777</v>
      </c>
      <c r="C62" s="17" t="str">
        <f>VLOOKUP(B62,'Plantilla publicacion'!$A$4:$M$503,6,0)</f>
        <v>81-Mejorar la oportunidad en la atención de trámites y servicios.</v>
      </c>
      <c r="D62" s="17" t="str">
        <f>VLOOKUP(B62,'Plantilla publicacion'!$A$4:$M$503,7,0)</f>
        <v>FUNCIONAMIENTO</v>
      </c>
      <c r="E62" s="17" t="str">
        <f>VLOOKUP(B62,'Plantilla publicacion'!$A$4:$M$503,8,0)</f>
        <v>Recursos de reposición interpuestos, decididos dentro de los 6 meses siguientes a su presentación (Relación de los números de radicación de los recursos decididos, fecha de entrada y salida)</v>
      </c>
      <c r="F62" s="17">
        <f>VLOOKUP(B62,'Plantilla publicacion'!$A$4:$M$503,9,0)</f>
        <v>80</v>
      </c>
      <c r="G62" s="17" t="str">
        <f>VLOOKUP(B62,'Plantilla publicacion'!$A$4:$M$503,10,0)</f>
        <v>Porcentual</v>
      </c>
      <c r="H62" s="17" t="str">
        <f>VLOOKUP(B62,'Plantilla publicacion'!$A$4:$M$503,11,0)</f>
        <v>2025-01-02</v>
      </c>
      <c r="I62" s="17" t="str">
        <f>VLOOKUP(B62,'Plantilla publicacion'!$A$4:$M$503,12,0)</f>
        <v>2025-12-31</v>
      </c>
      <c r="J62" s="17" t="str">
        <f>VLOOKUP(B62,'Plantilla publicacion'!$A$4:$M$503,13,0)</f>
        <v>3100-DIRECCION DE INVESTIGACIONES DE PROTECCION AL CONSUMIDOR</v>
      </c>
    </row>
    <row r="63" spans="1:10" ht="38.25" x14ac:dyDescent="0.25">
      <c r="A63" s="15" t="str">
        <f>VLOOKUP(B63,'Plantilla publicacion'!$A$4:$B$503,2,0)</f>
        <v>Actividad propia</v>
      </c>
      <c r="B63" s="6" t="s">
        <v>780</v>
      </c>
      <c r="C63" s="20">
        <f>VLOOKUP(B63,'Plantilla publicacion'!$A$4:$M$503,6,0)</f>
        <v>0</v>
      </c>
      <c r="D63" s="20">
        <f>VLOOKUP(B63,'Plantilla publicacion'!$A$4:$M$503,7,0)</f>
        <v>0</v>
      </c>
      <c r="E63" s="6" t="str">
        <f>VLOOKUP(B63,'Plantilla publicacion'!$A$4:$M$503,8,0)</f>
        <v>Crear y actualizar periódicamente el listado de los recursos de reposición que ingresan a partir del 1° de enero de 2025, incluyendo la información necesaria para verificar su cumplimiento (Listado de recursos interpuestos)</v>
      </c>
      <c r="F63" s="6">
        <f>VLOOKUP(B63,'Plantilla publicacion'!$A$4:$M$503,9,0)</f>
        <v>1</v>
      </c>
      <c r="G63" s="6" t="str">
        <f>VLOOKUP(B63,'Plantilla publicacion'!$A$4:$M$503,10,0)</f>
        <v>Númerica</v>
      </c>
      <c r="H63" s="7" t="str">
        <f>VLOOKUP(B63,'Plantilla publicacion'!$A$4:$M$503,11,0)</f>
        <v>2025-01-02</v>
      </c>
      <c r="I63" s="7" t="str">
        <f>VLOOKUP(B63,'Plantilla publicacion'!$A$4:$M$503,12,0)</f>
        <v>2025-12-31</v>
      </c>
      <c r="J63" s="19" t="str">
        <f>VLOOKUP(B63,'Plantilla publicacion'!$A$4:$M$503,13,0)</f>
        <v>3100-DIRECCION DE INVESTIGACIONES DE PROTECCION AL CONSUMIDOR</v>
      </c>
    </row>
    <row r="64" spans="1:10" ht="38.25" x14ac:dyDescent="0.25">
      <c r="A64" s="15" t="str">
        <f>VLOOKUP(B64,'Plantilla publicacion'!$A$4:$B$503,2,0)</f>
        <v>Actividad propia</v>
      </c>
      <c r="B64" s="6" t="s">
        <v>782</v>
      </c>
      <c r="C64" s="20">
        <f>VLOOKUP(B64,'Plantilla publicacion'!$A$4:$M$503,6,0)</f>
        <v>0</v>
      </c>
      <c r="D64" s="20">
        <f>VLOOKUP(B64,'Plantilla publicacion'!$A$4:$M$503,7,0)</f>
        <v>0</v>
      </c>
      <c r="E64" s="6" t="str">
        <f>VLOOKUP(B64,'Plantilla publicacion'!$A$4:$M$503,8,0)</f>
        <v>Decidir los recursos de reposición interpuestos dentro de los términos definidos.  (Relación de los números de radicación de los recursos decididos)</v>
      </c>
      <c r="F64" s="6">
        <f>VLOOKUP(B64,'Plantilla publicacion'!$A$4:$M$503,9,0)</f>
        <v>80</v>
      </c>
      <c r="G64" s="6" t="str">
        <f>VLOOKUP(B64,'Plantilla publicacion'!$A$4:$M$503,10,0)</f>
        <v>Porcentual</v>
      </c>
      <c r="H64" s="7" t="str">
        <f>VLOOKUP(B64,'Plantilla publicacion'!$A$4:$M$503,11,0)</f>
        <v>2025-01-02</v>
      </c>
      <c r="I64" s="7" t="str">
        <f>VLOOKUP(B64,'Plantilla publicacion'!$A$4:$M$503,12,0)</f>
        <v>2025-12-31</v>
      </c>
      <c r="J64" s="19" t="str">
        <f>VLOOKUP(B64,'Plantilla publicacion'!$A$4:$M$503,13,0)</f>
        <v>3100-DIRECCION DE INVESTIGACIONES DE PROTECCION AL CONSUMIDOR</v>
      </c>
    </row>
    <row r="65" spans="1:10" s="14" customFormat="1" ht="64.5" thickBot="1" x14ac:dyDescent="0.3">
      <c r="A65" s="5" t="str">
        <f>VLOOKUP(B65,'Plantilla publicacion'!$A$4:$B$503,2,0)</f>
        <v>Producto</v>
      </c>
      <c r="B65" s="17" t="s">
        <v>829</v>
      </c>
      <c r="C65" s="17" t="str">
        <f>VLOOKUP(B65,'Plantilla publicacion'!$A$4:$M$503,6,0)</f>
        <v>58-Promover el enfoque preventivo, diferencial y territorial en el que hacer misional de la entidad</v>
      </c>
      <c r="D65" s="17" t="str">
        <f>VLOOKUP(B65,'Plantilla publicacion'!$A$4:$M$503,7,0)</f>
        <v>C-3503-0200-0014-20309b</v>
      </c>
      <c r="E65" s="17" t="str">
        <f>VLOOKUP(B65,'Plantilla publicacion'!$A$4:$M$503,8,0)</f>
        <v>Programas de fomento al uso estratégico de la propiedad industrial como herramienta de competitividad para empresarios, ejecutados.  (Matriz de seguimiento e informe final de ejecución de los programas)</v>
      </c>
      <c r="F65" s="17">
        <f>VLOOKUP(B65,'Plantilla publicacion'!$A$4:$M$503,9,0)</f>
        <v>100</v>
      </c>
      <c r="G65" s="17" t="str">
        <f>VLOOKUP(B65,'Plantilla publicacion'!$A$4:$M$503,10,0)</f>
        <v>Porcentual</v>
      </c>
      <c r="H65" s="17" t="str">
        <f>VLOOKUP(B65,'Plantilla publicacion'!$A$4:$M$503,11,0)</f>
        <v>2025-01-13</v>
      </c>
      <c r="I65" s="17" t="str">
        <f>VLOOKUP(B65,'Plantilla publicacion'!$A$4:$M$503,12,0)</f>
        <v>2025-11-28</v>
      </c>
      <c r="J65" s="17" t="str">
        <f>VLOOKUP(B65,'Plantilla publicacion'!$A$4:$M$503,13,0)</f>
        <v>2023-GRUPO DE TRABAJO DE CENTRO DE INFORMACIÓN TECNOLÓGICA Y APOYO A LA GESTIÓN DE PROPIEDAD LA INDUSTRIAL</v>
      </c>
    </row>
    <row r="66" spans="1:10" ht="81" customHeight="1" x14ac:dyDescent="0.25">
      <c r="A66" s="15" t="str">
        <f>VLOOKUP(B66,'Plantilla publicacion'!$A$4:$B$503,2,0)</f>
        <v>Actividad propia</v>
      </c>
      <c r="B66" s="21" t="s">
        <v>832</v>
      </c>
      <c r="C66" s="20">
        <f>VLOOKUP(B66,'Plantilla publicacion'!$A$4:$M$503,6,0)</f>
        <v>0</v>
      </c>
      <c r="D66" s="20">
        <f>VLOOKUP(B66,'Plantilla publicacion'!$A$4:$M$503,7,0)</f>
        <v>0</v>
      </c>
      <c r="E66" s="6" t="str">
        <f>VLOOKUP(B66,'Plantilla publicacion'!$A$4:$M$503,8,0)</f>
        <v>Elaborar matriz de metas y seguimiento de ejecución del programa</v>
      </c>
      <c r="F66" s="6">
        <f>VLOOKUP(B66,'Plantilla publicacion'!$A$4:$M$503,9,0)</f>
        <v>1</v>
      </c>
      <c r="G66" s="6" t="str">
        <f>VLOOKUP(B66,'Plantilla publicacion'!$A$4:$M$503,10,0)</f>
        <v>Númerica</v>
      </c>
      <c r="H66" s="7" t="str">
        <f>VLOOKUP(B66,'Plantilla publicacion'!$A$4:$M$503,11,0)</f>
        <v>2025-01-13</v>
      </c>
      <c r="I66" s="7" t="str">
        <f>VLOOKUP(B66,'Plantilla publicacion'!$A$4:$M$503,12,0)</f>
        <v>2025-02-28</v>
      </c>
      <c r="J66" s="19" t="str">
        <f>VLOOKUP(B66,'Plantilla publicacion'!$A$4:$M$503,13,0)</f>
        <v>2023-GRUPO DE TRABAJO DE CENTRO DE INFORMACIÓN TECNOLÓGICA Y APOYO A LA GESTIÓN DE PROPIEDAD LA INDUSTRIAL</v>
      </c>
    </row>
    <row r="67" spans="1:10" s="14" customFormat="1" ht="63.75" x14ac:dyDescent="0.25">
      <c r="A67" s="15" t="str">
        <f>VLOOKUP(B67,'Plantilla publicacion'!$A$4:$B$503,2,0)</f>
        <v>Actividad propia</v>
      </c>
      <c r="B67" s="6" t="s">
        <v>834</v>
      </c>
      <c r="C67" s="20">
        <f>VLOOKUP(B67,'Plantilla publicacion'!$A$4:$M$503,6,0)</f>
        <v>0</v>
      </c>
      <c r="D67" s="20">
        <f>VLOOKUP(B67,'Plantilla publicacion'!$A$4:$M$503,7,0)</f>
        <v>0</v>
      </c>
      <c r="E67" s="6" t="str">
        <f>VLOOKUP(B67,'Plantilla publicacion'!$A$4:$M$503,8,0)</f>
        <v>Ejecutar el programa Centros de Apoyo a la Tecnología y la Innovación CATI. (Matriz de seguimiento e Informe final del programa)</v>
      </c>
      <c r="F67" s="6">
        <f>VLOOKUP(B67,'Plantilla publicacion'!$A$4:$M$503,9,0)</f>
        <v>100</v>
      </c>
      <c r="G67" s="6" t="str">
        <f>VLOOKUP(B67,'Plantilla publicacion'!$A$4:$M$503,10,0)</f>
        <v>Porcentual</v>
      </c>
      <c r="H67" s="7" t="str">
        <f>VLOOKUP(B67,'Plantilla publicacion'!$A$4:$M$503,11,0)</f>
        <v>2025-02-03</v>
      </c>
      <c r="I67" s="7" t="str">
        <f>VLOOKUP(B67,'Plantilla publicacion'!$A$4:$M$503,12,0)</f>
        <v>2025-11-28</v>
      </c>
      <c r="J67" s="19" t="str">
        <f>VLOOKUP(B67,'Plantilla publicacion'!$A$4:$M$503,13,0)</f>
        <v>2023-GRUPO DE TRABAJO DE CENTRO DE INFORMACIÓN TECNOLÓGICA Y APOYO A LA GESTIÓN DE PROPIEDAD LA INDUSTRIAL</v>
      </c>
    </row>
    <row r="68" spans="1:10" ht="63.75" x14ac:dyDescent="0.25">
      <c r="A68" s="15" t="str">
        <f>VLOOKUP(B68,'Plantilla publicacion'!$A$4:$B$503,2,0)</f>
        <v>Actividad propia</v>
      </c>
      <c r="B68" s="6" t="s">
        <v>835</v>
      </c>
      <c r="C68" s="20">
        <f>VLOOKUP(B68,'Plantilla publicacion'!$A$4:$M$503,6,0)</f>
        <v>0</v>
      </c>
      <c r="D68" s="20">
        <f>VLOOKUP(B68,'Plantilla publicacion'!$A$4:$M$503,7,0)</f>
        <v>0</v>
      </c>
      <c r="E68" s="6" t="str">
        <f>VLOOKUP(B68,'Plantilla publicacion'!$A$4:$M$503,8,0)</f>
        <v>Elaborar matriz de fases y etapas para el seguimiento de ejecución del programa</v>
      </c>
      <c r="F68" s="6">
        <f>VLOOKUP(B68,'Plantilla publicacion'!$A$4:$M$503,9,0)</f>
        <v>1</v>
      </c>
      <c r="G68" s="6" t="str">
        <f>VLOOKUP(B68,'Plantilla publicacion'!$A$4:$M$503,10,0)</f>
        <v>Númerica</v>
      </c>
      <c r="H68" s="7" t="str">
        <f>VLOOKUP(B68,'Plantilla publicacion'!$A$4:$M$503,11,0)</f>
        <v>2025-02-03</v>
      </c>
      <c r="I68" s="7" t="str">
        <f>VLOOKUP(B68,'Plantilla publicacion'!$A$4:$M$503,12,0)</f>
        <v>2025-02-28</v>
      </c>
      <c r="J68" s="19" t="str">
        <f>VLOOKUP(B68,'Plantilla publicacion'!$A$4:$M$503,13,0)</f>
        <v>2023-GRUPO DE TRABAJO DE CENTRO DE INFORMACIÓN TECNOLÓGICA Y APOYO A LA GESTIÓN DE PROPIEDAD LA INDUSTRIAL</v>
      </c>
    </row>
    <row r="69" spans="1:10" ht="63.75" x14ac:dyDescent="0.25">
      <c r="A69" s="15" t="str">
        <f>VLOOKUP(B69,'Plantilla publicacion'!$A$4:$B$503,2,0)</f>
        <v>Actividad propia</v>
      </c>
      <c r="B69" s="6" t="s">
        <v>836</v>
      </c>
      <c r="C69" s="20">
        <f>VLOOKUP(B69,'Plantilla publicacion'!$A$4:$M$503,6,0)</f>
        <v>0</v>
      </c>
      <c r="D69" s="20">
        <f>VLOOKUP(B69,'Plantilla publicacion'!$A$4:$M$503,7,0)</f>
        <v>0</v>
      </c>
      <c r="E69" s="6" t="str">
        <f>VLOOKUP(B69,'Plantilla publicacion'!$A$4:$M$503,8,0)</f>
        <v>Ejecutar el programa Propiedad Industrial para MIPYMES. (Matriz de seguimiento e Informe final del programa)</v>
      </c>
      <c r="F69" s="6">
        <f>VLOOKUP(B69,'Plantilla publicacion'!$A$4:$M$503,9,0)</f>
        <v>100</v>
      </c>
      <c r="G69" s="6" t="str">
        <f>VLOOKUP(B69,'Plantilla publicacion'!$A$4:$M$503,10,0)</f>
        <v>Porcentual</v>
      </c>
      <c r="H69" s="7" t="str">
        <f>VLOOKUP(B69,'Plantilla publicacion'!$A$4:$M$503,11,0)</f>
        <v>2025-03-03</v>
      </c>
      <c r="I69" s="7" t="str">
        <f>VLOOKUP(B69,'Plantilla publicacion'!$A$4:$M$503,12,0)</f>
        <v>2025-11-28</v>
      </c>
      <c r="J69" s="19" t="str">
        <f>VLOOKUP(B69,'Plantilla publicacion'!$A$4:$M$503,13,0)</f>
        <v>2023-GRUPO DE TRABAJO DE CENTRO DE INFORMACIÓN TECNOLÓGICA Y APOYO A LA GESTIÓN DE PROPIEDAD LA INDUSTRIAL</v>
      </c>
    </row>
    <row r="70" spans="1:10" s="14" customFormat="1" ht="64.5" thickBot="1" x14ac:dyDescent="0.3">
      <c r="A70" s="5" t="str">
        <f>VLOOKUP(B70,'Plantilla publicacion'!$A$4:$B$503,2,0)</f>
        <v>Producto</v>
      </c>
      <c r="B70" s="17" t="s">
        <v>844</v>
      </c>
      <c r="C70" s="17" t="str">
        <f>VLOOKUP(B70,'Plantilla publicacion'!$A$4:$M$503,6,0)</f>
        <v>58-Promover el enfoque preventivo, diferencial y territorial en el que hacer misional de la entidad</v>
      </c>
      <c r="D70" s="17" t="str">
        <f>VLOOKUP(B70,'Plantilla publicacion'!$A$4:$M$503,7,0)</f>
        <v>C-3503-0200-0014-20309b</v>
      </c>
      <c r="E70" s="17" t="str">
        <f>VLOOKUP(B70,'Plantilla publicacion'!$A$4:$M$503,8,0)</f>
        <v>Programas de fomento para el uso estratégico de la propiedad industrial en la Economía Popular, ejecutados.  (Matriz de seguimiento e informe final de ejecución de los programas)</v>
      </c>
      <c r="F70" s="17">
        <f>VLOOKUP(B70,'Plantilla publicacion'!$A$4:$M$503,9,0)</f>
        <v>100</v>
      </c>
      <c r="G70" s="17" t="str">
        <f>VLOOKUP(B70,'Plantilla publicacion'!$A$4:$M$503,10,0)</f>
        <v>Porcentual</v>
      </c>
      <c r="H70" s="17" t="str">
        <f>VLOOKUP(B70,'Plantilla publicacion'!$A$4:$M$503,11,0)</f>
        <v>2025-02-03</v>
      </c>
      <c r="I70" s="17" t="str">
        <f>VLOOKUP(B70,'Plantilla publicacion'!$A$4:$M$503,12,0)</f>
        <v>2025-11-28</v>
      </c>
      <c r="J70" s="17" t="str">
        <f>VLOOKUP(B70,'Plantilla publicacion'!$A$4:$M$503,13,0)</f>
        <v>2023-GRUPO DE TRABAJO DE CENTRO DE INFORMACIÓN TECNOLÓGICA Y APOYO A LA GESTIÓN DE PROPIEDAD LA INDUSTRIAL</v>
      </c>
    </row>
    <row r="71" spans="1:10" s="14" customFormat="1" ht="42.75" customHeight="1" x14ac:dyDescent="0.25">
      <c r="A71" s="15" t="str">
        <f>VLOOKUP(B71,'Plantilla publicacion'!$A$4:$B$503,2,0)</f>
        <v>Actividad propia</v>
      </c>
      <c r="B71" s="21" t="s">
        <v>845</v>
      </c>
      <c r="C71" s="20">
        <f>VLOOKUP(B71,'Plantilla publicacion'!$A$4:$M$503,6,0)</f>
        <v>0</v>
      </c>
      <c r="D71" s="20">
        <f>VLOOKUP(B71,'Plantilla publicacion'!$A$4:$M$503,7,0)</f>
        <v>0</v>
      </c>
      <c r="E71" s="6" t="str">
        <f>VLOOKUP(B71,'Plantilla publicacion'!$A$4:$M$503,8,0)</f>
        <v>Elaborar matriz programación de jornadas y seguimiento de ejecución del programa</v>
      </c>
      <c r="F71" s="6">
        <f>VLOOKUP(B71,'Plantilla publicacion'!$A$4:$M$503,9,0)</f>
        <v>1</v>
      </c>
      <c r="G71" s="6" t="str">
        <f>VLOOKUP(B71,'Plantilla publicacion'!$A$4:$M$503,10,0)</f>
        <v>Númerica</v>
      </c>
      <c r="H71" s="7" t="str">
        <f>VLOOKUP(B71,'Plantilla publicacion'!$A$4:$M$503,11,0)</f>
        <v>2025-02-03</v>
      </c>
      <c r="I71" s="7" t="str">
        <f>VLOOKUP(B71,'Plantilla publicacion'!$A$4:$M$503,12,0)</f>
        <v>2025-02-28</v>
      </c>
      <c r="J71" s="19" t="str">
        <f>VLOOKUP(B71,'Plantilla publicacion'!$A$4:$M$503,13,0)</f>
        <v>2023-GRUPO DE TRABAJO DE CENTRO DE INFORMACIÓN TECNOLÓGICA Y APOYO A LA GESTIÓN DE PROPIEDAD LA INDUSTRIAL</v>
      </c>
    </row>
    <row r="72" spans="1:10" ht="63.75" x14ac:dyDescent="0.25">
      <c r="A72" s="15" t="str">
        <f>VLOOKUP(B72,'Plantilla publicacion'!$A$4:$B$503,2,0)</f>
        <v>Actividad propia</v>
      </c>
      <c r="B72" s="6" t="s">
        <v>846</v>
      </c>
      <c r="C72" s="20">
        <f>VLOOKUP(B72,'Plantilla publicacion'!$A$4:$M$503,6,0)</f>
        <v>0</v>
      </c>
      <c r="D72" s="20">
        <f>VLOOKUP(B72,'Plantilla publicacion'!$A$4:$M$503,7,0)</f>
        <v>0</v>
      </c>
      <c r="E72" s="6" t="str">
        <f>VLOOKUP(B72,'Plantilla publicacion'!$A$4:$M$503,8,0)</f>
        <v>Ejecutar el programa Propiedad Industrial para emprendedores PI-e.   (Matriz de seguimiento e Informe final del programa)</v>
      </c>
      <c r="F72" s="6">
        <f>VLOOKUP(B72,'Plantilla publicacion'!$A$4:$M$503,9,0)</f>
        <v>100</v>
      </c>
      <c r="G72" s="6" t="str">
        <f>VLOOKUP(B72,'Plantilla publicacion'!$A$4:$M$503,10,0)</f>
        <v>Porcentual</v>
      </c>
      <c r="H72" s="7" t="str">
        <f>VLOOKUP(B72,'Plantilla publicacion'!$A$4:$M$503,11,0)</f>
        <v>2025-02-03</v>
      </c>
      <c r="I72" s="7" t="str">
        <f>VLOOKUP(B72,'Plantilla publicacion'!$A$4:$M$503,12,0)</f>
        <v>2025-11-28</v>
      </c>
      <c r="J72" s="19" t="str">
        <f>VLOOKUP(B72,'Plantilla publicacion'!$A$4:$M$503,13,0)</f>
        <v>2023-GRUPO DE TRABAJO DE CENTRO DE INFORMACIÓN TECNOLÓGICA Y APOYO A LA GESTIÓN DE PROPIEDAD LA INDUSTRIAL</v>
      </c>
    </row>
    <row r="73" spans="1:10" ht="63.75" x14ac:dyDescent="0.25">
      <c r="A73" s="15" t="str">
        <f>VLOOKUP(B73,'Plantilla publicacion'!$A$4:$B$503,2,0)</f>
        <v>Actividad propia</v>
      </c>
      <c r="B73" s="6" t="s">
        <v>847</v>
      </c>
      <c r="C73" s="20">
        <f>VLOOKUP(B73,'Plantilla publicacion'!$A$4:$M$503,6,0)</f>
        <v>0</v>
      </c>
      <c r="D73" s="20">
        <f>VLOOKUP(B73,'Plantilla publicacion'!$A$4:$M$503,7,0)</f>
        <v>0</v>
      </c>
      <c r="E73" s="6" t="str">
        <f>VLOOKUP(B73,'Plantilla publicacion'!$A$4:$M$503,8,0)</f>
        <v>Elaborar matriz de etapas para el seguimiento de ejecución de la estrategia</v>
      </c>
      <c r="F73" s="6">
        <f>VLOOKUP(B73,'Plantilla publicacion'!$A$4:$M$503,9,0)</f>
        <v>1</v>
      </c>
      <c r="G73" s="6" t="str">
        <f>VLOOKUP(B73,'Plantilla publicacion'!$A$4:$M$503,10,0)</f>
        <v>Númerica</v>
      </c>
      <c r="H73" s="7" t="str">
        <f>VLOOKUP(B73,'Plantilla publicacion'!$A$4:$M$503,11,0)</f>
        <v>2025-02-03</v>
      </c>
      <c r="I73" s="7" t="str">
        <f>VLOOKUP(B73,'Plantilla publicacion'!$A$4:$M$503,12,0)</f>
        <v>2025-02-28</v>
      </c>
      <c r="J73" s="19" t="str">
        <f>VLOOKUP(B73,'Plantilla publicacion'!$A$4:$M$503,13,0)</f>
        <v>2023-GRUPO DE TRABAJO DE CENTRO DE INFORMACIÓN TECNOLÓGICA Y APOYO A LA GESTIÓN DE PROPIEDAD LA INDUSTRIAL</v>
      </c>
    </row>
    <row r="74" spans="1:10" s="14" customFormat="1" ht="64.5" thickBot="1" x14ac:dyDescent="0.3">
      <c r="A74" s="15" t="str">
        <f>VLOOKUP(B74,'Plantilla publicacion'!$A$4:$B$503,2,0)</f>
        <v>Actividad propia</v>
      </c>
      <c r="B74" s="22" t="s">
        <v>848</v>
      </c>
      <c r="C74" s="20">
        <f>VLOOKUP(B74,'Plantilla publicacion'!$A$4:$M$503,6,0)</f>
        <v>0</v>
      </c>
      <c r="D74" s="20">
        <f>VLOOKUP(B74,'Plantilla publicacion'!$A$4:$M$503,7,0)</f>
        <v>0</v>
      </c>
      <c r="E74" s="6" t="str">
        <f>VLOOKUP(B74,'Plantilla publicacion'!$A$4:$M$503,8,0)</f>
        <v>Ejecutar la estrategia Marcas de paz.  (Matriz de seguimiento e Informe final del programa)</v>
      </c>
      <c r="F74" s="6">
        <f>VLOOKUP(B74,'Plantilla publicacion'!$A$4:$M$503,9,0)</f>
        <v>100</v>
      </c>
      <c r="G74" s="6" t="str">
        <f>VLOOKUP(B74,'Plantilla publicacion'!$A$4:$M$503,10,0)</f>
        <v>Porcentual</v>
      </c>
      <c r="H74" s="7" t="str">
        <f>VLOOKUP(B74,'Plantilla publicacion'!$A$4:$M$503,11,0)</f>
        <v>2025-02-03</v>
      </c>
      <c r="I74" s="7" t="str">
        <f>VLOOKUP(B74,'Plantilla publicacion'!$A$4:$M$503,12,0)</f>
        <v>2025-11-28</v>
      </c>
      <c r="J74" s="19" t="str">
        <f>VLOOKUP(B74,'Plantilla publicacion'!$A$4:$M$503,13,0)</f>
        <v>2023-GRUPO DE TRABAJO DE CENTRO DE INFORMACIÓN TECNOLÓGICA Y APOYO A LA GESTIÓN DE PROPIEDAD LA INDUSTRIAL</v>
      </c>
    </row>
    <row r="75" spans="1:10" s="14" customFormat="1" ht="63.75" x14ac:dyDescent="0.25">
      <c r="A75" s="5" t="str">
        <f>VLOOKUP(B75,'Plantilla publicacion'!$A$4:$B$503,2,0)</f>
        <v>Producto</v>
      </c>
      <c r="B75" s="17" t="s">
        <v>849</v>
      </c>
      <c r="C75" s="17" t="str">
        <f>VLOOKUP(B75,'Plantilla publicacion'!$A$4:$M$503,6,0)</f>
        <v>58-Promover el enfoque preventivo, diferencial y territorial en el que hacer misional de la entidad</v>
      </c>
      <c r="D75" s="17" t="str">
        <f>VLOOKUP(B75,'Plantilla publicacion'!$A$4:$M$503,7,0)</f>
        <v>C-3503-0200-0014-20309b</v>
      </c>
      <c r="E75" s="17" t="str">
        <f>VLOOKUP(B75,'Plantilla publicacion'!$A$4:$M$503,8,0)</f>
        <v>Boletines tecnológicos para la  promoción y difusión del sistema de propiedad industrial para empresas, centros de investigación y en general aquellas entidades que desarrollen tecnologías verdes, divulgados (Informe de divulgación)</v>
      </c>
      <c r="F75" s="17">
        <f>VLOOKUP(B75,'Plantilla publicacion'!$A$4:$M$503,9,0)</f>
        <v>2</v>
      </c>
      <c r="G75" s="17" t="str">
        <f>VLOOKUP(B75,'Plantilla publicacion'!$A$4:$M$503,10,0)</f>
        <v>Númerica</v>
      </c>
      <c r="H75" s="17" t="str">
        <f>VLOOKUP(B75,'Plantilla publicacion'!$A$4:$M$503,11,0)</f>
        <v>2025-02-03</v>
      </c>
      <c r="I75" s="17" t="str">
        <f>VLOOKUP(B75,'Plantilla publicacion'!$A$4:$M$503,12,0)</f>
        <v>2025-12-12</v>
      </c>
      <c r="J75" s="17" t="str">
        <f>VLOOKUP(B75,'Plantilla publicacion'!$A$4:$M$503,13,0)</f>
        <v>2023-GRUPO DE TRABAJO DE CENTRO DE INFORMACIÓN TECNOLÓGICA Y APOYO A LA GESTIÓN DE PROPIEDAD LA INDUSTRIAL</v>
      </c>
    </row>
    <row r="76" spans="1:10" ht="63.75" x14ac:dyDescent="0.25">
      <c r="A76" s="15" t="str">
        <f>VLOOKUP(B76,'Plantilla publicacion'!$A$4:$B$503,2,0)</f>
        <v>Actividad propia</v>
      </c>
      <c r="B76" s="6" t="s">
        <v>851</v>
      </c>
      <c r="C76" s="20">
        <f>VLOOKUP(B76,'Plantilla publicacion'!$A$4:$M$503,6,0)</f>
        <v>0</v>
      </c>
      <c r="D76" s="20">
        <f>VLOOKUP(B76,'Plantilla publicacion'!$A$4:$M$503,7,0)</f>
        <v>0</v>
      </c>
      <c r="E76" s="6" t="str">
        <f>VLOOKUP(B76,'Plantilla publicacion'!$A$4:$M$503,8,0)</f>
        <v>Definir cronograma de trabajo y estructura del documento para los boletines tecnológicos.  (Cronograma de trabajo definido)</v>
      </c>
      <c r="F76" s="6">
        <f>VLOOKUP(B76,'Plantilla publicacion'!$A$4:$M$503,9,0)</f>
        <v>1</v>
      </c>
      <c r="G76" s="6" t="str">
        <f>VLOOKUP(B76,'Plantilla publicacion'!$A$4:$M$503,10,0)</f>
        <v>Númerica</v>
      </c>
      <c r="H76" s="7" t="str">
        <f>VLOOKUP(B76,'Plantilla publicacion'!$A$4:$M$503,11,0)</f>
        <v>2025-02-03</v>
      </c>
      <c r="I76" s="7" t="str">
        <f>VLOOKUP(B76,'Plantilla publicacion'!$A$4:$M$503,12,0)</f>
        <v>2025-02-28</v>
      </c>
      <c r="J76" s="19" t="str">
        <f>VLOOKUP(B76,'Plantilla publicacion'!$A$4:$M$503,13,0)</f>
        <v>2023-GRUPO DE TRABAJO DE CENTRO DE INFORMACIÓN TECNOLÓGICA Y APOYO A LA GESTIÓN DE PROPIEDAD LA INDUSTRIAL</v>
      </c>
    </row>
    <row r="77" spans="1:10" ht="63.75" x14ac:dyDescent="0.25">
      <c r="A77" s="15" t="str">
        <f>VLOOKUP(B77,'Plantilla publicacion'!$A$4:$B$503,2,0)</f>
        <v>Actividad propia</v>
      </c>
      <c r="B77" s="6" t="s">
        <v>853</v>
      </c>
      <c r="C77" s="20">
        <f>VLOOKUP(B77,'Plantilla publicacion'!$A$4:$M$503,6,0)</f>
        <v>0</v>
      </c>
      <c r="D77" s="20">
        <f>VLOOKUP(B77,'Plantilla publicacion'!$A$4:$M$503,7,0)</f>
        <v>0</v>
      </c>
      <c r="E77" s="6" t="str">
        <f>VLOOKUP(B77,'Plantilla publicacion'!$A$4:$M$503,8,0)</f>
        <v>Elaborar y publicar dos (2) Boletines tecnológicos.  (Capturas de pantalla de la publicación de los boletines tecnológicos)</v>
      </c>
      <c r="F77" s="6">
        <f>VLOOKUP(B77,'Plantilla publicacion'!$A$4:$M$503,9,0)</f>
        <v>2</v>
      </c>
      <c r="G77" s="6" t="str">
        <f>VLOOKUP(B77,'Plantilla publicacion'!$A$4:$M$503,10,0)</f>
        <v>Númerica</v>
      </c>
      <c r="H77" s="7" t="str">
        <f>VLOOKUP(B77,'Plantilla publicacion'!$A$4:$M$503,11,0)</f>
        <v>2025-03-03</v>
      </c>
      <c r="I77" s="7" t="str">
        <f>VLOOKUP(B77,'Plantilla publicacion'!$A$4:$M$503,12,0)</f>
        <v>2025-11-28</v>
      </c>
      <c r="J77" s="19" t="str">
        <f>VLOOKUP(B77,'Plantilla publicacion'!$A$4:$M$503,13,0)</f>
        <v>2023-GRUPO DE TRABAJO DE CENTRO DE INFORMACIÓN TECNOLÓGICA Y APOYO A LA GESTIÓN DE PROPIEDAD LA INDUSTRIAL</v>
      </c>
    </row>
    <row r="78" spans="1:10" ht="63.75" x14ac:dyDescent="0.25">
      <c r="A78" s="15" t="str">
        <f>VLOOKUP(B78,'Plantilla publicacion'!$A$4:$B$503,2,0)</f>
        <v>Actividad propia</v>
      </c>
      <c r="B78" s="6" t="s">
        <v>855</v>
      </c>
      <c r="C78" s="20">
        <f>VLOOKUP(B78,'Plantilla publicacion'!$A$4:$M$503,6,0)</f>
        <v>0</v>
      </c>
      <c r="D78" s="20">
        <f>VLOOKUP(B78,'Plantilla publicacion'!$A$4:$M$503,7,0)</f>
        <v>0</v>
      </c>
      <c r="E78" s="6" t="str">
        <f>VLOOKUP(B78,'Plantilla publicacion'!$A$4:$M$503,8,0)</f>
        <v>Realizar la divulgación de los dos (2) Boletines tecnológicos. (Informe de divulgación)</v>
      </c>
      <c r="F78" s="6">
        <f>VLOOKUP(B78,'Plantilla publicacion'!$A$4:$M$503,9,0)</f>
        <v>2</v>
      </c>
      <c r="G78" s="6" t="str">
        <f>VLOOKUP(B78,'Plantilla publicacion'!$A$4:$M$503,10,0)</f>
        <v>Númerica</v>
      </c>
      <c r="H78" s="7" t="str">
        <f>VLOOKUP(B78,'Plantilla publicacion'!$A$4:$M$503,11,0)</f>
        <v>2025-03-03</v>
      </c>
      <c r="I78" s="7" t="str">
        <f>VLOOKUP(B78,'Plantilla publicacion'!$A$4:$M$503,12,0)</f>
        <v>2025-12-12</v>
      </c>
      <c r="J78" s="19" t="str">
        <f>VLOOKUP(B78,'Plantilla publicacion'!$A$4:$M$503,13,0)</f>
        <v>2023-GRUPO DE TRABAJO DE CENTRO DE INFORMACIÓN TECNOLÓGICA Y APOYO A LA GESTIÓN DE PROPIEDAD LA INDUSTRIAL</v>
      </c>
    </row>
    <row r="79" spans="1:10" s="14" customFormat="1" ht="63.75" x14ac:dyDescent="0.25">
      <c r="A79" s="5" t="str">
        <f>VLOOKUP(B79,'Plantilla publicacion'!$A$4:$B$503,2,0)</f>
        <v>Producto</v>
      </c>
      <c r="B79" s="17" t="s">
        <v>856</v>
      </c>
      <c r="C79" s="17" t="str">
        <f>VLOOKUP(B79,'Plantilla publicacion'!$A$4:$M$503,6,0)</f>
        <v>58-Promover el enfoque preventivo, diferencial y territorial en el que hacer misional de la entidad</v>
      </c>
      <c r="D79" s="17" t="str">
        <f>VLOOKUP(B79,'Plantilla publicacion'!$A$4:$M$503,7,0)</f>
        <v>N/A</v>
      </c>
      <c r="E79" s="17" t="str">
        <f>VLOOKUP(B79,'Plantilla publicacion'!$A$4:$M$503,8,0)</f>
        <v>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v>
      </c>
      <c r="F79" s="17">
        <f>VLOOKUP(B79,'Plantilla publicacion'!$A$4:$M$503,9,0)</f>
        <v>1</v>
      </c>
      <c r="G79" s="17" t="str">
        <f>VLOOKUP(B79,'Plantilla publicacion'!$A$4:$M$503,10,0)</f>
        <v>Númerica</v>
      </c>
      <c r="H79" s="17" t="str">
        <f>VLOOKUP(B79,'Plantilla publicacion'!$A$4:$M$503,11,0)</f>
        <v>2025-02-03</v>
      </c>
      <c r="I79" s="17" t="str">
        <f>VLOOKUP(B79,'Plantilla publicacion'!$A$4:$M$503,12,0)</f>
        <v>2025-11-28</v>
      </c>
      <c r="J79" s="17" t="str">
        <f>VLOOKUP(B79,'Plantilla publicacion'!$A$4:$M$503,13,0)</f>
        <v>2023-GRUPO DE TRABAJO DE CENTRO DE INFORMACIÓN TECNOLÓGICA Y APOYO A LA GESTIÓN DE PROPIEDAD LA INDUSTRIAL</v>
      </c>
    </row>
    <row r="80" spans="1:10" ht="63.75" x14ac:dyDescent="0.25">
      <c r="A80" s="15" t="str">
        <f>VLOOKUP(B80,'Plantilla publicacion'!$A$4:$B$503,2,0)</f>
        <v>Actividad propia</v>
      </c>
      <c r="B80" s="6" t="s">
        <v>858</v>
      </c>
      <c r="C80" s="20">
        <f>VLOOKUP(B80,'Plantilla publicacion'!$A$4:$M$503,6,0)</f>
        <v>0</v>
      </c>
      <c r="D80" s="20">
        <f>VLOOKUP(B80,'Plantilla publicacion'!$A$4:$M$503,7,0)</f>
        <v>0</v>
      </c>
      <c r="E80" s="6" t="str">
        <f>VLOOKUP(B80,'Plantilla publicacion'!$A$4:$M$503,8,0)</f>
        <v>Diseñar y ejecutar piloto de la estrategia para fomentar el uso, difusión y sensibilización de instrumentos de protección asociados a signos de vocación colectiva    (Informe de ejecución del piloto de la estrategia)</v>
      </c>
      <c r="F80" s="6">
        <f>VLOOKUP(B80,'Plantilla publicacion'!$A$4:$M$503,9,0)</f>
        <v>1</v>
      </c>
      <c r="G80" s="6" t="str">
        <f>VLOOKUP(B80,'Plantilla publicacion'!$A$4:$M$503,10,0)</f>
        <v>Númerica</v>
      </c>
      <c r="H80" s="7" t="str">
        <f>VLOOKUP(B80,'Plantilla publicacion'!$A$4:$M$503,11,0)</f>
        <v>2025-02-03</v>
      </c>
      <c r="I80" s="7" t="str">
        <f>VLOOKUP(B80,'Plantilla publicacion'!$A$4:$M$503,12,0)</f>
        <v>2025-09-30</v>
      </c>
      <c r="J80" s="19" t="str">
        <f>VLOOKUP(B80,'Plantilla publicacion'!$A$4:$M$503,13,0)</f>
        <v>2023-GRUPO DE TRABAJO DE CENTRO DE INFORMACIÓN TECNOLÓGICA Y APOYO A LA GESTIÓN DE PROPIEDAD LA INDUSTRIAL</v>
      </c>
    </row>
    <row r="81" spans="1:10" ht="64.5" thickBot="1" x14ac:dyDescent="0.3">
      <c r="A81" s="15" t="str">
        <f>VLOOKUP(B81,'Plantilla publicacion'!$A$4:$B$503,2,0)</f>
        <v>Actividad propia</v>
      </c>
      <c r="B81" s="22" t="s">
        <v>860</v>
      </c>
      <c r="C81" s="20">
        <f>VLOOKUP(B81,'Plantilla publicacion'!$A$4:$M$503,6,0)</f>
        <v>0</v>
      </c>
      <c r="D81" s="20">
        <f>VLOOKUP(B81,'Plantilla publicacion'!$A$4:$M$503,7,0)</f>
        <v>0</v>
      </c>
      <c r="E81" s="6" t="str">
        <f>VLOOKUP(B81,'Plantilla publicacion'!$A$4:$M$503,8,0)</f>
        <v>Elaborar informe de la implementación de la acción CONPES 4.7 propuesta  (Informe anual de la implementación)</v>
      </c>
      <c r="F81" s="6">
        <f>VLOOKUP(B81,'Plantilla publicacion'!$A$4:$M$503,9,0)</f>
        <v>1</v>
      </c>
      <c r="G81" s="6" t="str">
        <f>VLOOKUP(B81,'Plantilla publicacion'!$A$4:$M$503,10,0)</f>
        <v>Númerica</v>
      </c>
      <c r="H81" s="7" t="str">
        <f>VLOOKUP(B81,'Plantilla publicacion'!$A$4:$M$503,11,0)</f>
        <v>2025-10-01</v>
      </c>
      <c r="I81" s="7" t="str">
        <f>VLOOKUP(B81,'Plantilla publicacion'!$A$4:$M$503,12,0)</f>
        <v>2025-11-28</v>
      </c>
      <c r="J81" s="19" t="str">
        <f>VLOOKUP(B81,'Plantilla publicacion'!$A$4:$M$503,13,0)</f>
        <v>2023-GRUPO DE TRABAJO DE CENTRO DE INFORMACIÓN TECNOLÓGICA Y APOYO A LA GESTIÓN DE PROPIEDAD LA INDUSTRIAL</v>
      </c>
    </row>
    <row r="82" spans="1:10" s="14" customFormat="1" ht="38.25" x14ac:dyDescent="0.25">
      <c r="A82" s="5" t="str">
        <f>VLOOKUP(B82,'Plantilla publicacion'!$A$4:$B$503,2,0)</f>
        <v>Producto</v>
      </c>
      <c r="B82" s="17" t="s">
        <v>871</v>
      </c>
      <c r="C82" s="17" t="str">
        <f>VLOOKUP(B82,'Plantilla publicacion'!$A$4:$M$503,6,0)</f>
        <v>81-Mejorar la oportunidad en la atención de trámites y servicios.</v>
      </c>
      <c r="D82" s="17" t="str">
        <f>VLOOKUP(B82,'Plantilla publicacion'!$A$4:$M$503,7,0)</f>
        <v>C-3503-0200-0014-20309b</v>
      </c>
      <c r="E82" s="17" t="str">
        <f>VLOOKUP(B82,'Plantilla publicacion'!$A$4:$M$503,8,0)</f>
        <v>Solicitudes de patentes de invención y modelos de utilidad pendientes de trámite y que cuenten con pago del examen de patentabilidad anteriores al año 2023, atendidas  (Reporte de indicador generado en Tableau o Power BI)</v>
      </c>
      <c r="F82" s="17">
        <f>VLOOKUP(B82,'Plantilla publicacion'!$A$4:$M$503,9,0)</f>
        <v>95</v>
      </c>
      <c r="G82" s="17" t="str">
        <f>VLOOKUP(B82,'Plantilla publicacion'!$A$4:$M$503,10,0)</f>
        <v>Porcentual</v>
      </c>
      <c r="H82" s="17" t="str">
        <f>VLOOKUP(B82,'Plantilla publicacion'!$A$4:$M$503,11,0)</f>
        <v>2025-01-02</v>
      </c>
      <c r="I82" s="17" t="str">
        <f>VLOOKUP(B82,'Plantilla publicacion'!$A$4:$M$503,12,0)</f>
        <v>2025-12-31</v>
      </c>
      <c r="J82" s="17" t="str">
        <f>VLOOKUP(B82,'Plantilla publicacion'!$A$4:$M$503,13,0)</f>
        <v>2020-DIRECCIÓN DE NUEVAS CREACIONES</v>
      </c>
    </row>
    <row r="83" spans="1:10" s="14" customFormat="1" ht="38.25" x14ac:dyDescent="0.25">
      <c r="A83" s="15" t="str">
        <f>VLOOKUP(B83,'Plantilla publicacion'!$A$4:$B$503,2,0)</f>
        <v>Actividad propia</v>
      </c>
      <c r="B83" s="6" t="s">
        <v>873</v>
      </c>
      <c r="C83" s="20">
        <f>VLOOKUP(B83,'Plantilla publicacion'!$A$4:$M$503,6,0)</f>
        <v>0</v>
      </c>
      <c r="D83" s="20">
        <f>VLOOKUP(B83,'Plantilla publicacion'!$A$4:$M$503,7,0)</f>
        <v>0</v>
      </c>
      <c r="E83" s="6" t="str">
        <f>VLOOKUP(B83,'Plantilla publicacion'!$A$4:$M$503,8,0)</f>
        <v>Realizar el examen de fondo a las solicitudes de patente de invención y modelo de utilidad anteriores al año 2023 (stock corresponde a 2701 solicitudes) siempre y cuando cuenten con el pago del examen de patentabilidad.  (Reporte de indicador generado en Tableau o Power BI)</v>
      </c>
      <c r="F83" s="6">
        <f>VLOOKUP(B83,'Plantilla publicacion'!$A$4:$M$503,9,0)</f>
        <v>95</v>
      </c>
      <c r="G83" s="6" t="str">
        <f>VLOOKUP(B83,'Plantilla publicacion'!$A$4:$M$503,10,0)</f>
        <v>Porcentual</v>
      </c>
      <c r="H83" s="7" t="str">
        <f>VLOOKUP(B83,'Plantilla publicacion'!$A$4:$M$503,11,0)</f>
        <v>2025-01-02</v>
      </c>
      <c r="I83" s="7" t="str">
        <f>VLOOKUP(B83,'Plantilla publicacion'!$A$4:$M$503,12,0)</f>
        <v>2025-12-31</v>
      </c>
      <c r="J83" s="19" t="str">
        <f>VLOOKUP(B83,'Plantilla publicacion'!$A$4:$M$503,13,0)</f>
        <v>2020-DIRECCIÓN DE NUEVAS CREACIONES</v>
      </c>
    </row>
    <row r="84" spans="1:10" ht="51" x14ac:dyDescent="0.25">
      <c r="A84" s="15" t="str">
        <f>VLOOKUP(B84,'Plantilla publicacion'!$A$4:$B$503,2,0)</f>
        <v>Actividad propia</v>
      </c>
      <c r="B84" s="6" t="s">
        <v>874</v>
      </c>
      <c r="C84" s="20">
        <f>VLOOKUP(B84,'Plantilla publicacion'!$A$4:$M$503,6,0)</f>
        <v>0</v>
      </c>
      <c r="D84" s="20">
        <f>VLOOKUP(B84,'Plantilla publicacion'!$A$4:$M$503,7,0)</f>
        <v>0</v>
      </c>
      <c r="E84" s="6" t="str">
        <f>VLOOKUP(B84,'Plantilla publicacion'!$A$4:$M$503,8,0)</f>
        <v>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v>
      </c>
      <c r="F84" s="6">
        <f>VLOOKUP(B84,'Plantilla publicacion'!$A$4:$M$503,9,0)</f>
        <v>95</v>
      </c>
      <c r="G84" s="6" t="str">
        <f>VLOOKUP(B84,'Plantilla publicacion'!$A$4:$M$503,10,0)</f>
        <v>Porcentual</v>
      </c>
      <c r="H84" s="7" t="str">
        <f>VLOOKUP(B84,'Plantilla publicacion'!$A$4:$M$503,11,0)</f>
        <v>2025-01-02</v>
      </c>
      <c r="I84" s="7" t="str">
        <f>VLOOKUP(B84,'Plantilla publicacion'!$A$4:$M$503,12,0)</f>
        <v>2025-12-31</v>
      </c>
      <c r="J84" s="19" t="str">
        <f>VLOOKUP(B84,'Plantilla publicacion'!$A$4:$M$503,13,0)</f>
        <v>2020-DIRECCIÓN DE NUEVAS CREACIONES</v>
      </c>
    </row>
    <row r="85" spans="1:10" s="14" customFormat="1" ht="38.25" x14ac:dyDescent="0.25">
      <c r="A85" s="5" t="str">
        <f>VLOOKUP(B85,'Plantilla publicacion'!$A$4:$B$503,2,0)</f>
        <v>Producto</v>
      </c>
      <c r="B85" s="17" t="s">
        <v>882</v>
      </c>
      <c r="C85" s="17" t="str">
        <f>VLOOKUP(B85,'Plantilla publicacion'!$A$4:$M$503,6,0)</f>
        <v>81-Mejorar la oportunidad en la atención de trámites y servicios.</v>
      </c>
      <c r="D85" s="17" t="str">
        <f>VLOOKUP(B85,'Plantilla publicacion'!$A$4:$M$503,7,0)</f>
        <v>C-3503-0200-0014-20309b</v>
      </c>
      <c r="E85" s="17" t="str">
        <f>VLOOKUP(B85,'Plantilla publicacion'!$A$4:$M$503,8,0)</f>
        <v>Solicitudes pendientes de decisión en materia de registro y cancelación de signos distintivos, decididas.  (Reporte de indicador generado en Tableau o Power BI)</v>
      </c>
      <c r="F85" s="17">
        <f>VLOOKUP(B85,'Plantilla publicacion'!$A$4:$M$503,9,0)</f>
        <v>80</v>
      </c>
      <c r="G85" s="17" t="str">
        <f>VLOOKUP(B85,'Plantilla publicacion'!$A$4:$M$503,10,0)</f>
        <v>Porcentual</v>
      </c>
      <c r="H85" s="17" t="str">
        <f>VLOOKUP(B85,'Plantilla publicacion'!$A$4:$M$503,11,0)</f>
        <v>2025-01-15</v>
      </c>
      <c r="I85" s="17" t="str">
        <f>VLOOKUP(B85,'Plantilla publicacion'!$A$4:$M$503,12,0)</f>
        <v>2025-12-31</v>
      </c>
      <c r="J85" s="17" t="str">
        <f>VLOOKUP(B85,'Plantilla publicacion'!$A$4:$M$503,13,0)</f>
        <v>2010-DIRECCION DE SIGNOS DISTINTIVOS</v>
      </c>
    </row>
    <row r="86" spans="1:10" ht="39" thickBot="1" x14ac:dyDescent="0.3">
      <c r="A86" s="15" t="str">
        <f>VLOOKUP(B86,'Plantilla publicacion'!$A$4:$B$503,2,0)</f>
        <v>Actividad propia</v>
      </c>
      <c r="B86" s="22" t="s">
        <v>884</v>
      </c>
      <c r="C86" s="20">
        <f>VLOOKUP(B86,'Plantilla publicacion'!$A$4:$M$503,6,0)</f>
        <v>0</v>
      </c>
      <c r="D86" s="20">
        <f>VLOOKUP(B86,'Plantilla publicacion'!$A$4:$M$503,7,0)</f>
        <v>0</v>
      </c>
      <c r="E86" s="6" t="str">
        <f>VLOOKUP(B86,'Plantilla publicacion'!$A$4:$M$503,8,0)</f>
        <v>Decidir las clases de registro de signos distintivos sin oposición radicadas a 31 de diciembre de 2024, cuyo stock se calcula que sea de 53.432 clases, excepto los casos detenidos.  (Reporte de indicador generado en Tableau o Power BI)</v>
      </c>
      <c r="F86" s="6">
        <f>VLOOKUP(B86,'Plantilla publicacion'!$A$4:$M$503,9,0)</f>
        <v>80</v>
      </c>
      <c r="G86" s="6" t="str">
        <f>VLOOKUP(B86,'Plantilla publicacion'!$A$4:$M$503,10,0)</f>
        <v>Porcentual</v>
      </c>
      <c r="H86" s="7" t="str">
        <f>VLOOKUP(B86,'Plantilla publicacion'!$A$4:$M$503,11,0)</f>
        <v>2025-01-15</v>
      </c>
      <c r="I86" s="7" t="str">
        <f>VLOOKUP(B86,'Plantilla publicacion'!$A$4:$M$503,12,0)</f>
        <v>2025-10-31</v>
      </c>
      <c r="J86" s="19" t="str">
        <f>VLOOKUP(B86,'Plantilla publicacion'!$A$4:$M$503,13,0)</f>
        <v>2010-DIRECCION DE SIGNOS DISTINTIVOS</v>
      </c>
    </row>
    <row r="87" spans="1:10" s="14" customFormat="1" ht="40.5" customHeight="1" x14ac:dyDescent="0.25">
      <c r="A87" s="15" t="str">
        <f>VLOOKUP(B87,'Plantilla publicacion'!$A$4:$B$503,2,0)</f>
        <v>Actividad propia</v>
      </c>
      <c r="B87" s="21" t="s">
        <v>886</v>
      </c>
      <c r="C87" s="20">
        <f>VLOOKUP(B87,'Plantilla publicacion'!$A$4:$M$503,6,0)</f>
        <v>0</v>
      </c>
      <c r="D87" s="20">
        <f>VLOOKUP(B87,'Plantilla publicacion'!$A$4:$M$503,7,0)</f>
        <v>0</v>
      </c>
      <c r="E87" s="6" t="str">
        <f>VLOOKUP(B87,'Plantilla publicacion'!$A$4:$M$503,8,0)</f>
        <v>Decidir las clases de registro de signos distintivos con oposición radicadas a 31 de diciembre de 2024, cuyo stock se calcula que sea de 5.026 clases, excepto los casos detenidos.  (Reporte de indicador generado en Tableau o Power BI)</v>
      </c>
      <c r="F87" s="6">
        <f>VLOOKUP(B87,'Plantilla publicacion'!$A$4:$M$503,9,0)</f>
        <v>70</v>
      </c>
      <c r="G87" s="6" t="str">
        <f>VLOOKUP(B87,'Plantilla publicacion'!$A$4:$M$503,10,0)</f>
        <v>Porcentual</v>
      </c>
      <c r="H87" s="7" t="str">
        <f>VLOOKUP(B87,'Plantilla publicacion'!$A$4:$M$503,11,0)</f>
        <v>2025-01-15</v>
      </c>
      <c r="I87" s="7" t="str">
        <f>VLOOKUP(B87,'Plantilla publicacion'!$A$4:$M$503,12,0)</f>
        <v>2025-10-31</v>
      </c>
      <c r="J87" s="19" t="str">
        <f>VLOOKUP(B87,'Plantilla publicacion'!$A$4:$M$503,13,0)</f>
        <v>2010-DIRECCION DE SIGNOS DISTINTIVOS</v>
      </c>
    </row>
    <row r="88" spans="1:10" ht="25.5" x14ac:dyDescent="0.25">
      <c r="A88" s="15" t="str">
        <f>VLOOKUP(B88,'Plantilla publicacion'!$A$4:$B$503,2,0)</f>
        <v>Actividad propia</v>
      </c>
      <c r="B88" s="6" t="s">
        <v>888</v>
      </c>
      <c r="C88" s="20">
        <f>VLOOKUP(B88,'Plantilla publicacion'!$A$4:$M$503,6,0)</f>
        <v>0</v>
      </c>
      <c r="D88" s="20">
        <f>VLOOKUP(B88,'Plantilla publicacion'!$A$4:$M$503,7,0)</f>
        <v>0</v>
      </c>
      <c r="E88" s="6" t="str">
        <f>VLOOKUP(B88,'Plantilla publicacion'!$A$4:$M$503,8,0)</f>
        <v>Decidir las solicitudes de acciones de cancelación con traslado vencido al 14 de noviembre de 2025, excepto los casos detenidos.  (Reporte de indicador generado en Tableau o Power BI)</v>
      </c>
      <c r="F88" s="6">
        <f>VLOOKUP(B88,'Plantilla publicacion'!$A$4:$M$503,9,0)</f>
        <v>70</v>
      </c>
      <c r="G88" s="6" t="str">
        <f>VLOOKUP(B88,'Plantilla publicacion'!$A$4:$M$503,10,0)</f>
        <v>Porcentual</v>
      </c>
      <c r="H88" s="7" t="str">
        <f>VLOOKUP(B88,'Plantilla publicacion'!$A$4:$M$503,11,0)</f>
        <v>2025-01-15</v>
      </c>
      <c r="I88" s="7" t="str">
        <f>VLOOKUP(B88,'Plantilla publicacion'!$A$4:$M$503,12,0)</f>
        <v>2025-12-31</v>
      </c>
      <c r="J88" s="19" t="str">
        <f>VLOOKUP(B88,'Plantilla publicacion'!$A$4:$M$503,13,0)</f>
        <v>2010-DIRECCION DE SIGNOS DISTINTIVOS</v>
      </c>
    </row>
    <row r="89" spans="1:10" ht="38.25" x14ac:dyDescent="0.25">
      <c r="A89" s="15" t="str">
        <f>VLOOKUP(B89,'Plantilla publicacion'!$A$4:$B$503,2,0)</f>
        <v>Actividad propia</v>
      </c>
      <c r="B89" s="6" t="s">
        <v>890</v>
      </c>
      <c r="C89" s="20">
        <f>VLOOKUP(B89,'Plantilla publicacion'!$A$4:$M$503,6,0)</f>
        <v>0</v>
      </c>
      <c r="D89" s="20">
        <f>VLOOKUP(B89,'Plantilla publicacion'!$A$4:$M$503,7,0)</f>
        <v>0</v>
      </c>
      <c r="E89" s="6" t="str">
        <f>VLOOKUP(B89,'Plantilla publicacion'!$A$4:$M$503,8,0)</f>
        <v>Decidir las clases de registro de signos distintivos sin oposición radicadas entre el 1 de enero de 2025 y 30 de junio de 2025, cuyo stock se calcula que sea de 22.393, excepto los casos detenidos.  (Reporte de indicador generado en Tableau o Power BI)</v>
      </c>
      <c r="F89" s="6">
        <f>VLOOKUP(B89,'Plantilla publicacion'!$A$4:$M$503,9,0)</f>
        <v>70</v>
      </c>
      <c r="G89" s="6" t="str">
        <f>VLOOKUP(B89,'Plantilla publicacion'!$A$4:$M$503,10,0)</f>
        <v>Porcentual</v>
      </c>
      <c r="H89" s="7" t="str">
        <f>VLOOKUP(B89,'Plantilla publicacion'!$A$4:$M$503,11,0)</f>
        <v>2025-08-01</v>
      </c>
      <c r="I89" s="7" t="str">
        <f>VLOOKUP(B89,'Plantilla publicacion'!$A$4:$M$503,12,0)</f>
        <v>2025-12-31</v>
      </c>
      <c r="J89" s="19" t="str">
        <f>VLOOKUP(B89,'Plantilla publicacion'!$A$4:$M$503,13,0)</f>
        <v>2010-DIRECCION DE SIGNOS DISTINTIVOS</v>
      </c>
    </row>
    <row r="90" spans="1:10" s="14" customFormat="1" ht="76.5" x14ac:dyDescent="0.25">
      <c r="A90" s="5" t="str">
        <f>VLOOKUP(B90,'Plantilla publicacion'!$A$4:$B$503,2,0)</f>
        <v>Producto</v>
      </c>
      <c r="B90" s="17" t="s">
        <v>1056</v>
      </c>
      <c r="C90" s="17" t="str">
        <f>VLOOKUP(B90,'Plantilla publicacion'!$A$4:$M$503,6,0)</f>
        <v>58-Promover el enfoque preventivo, diferencial y territorial en el que hacer misional de la entidad</v>
      </c>
      <c r="D90" s="17" t="str">
        <f>VLOOKUP(B90,'Plantilla publicacion'!$A$4:$M$503,7,0)</f>
        <v>FUNCIONAMIENTO</v>
      </c>
      <c r="E90" s="17" t="str">
        <f>VLOOKUP(B90,'Plantilla publicacion'!$A$4:$M$503,8,0)</f>
        <v>Campaña de divulgación para fortalecer el empoderamiento de las personas sobre sus datos, ejecutada (Pantallazos con la publicación/único entregable)</v>
      </c>
      <c r="F90" s="17">
        <f>VLOOKUP(B90,'Plantilla publicacion'!$A$4:$M$503,9,0)</f>
        <v>1</v>
      </c>
      <c r="G90" s="17" t="str">
        <f>VLOOKUP(B90,'Plantilla publicacion'!$A$4:$M$503,10,0)</f>
        <v>Númerica</v>
      </c>
      <c r="H90" s="17" t="str">
        <f>VLOOKUP(B90,'Plantilla publicacion'!$A$4:$M$503,11,0)</f>
        <v>2025-02-03</v>
      </c>
      <c r="I90" s="17" t="str">
        <f>VLOOKUP(B90,'Plantilla publicacion'!$A$4:$M$503,12,0)</f>
        <v>2025-06-09</v>
      </c>
      <c r="J90" s="17" t="str">
        <f>VLOOKUP(B90,'Plantilla publicacion'!$A$4:$M$503,13,0)</f>
        <v>7000-DESPACHO DEL SUPERINTENDENTE DELEGADO PARA LA PROTECCIÓN DE DATOS PERSONALES;
73-GRUPO DE TRABAJO DE COMUNICACION</v>
      </c>
    </row>
    <row r="91" spans="1:10" ht="51.75" thickBot="1" x14ac:dyDescent="0.3">
      <c r="A91" s="15" t="str">
        <f>VLOOKUP(B91,'Plantilla publicacion'!$A$4:$B$503,2,0)</f>
        <v>Actividad propia</v>
      </c>
      <c r="B91" s="22" t="s">
        <v>1059</v>
      </c>
      <c r="C91" s="20">
        <f>VLOOKUP(B91,'Plantilla publicacion'!$A$4:$M$503,6,0)</f>
        <v>0</v>
      </c>
      <c r="D91" s="20">
        <f>VLOOKUP(B91,'Plantilla publicacion'!$A$4:$M$503,7,0)</f>
        <v>0</v>
      </c>
      <c r="E91" s="6" t="str">
        <f>VLOOKUP(B91,'Plantilla publicacion'!$A$4:$M$503,8,0)</f>
        <v>Diligenciar y enviar al Grupo de trabajo de comunicaciones el brief  de la campaña genérica previa concertación con OSCAE. (correo electrónico con el Brief diligenciado /único entregable)</v>
      </c>
      <c r="F91" s="6">
        <f>VLOOKUP(B91,'Plantilla publicacion'!$A$4:$M$503,9,0)</f>
        <v>1</v>
      </c>
      <c r="G91" s="6" t="str">
        <f>VLOOKUP(B91,'Plantilla publicacion'!$A$4:$M$503,10,0)</f>
        <v>Númerica</v>
      </c>
      <c r="H91" s="7" t="str">
        <f>VLOOKUP(B91,'Plantilla publicacion'!$A$4:$M$503,11,0)</f>
        <v>2025-02-03</v>
      </c>
      <c r="I91" s="7" t="str">
        <f>VLOOKUP(B91,'Plantilla publicacion'!$A$4:$M$503,12,0)</f>
        <v>2025-03-20</v>
      </c>
      <c r="J91" s="19" t="str">
        <f>VLOOKUP(B91,'Plantilla publicacion'!$A$4:$M$503,13,0)</f>
        <v>7000-DESPACHO DEL SUPERINTENDENTE DELEGADO PARA LA PROTECCIÓN DE DATOS PERSONALES</v>
      </c>
    </row>
    <row r="92" spans="1:10" ht="38.25" x14ac:dyDescent="0.25">
      <c r="A92" s="15" t="str">
        <f>VLOOKUP(B92,'Plantilla publicacion'!$A$4:$B$503,2,0)</f>
        <v>Actividad sin participación</v>
      </c>
      <c r="B92" s="21" t="s">
        <v>1062</v>
      </c>
      <c r="C92" s="20">
        <f>VLOOKUP(B92,'Plantilla publicacion'!$A$4:$M$503,6,0)</f>
        <v>0</v>
      </c>
      <c r="D92" s="20">
        <f>VLOOKUP(B92,'Plantilla publicacion'!$A$4:$M$503,7,0)</f>
        <v>0</v>
      </c>
      <c r="E92" s="6" t="str">
        <f>VLOOKUP(B92,'Plantilla publicacion'!$A$4:$M$503,8,0)</f>
        <v>Elaborar y presentar el concepto gráfico y racional de la campaña y sus diferentes ejes temáticos  (correo electrónico con Documento en el que se observe el concepto gráfico y racional de la campaña integral y sus diferentes ejes temáticos /único entregable)</v>
      </c>
      <c r="F92" s="6">
        <f>VLOOKUP(B92,'Plantilla publicacion'!$A$4:$M$503,9,0)</f>
        <v>1</v>
      </c>
      <c r="G92" s="6" t="str">
        <f>VLOOKUP(B92,'Plantilla publicacion'!$A$4:$M$503,10,0)</f>
        <v>Númerica</v>
      </c>
      <c r="H92" s="7" t="str">
        <f>VLOOKUP(B92,'Plantilla publicacion'!$A$4:$M$503,11,0)</f>
        <v>2025-03-21</v>
      </c>
      <c r="I92" s="7" t="str">
        <f>VLOOKUP(B92,'Plantilla publicacion'!$A$4:$M$503,12,0)</f>
        <v>2025-05-05</v>
      </c>
      <c r="J92" s="19" t="str">
        <f>VLOOKUP(B92,'Plantilla publicacion'!$A$4:$M$503,13,0)</f>
        <v>73-GRUPO DE TRABAJO DE COMUNICACION</v>
      </c>
    </row>
    <row r="93" spans="1:10" ht="51" x14ac:dyDescent="0.25">
      <c r="A93" s="15" t="str">
        <f>VLOOKUP(B93,'Plantilla publicacion'!$A$4:$B$503,2,0)</f>
        <v>Actividad propia</v>
      </c>
      <c r="B93" s="6" t="s">
        <v>1065</v>
      </c>
      <c r="C93" s="20">
        <f>VLOOKUP(B93,'Plantilla publicacion'!$A$4:$M$503,6,0)</f>
        <v>0</v>
      </c>
      <c r="D93" s="20">
        <f>VLOOKUP(B93,'Plantilla publicacion'!$A$4:$M$503,7,0)</f>
        <v>0</v>
      </c>
      <c r="E93" s="6" t="str">
        <f>VLOOKUP(B93,'Plantilla publicacion'!$A$4:$M$503,8,0)</f>
        <v>Revisar y aprobar la propuesta por parte del área responsable (única revisión) /correo electrónico con documento aprobado)</v>
      </c>
      <c r="F93" s="6">
        <f>VLOOKUP(B93,'Plantilla publicacion'!$A$4:$M$503,9,0)</f>
        <v>1</v>
      </c>
      <c r="G93" s="6" t="str">
        <f>VLOOKUP(B93,'Plantilla publicacion'!$A$4:$M$503,10,0)</f>
        <v>Númerica</v>
      </c>
      <c r="H93" s="7" t="str">
        <f>VLOOKUP(B93,'Plantilla publicacion'!$A$4:$M$503,11,0)</f>
        <v>2025-05-06</v>
      </c>
      <c r="I93" s="7" t="str">
        <f>VLOOKUP(B93,'Plantilla publicacion'!$A$4:$M$503,12,0)</f>
        <v>2025-05-08</v>
      </c>
      <c r="J93" s="19" t="str">
        <f>VLOOKUP(B93,'Plantilla publicacion'!$A$4:$M$503,13,0)</f>
        <v>7000-DESPACHO DEL SUPERINTENDENTE DELEGADO PARA LA PROTECCIÓN DE DATOS PERSONALES</v>
      </c>
    </row>
    <row r="94" spans="1:10" s="14" customFormat="1" ht="26.25" thickBot="1" x14ac:dyDescent="0.3">
      <c r="A94" s="15" t="str">
        <f>VLOOKUP(B94,'Plantilla publicacion'!$A$4:$B$503,2,0)</f>
        <v>Actividad sin participación</v>
      </c>
      <c r="B94" s="22" t="s">
        <v>1069</v>
      </c>
      <c r="C94" s="20">
        <f>VLOOKUP(B94,'Plantilla publicacion'!$A$4:$M$503,6,0)</f>
        <v>0</v>
      </c>
      <c r="D94" s="20">
        <f>VLOOKUP(B94,'Plantilla publicacion'!$A$4:$M$503,7,0)</f>
        <v>0</v>
      </c>
      <c r="E94" s="6" t="str">
        <f>VLOOKUP(B94,'Plantilla publicacion'!$A$4:$M$503,8,0)</f>
        <v>Ejecutar la campaña  (Capturas de pantalla de la publicación de la campaña)</v>
      </c>
      <c r="F94" s="6">
        <f>VLOOKUP(B94,'Plantilla publicacion'!$A$4:$M$503,9,0)</f>
        <v>1</v>
      </c>
      <c r="G94" s="6" t="str">
        <f>VLOOKUP(B94,'Plantilla publicacion'!$A$4:$M$503,10,0)</f>
        <v>Númerica</v>
      </c>
      <c r="H94" s="7" t="str">
        <f>VLOOKUP(B94,'Plantilla publicacion'!$A$4:$M$503,11,0)</f>
        <v>2025-05-09</v>
      </c>
      <c r="I94" s="7" t="str">
        <f>VLOOKUP(B94,'Plantilla publicacion'!$A$4:$M$503,12,0)</f>
        <v>2025-06-09</v>
      </c>
      <c r="J94" s="19" t="str">
        <f>VLOOKUP(B94,'Plantilla publicacion'!$A$4:$M$503,13,0)</f>
        <v>73-GRUPO DE TRABAJO DE COMUNICACION</v>
      </c>
    </row>
    <row r="95" spans="1:10" s="14" customFormat="1" ht="63.75" x14ac:dyDescent="0.25">
      <c r="A95" s="5" t="str">
        <f>VLOOKUP(B95,'Plantilla publicacion'!$A$4:$B$503,2,0)</f>
        <v>Producto</v>
      </c>
      <c r="B95" s="17" t="s">
        <v>1105</v>
      </c>
      <c r="C95" s="17" t="str">
        <f>VLOOKUP(B95,'Plantilla publicacion'!$A$4:$M$503,6,0)</f>
        <v>56-Fortalecer la gestión de la información, el conocimiento y la innovación para optimizar la capacidad institucional</v>
      </c>
      <c r="D95" s="17" t="str">
        <f>VLOOKUP(B95,'Plantilla publicacion'!$A$4:$M$503,7,0)</f>
        <v>C-3503-0200-0012-20104c</v>
      </c>
      <c r="E95" s="17" t="str">
        <f>VLOOKUP(B95,'Plantilla publicacion'!$A$4:$M$503,8,0)</f>
        <v>Monitoreos de verificación y cumplimiento respecto a las decisiones impartidas por la Dirección de Habeas Data relacionados con las malas prácticas y reincidencias al Régimen de Protección de Datos Personales por parte de los sujetos obligados, realizados. (informe)</v>
      </c>
      <c r="F95" s="17">
        <f>VLOOKUP(B95,'Plantilla publicacion'!$A$4:$M$503,9,0)</f>
        <v>2</v>
      </c>
      <c r="G95" s="17" t="str">
        <f>VLOOKUP(B95,'Plantilla publicacion'!$A$4:$M$503,10,0)</f>
        <v>Númerica</v>
      </c>
      <c r="H95" s="17" t="str">
        <f>VLOOKUP(B95,'Plantilla publicacion'!$A$4:$M$503,11,0)</f>
        <v>2025-02-03</v>
      </c>
      <c r="I95" s="17" t="str">
        <f>VLOOKUP(B95,'Plantilla publicacion'!$A$4:$M$503,12,0)</f>
        <v>2025-11-28</v>
      </c>
      <c r="J95" s="17" t="str">
        <f>VLOOKUP(B95,'Plantilla publicacion'!$A$4:$M$503,13,0)</f>
        <v>7200-DIRECCION DE HABEAS DATA</v>
      </c>
    </row>
    <row r="96" spans="1:10" ht="25.5" x14ac:dyDescent="0.25">
      <c r="A96" s="15" t="str">
        <f>VLOOKUP(B96,'Plantilla publicacion'!$A$4:$B$503,2,0)</f>
        <v>Actividad propia</v>
      </c>
      <c r="B96" s="6" t="s">
        <v>1107</v>
      </c>
      <c r="C96" s="20">
        <f>VLOOKUP(B96,'Plantilla publicacion'!$A$4:$M$503,6,0)</f>
        <v>0</v>
      </c>
      <c r="D96" s="20">
        <f>VLOOKUP(B96,'Plantilla publicacion'!$A$4:$M$503,7,0)</f>
        <v>0</v>
      </c>
      <c r="E96" s="6" t="str">
        <f>VLOOKUP(B96,'Plantilla publicacion'!$A$4:$M$503,8,0)</f>
        <v>Realizar mesas de trabajo entre la Dirección de Habeas Data y la Dirección de Investigaciones para determinar el enfoque de cada monitoreo (Listado asistencia /único entregable)</v>
      </c>
      <c r="F96" s="6">
        <f>VLOOKUP(B96,'Plantilla publicacion'!$A$4:$M$503,9,0)</f>
        <v>2</v>
      </c>
      <c r="G96" s="6" t="str">
        <f>VLOOKUP(B96,'Plantilla publicacion'!$A$4:$M$503,10,0)</f>
        <v>Númerica</v>
      </c>
      <c r="H96" s="7" t="str">
        <f>VLOOKUP(B96,'Plantilla publicacion'!$A$4:$M$503,11,0)</f>
        <v>2025-02-03</v>
      </c>
      <c r="I96" s="7" t="str">
        <f>VLOOKUP(B96,'Plantilla publicacion'!$A$4:$M$503,12,0)</f>
        <v>2025-07-04</v>
      </c>
      <c r="J96" s="19" t="str">
        <f>VLOOKUP(B96,'Plantilla publicacion'!$A$4:$M$503,13,0)</f>
        <v>7200-DIRECCION DE HABEAS DATA</v>
      </c>
    </row>
    <row r="97" spans="1:10" ht="25.5" x14ac:dyDescent="0.25">
      <c r="A97" s="15" t="str">
        <f>VLOOKUP(B97,'Plantilla publicacion'!$A$4:$B$503,2,0)</f>
        <v>Actividad propia</v>
      </c>
      <c r="B97" s="6" t="s">
        <v>1110</v>
      </c>
      <c r="C97" s="20">
        <f>VLOOKUP(B97,'Plantilla publicacion'!$A$4:$M$503,6,0)</f>
        <v>0</v>
      </c>
      <c r="D97" s="20">
        <f>VLOOKUP(B97,'Plantilla publicacion'!$A$4:$M$503,7,0)</f>
        <v>0</v>
      </c>
      <c r="E97" s="6" t="str">
        <f>VLOOKUP(B97,'Plantilla publicacion'!$A$4:$M$503,8,0)</f>
        <v>Realizar informe respecto de las órdenes impartidas, de la ley 1266 de 2008. (Documento respecto de la ley 1266 de 2008/único entregable)</v>
      </c>
      <c r="F97" s="6">
        <f>VLOOKUP(B97,'Plantilla publicacion'!$A$4:$M$503,9,0)</f>
        <v>1</v>
      </c>
      <c r="G97" s="6" t="str">
        <f>VLOOKUP(B97,'Plantilla publicacion'!$A$4:$M$503,10,0)</f>
        <v>Númerica</v>
      </c>
      <c r="H97" s="7" t="str">
        <f>VLOOKUP(B97,'Plantilla publicacion'!$A$4:$M$503,11,0)</f>
        <v>2025-03-04</v>
      </c>
      <c r="I97" s="7" t="str">
        <f>VLOOKUP(B97,'Plantilla publicacion'!$A$4:$M$503,12,0)</f>
        <v>2025-06-27</v>
      </c>
      <c r="J97" s="19" t="str">
        <f>VLOOKUP(B97,'Plantilla publicacion'!$A$4:$M$503,13,0)</f>
        <v>7200-DIRECCION DE HABEAS DATA</v>
      </c>
    </row>
    <row r="98" spans="1:10" s="14" customFormat="1" ht="25.5" x14ac:dyDescent="0.25">
      <c r="A98" s="15" t="str">
        <f>VLOOKUP(B98,'Plantilla publicacion'!$A$4:$B$503,2,0)</f>
        <v>Actividad propia</v>
      </c>
      <c r="B98" s="6" t="s">
        <v>1112</v>
      </c>
      <c r="C98" s="20">
        <f>VLOOKUP(B98,'Plantilla publicacion'!$A$4:$M$503,6,0)</f>
        <v>0</v>
      </c>
      <c r="D98" s="20">
        <f>VLOOKUP(B98,'Plantilla publicacion'!$A$4:$M$503,7,0)</f>
        <v>0</v>
      </c>
      <c r="E98" s="6" t="str">
        <f>VLOOKUP(B98,'Plantilla publicacion'!$A$4:$M$503,8,0)</f>
        <v>Realizar informe respecto de las órdenes impartidas, de la ley 1581 de 2012  (Documento respecto de la ley 1581 de 2012/único entregable)</v>
      </c>
      <c r="F98" s="6">
        <f>VLOOKUP(B98,'Plantilla publicacion'!$A$4:$M$503,9,0)</f>
        <v>1</v>
      </c>
      <c r="G98" s="6" t="str">
        <f>VLOOKUP(B98,'Plantilla publicacion'!$A$4:$M$503,10,0)</f>
        <v>Númerica</v>
      </c>
      <c r="H98" s="7" t="str">
        <f>VLOOKUP(B98,'Plantilla publicacion'!$A$4:$M$503,11,0)</f>
        <v>2025-07-01</v>
      </c>
      <c r="I98" s="7" t="str">
        <f>VLOOKUP(B98,'Plantilla publicacion'!$A$4:$M$503,12,0)</f>
        <v>2025-11-28</v>
      </c>
      <c r="J98" s="19" t="str">
        <f>VLOOKUP(B98,'Plantilla publicacion'!$A$4:$M$503,13,0)</f>
        <v>7200-DIRECCION DE HABEAS DATA</v>
      </c>
    </row>
    <row r="99" spans="1:10" s="14" customFormat="1" ht="39" thickBot="1" x14ac:dyDescent="0.3">
      <c r="A99" s="5" t="str">
        <f>VLOOKUP(B99,'Plantilla publicacion'!$A$4:$B$503,2,0)</f>
        <v>Producto</v>
      </c>
      <c r="B99" s="17" t="s">
        <v>1132</v>
      </c>
      <c r="C99" s="17" t="str">
        <f>VLOOKUP(B99,'Plantilla publicacion'!$A$4:$M$503,6,0)</f>
        <v>81-Mejorar la oportunidad en la atención de trámites y servicios.</v>
      </c>
      <c r="D99" s="17" t="str">
        <f>VLOOKUP(B99,'Plantilla publicacion'!$A$4:$M$503,7,0)</f>
        <v>C-3599-0200-0005-53105b</v>
      </c>
      <c r="E99" s="17" t="str">
        <f>VLOOKUP(B99,'Plantilla publicacion'!$A$4:$M$503,8,0)</f>
        <v>Estrategia de Sinergia Interinstitucional para Jornadas Conjuntas de  Atención a la Ciudadanía, diseñada e implementada (Informe de actividades realizadas)</v>
      </c>
      <c r="F99" s="17">
        <f>VLOOKUP(B99,'Plantilla publicacion'!$A$4:$M$503,9,0)</f>
        <v>1</v>
      </c>
      <c r="G99" s="17" t="str">
        <f>VLOOKUP(B99,'Plantilla publicacion'!$A$4:$M$503,10,0)</f>
        <v>Númerica</v>
      </c>
      <c r="H99" s="17" t="str">
        <f>VLOOKUP(B99,'Plantilla publicacion'!$A$4:$M$503,11,0)</f>
        <v>2025-02-03</v>
      </c>
      <c r="I99" s="17" t="str">
        <f>VLOOKUP(B99,'Plantilla publicacion'!$A$4:$M$503,12,0)</f>
        <v>2025-12-31</v>
      </c>
      <c r="J99" s="17" t="str">
        <f>VLOOKUP(B99,'Plantilla publicacion'!$A$4:$M$503,13,0)</f>
        <v>72-GRUPO DE TRABAJO DE ATENCION AL CIUDADANO</v>
      </c>
    </row>
    <row r="100" spans="1:10" ht="25.5" x14ac:dyDescent="0.25">
      <c r="A100" s="15" t="str">
        <f>VLOOKUP(B100,'Plantilla publicacion'!$A$4:$B$503,2,0)</f>
        <v>Actividad propia</v>
      </c>
      <c r="B100" s="21" t="s">
        <v>1134</v>
      </c>
      <c r="C100" s="20">
        <f>VLOOKUP(B100,'Plantilla publicacion'!$A$4:$M$503,6,0)</f>
        <v>0</v>
      </c>
      <c r="D100" s="20">
        <f>VLOOKUP(B100,'Plantilla publicacion'!$A$4:$M$503,7,0)</f>
        <v>0</v>
      </c>
      <c r="E100" s="6" t="str">
        <f>VLOOKUP(B100,'Plantilla publicacion'!$A$4:$M$503,8,0)</f>
        <v>Diseñar la estrategia de sinergia con otras entidades que incluya plan de trabajo   (Documento estrategia (incluye plan de trabajo)</v>
      </c>
      <c r="F100" s="6">
        <f>VLOOKUP(B100,'Plantilla publicacion'!$A$4:$M$503,9,0)</f>
        <v>1</v>
      </c>
      <c r="G100" s="6" t="str">
        <f>VLOOKUP(B100,'Plantilla publicacion'!$A$4:$M$503,10,0)</f>
        <v>Númerica</v>
      </c>
      <c r="H100" s="7" t="str">
        <f>VLOOKUP(B100,'Plantilla publicacion'!$A$4:$M$503,11,0)</f>
        <v>2025-02-03</v>
      </c>
      <c r="I100" s="7" t="str">
        <f>VLOOKUP(B100,'Plantilla publicacion'!$A$4:$M$503,12,0)</f>
        <v>2025-03-31</v>
      </c>
      <c r="J100" s="19" t="str">
        <f>VLOOKUP(B100,'Plantilla publicacion'!$A$4:$M$503,13,0)</f>
        <v>72-GRUPO DE TRABAJO DE ATENCION AL CIUDADANO</v>
      </c>
    </row>
    <row r="101" spans="1:10" s="14" customFormat="1" ht="25.5" x14ac:dyDescent="0.25">
      <c r="A101" s="15" t="str">
        <f>VLOOKUP(B101,'Plantilla publicacion'!$A$4:$B$503,2,0)</f>
        <v>Actividad propia</v>
      </c>
      <c r="B101" s="6" t="s">
        <v>1136</v>
      </c>
      <c r="C101" s="20">
        <f>VLOOKUP(B101,'Plantilla publicacion'!$A$4:$M$503,6,0)</f>
        <v>0</v>
      </c>
      <c r="D101" s="20">
        <f>VLOOKUP(B101,'Plantilla publicacion'!$A$4:$M$503,7,0)</f>
        <v>0</v>
      </c>
      <c r="E101" s="6" t="str">
        <f>VLOOKUP(B101,'Plantilla publicacion'!$A$4:$M$503,8,0)</f>
        <v>Ejecutar el plan de trabajo de la estrategia de sinergia (Documento de seguimiento trimestral)</v>
      </c>
      <c r="F101" s="6">
        <f>VLOOKUP(B101,'Plantilla publicacion'!$A$4:$M$503,9,0)</f>
        <v>3</v>
      </c>
      <c r="G101" s="6" t="str">
        <f>VLOOKUP(B101,'Plantilla publicacion'!$A$4:$M$503,10,0)</f>
        <v>Númerica</v>
      </c>
      <c r="H101" s="7" t="str">
        <f>VLOOKUP(B101,'Plantilla publicacion'!$A$4:$M$503,11,0)</f>
        <v>2025-04-01</v>
      </c>
      <c r="I101" s="7" t="str">
        <f>VLOOKUP(B101,'Plantilla publicacion'!$A$4:$M$503,12,0)</f>
        <v>2025-12-31</v>
      </c>
      <c r="J101" s="19" t="str">
        <f>VLOOKUP(B101,'Plantilla publicacion'!$A$4:$M$503,13,0)</f>
        <v>72-GRUPO DE TRABAJO DE ATENCION AL CIUDADANO</v>
      </c>
    </row>
    <row r="102" spans="1:10" ht="25.5" x14ac:dyDescent="0.25">
      <c r="A102" s="15" t="str">
        <f>VLOOKUP(B102,'Plantilla publicacion'!$A$4:$B$503,2,0)</f>
        <v>Actividad propia</v>
      </c>
      <c r="B102" s="6" t="s">
        <v>1138</v>
      </c>
      <c r="C102" s="20">
        <f>VLOOKUP(B102,'Plantilla publicacion'!$A$4:$M$503,6,0)</f>
        <v>0</v>
      </c>
      <c r="D102" s="20">
        <f>VLOOKUP(B102,'Plantilla publicacion'!$A$4:$M$503,7,0)</f>
        <v>0</v>
      </c>
      <c r="E102" s="6" t="str">
        <f>VLOOKUP(B102,'Plantilla publicacion'!$A$4:$M$503,8,0)</f>
        <v>Elaborar informe final de la estrategia (Informe elaborado)</v>
      </c>
      <c r="F102" s="6">
        <f>VLOOKUP(B102,'Plantilla publicacion'!$A$4:$M$503,9,0)</f>
        <v>1</v>
      </c>
      <c r="G102" s="6" t="str">
        <f>VLOOKUP(B102,'Plantilla publicacion'!$A$4:$M$503,10,0)</f>
        <v>Númerica</v>
      </c>
      <c r="H102" s="7" t="str">
        <f>VLOOKUP(B102,'Plantilla publicacion'!$A$4:$M$503,11,0)</f>
        <v>2025-12-01</v>
      </c>
      <c r="I102" s="7" t="str">
        <f>VLOOKUP(B102,'Plantilla publicacion'!$A$4:$M$503,12,0)</f>
        <v>2025-12-31</v>
      </c>
      <c r="J102" s="19" t="str">
        <f>VLOOKUP(B102,'Plantilla publicacion'!$A$4:$M$503,13,0)</f>
        <v>72-GRUPO DE TRABAJO DE ATENCION AL CIUDADANO</v>
      </c>
    </row>
    <row r="103" spans="1:10" s="14" customFormat="1" ht="63.75" x14ac:dyDescent="0.25">
      <c r="A103" s="5" t="str">
        <f>VLOOKUP(B103,'Plantilla publicacion'!$A$4:$B$503,2,0)</f>
        <v>Producto</v>
      </c>
      <c r="B103" s="17" t="s">
        <v>1166</v>
      </c>
      <c r="C103" s="17" t="str">
        <f>VLOOKUP(B103,'Plantilla publicacion'!$A$4:$M$503,6,0)</f>
        <v>56-Fortalecer la gestión de la información, el conocimiento y la innovación para optimizar la capacidad institucional</v>
      </c>
      <c r="D103" s="17" t="str">
        <f>VLOOKUP(B103,'Plantilla publicacion'!$A$4:$M$503,7,0)</f>
        <v>FUNCIONAMIENTO</v>
      </c>
      <c r="E103" s="17" t="str">
        <f>VLOOKUP(B103,'Plantilla publicacion'!$A$4:$M$503,8,0)</f>
        <v>Capacitaciones externas de acompañamiento a los operadores comunitarios respecto del Régimen diferencial de protección de usuarios, realizadas (Soportes de desarrollo de capacitaciones (Presentación  y/o listas asistencia  y/o fotos)</v>
      </c>
      <c r="F103" s="17">
        <f>VLOOKUP(B103,'Plantilla publicacion'!$A$4:$M$503,9,0)</f>
        <v>10</v>
      </c>
      <c r="G103" s="17" t="str">
        <f>VLOOKUP(B103,'Plantilla publicacion'!$A$4:$M$503,10,0)</f>
        <v>Númerica</v>
      </c>
      <c r="H103" s="17" t="str">
        <f>VLOOKUP(B103,'Plantilla publicacion'!$A$4:$M$503,11,0)</f>
        <v>2025-01-15</v>
      </c>
      <c r="I103" s="17" t="str">
        <f>VLOOKUP(B103,'Plantilla publicacion'!$A$4:$M$503,12,0)</f>
        <v>2025-12-15</v>
      </c>
      <c r="J103" s="17" t="str">
        <f>VLOOKUP(B103,'Plantilla publicacion'!$A$4:$M$503,13,0)</f>
        <v>3200-DIRECCIÓN DE INVESTIGACIONES DE PROTECCIÓN DE USUARIOS DE SERVICIOS DE COMUNICACIONES</v>
      </c>
    </row>
    <row r="104" spans="1:10" ht="51.75" thickBot="1" x14ac:dyDescent="0.3">
      <c r="A104" s="15" t="str">
        <f>VLOOKUP(B104,'Plantilla publicacion'!$A$4:$B$503,2,0)</f>
        <v>Actividad propia</v>
      </c>
      <c r="B104" s="22" t="s">
        <v>1169</v>
      </c>
      <c r="C104" s="20">
        <f>VLOOKUP(B104,'Plantilla publicacion'!$A$4:$M$503,6,0)</f>
        <v>0</v>
      </c>
      <c r="D104" s="20">
        <f>VLOOKUP(B104,'Plantilla publicacion'!$A$4:$M$503,7,0)</f>
        <v>0</v>
      </c>
      <c r="E104" s="6" t="str">
        <f>VLOOKUP(B104,'Plantilla publicacion'!$A$4:$M$503,8,0)</f>
        <v>Definir el plan de trabajo de las capacitaciones a realizar (Temas y lugares donde se realizarán las capacitaciones) (Acta de reunión)</v>
      </c>
      <c r="F104" s="6">
        <f>VLOOKUP(B104,'Plantilla publicacion'!$A$4:$M$503,9,0)</f>
        <v>1</v>
      </c>
      <c r="G104" s="6" t="str">
        <f>VLOOKUP(B104,'Plantilla publicacion'!$A$4:$M$503,10,0)</f>
        <v>Númerica</v>
      </c>
      <c r="H104" s="7" t="str">
        <f>VLOOKUP(B104,'Plantilla publicacion'!$A$4:$M$503,11,0)</f>
        <v>2025-01-15</v>
      </c>
      <c r="I104" s="7" t="str">
        <f>VLOOKUP(B104,'Plantilla publicacion'!$A$4:$M$503,12,0)</f>
        <v>2025-02-14</v>
      </c>
      <c r="J104" s="19" t="str">
        <f>VLOOKUP(B104,'Plantilla publicacion'!$A$4:$M$503,13,0)</f>
        <v>3200-DIRECCIÓN DE INVESTIGACIONES DE PROTECCIÓN DE USUARIOS DE SERVICIOS DE COMUNICACIONES</v>
      </c>
    </row>
    <row r="105" spans="1:10" s="14" customFormat="1" ht="51" x14ac:dyDescent="0.25">
      <c r="A105" s="15" t="str">
        <f>VLOOKUP(B105,'Plantilla publicacion'!$A$4:$B$503,2,0)</f>
        <v>Actividad propia</v>
      </c>
      <c r="B105" s="21" t="s">
        <v>1172</v>
      </c>
      <c r="C105" s="20">
        <f>VLOOKUP(B105,'Plantilla publicacion'!$A$4:$M$503,6,0)</f>
        <v>0</v>
      </c>
      <c r="D105" s="20">
        <f>VLOOKUP(B105,'Plantilla publicacion'!$A$4:$M$503,7,0)</f>
        <v>0</v>
      </c>
      <c r="E105" s="6" t="str">
        <f>VLOOKUP(B105,'Plantilla publicacion'!$A$4:$M$503,8,0)</f>
        <v>Realizar las jornadas de capacitación (Soportes de desarrollo de capacitaciones (Presentación  y/o listas asistencia  y/o fotos)</v>
      </c>
      <c r="F105" s="6">
        <f>VLOOKUP(B105,'Plantilla publicacion'!$A$4:$M$503,9,0)</f>
        <v>10</v>
      </c>
      <c r="G105" s="6" t="str">
        <f>VLOOKUP(B105,'Plantilla publicacion'!$A$4:$M$503,10,0)</f>
        <v>Númerica</v>
      </c>
      <c r="H105" s="7" t="str">
        <f>VLOOKUP(B105,'Plantilla publicacion'!$A$4:$M$503,11,0)</f>
        <v>2025-02-17</v>
      </c>
      <c r="I105" s="7" t="str">
        <f>VLOOKUP(B105,'Plantilla publicacion'!$A$4:$M$503,12,0)</f>
        <v>2025-12-15</v>
      </c>
      <c r="J105" s="19" t="str">
        <f>VLOOKUP(B105,'Plantilla publicacion'!$A$4:$M$503,13,0)</f>
        <v>3200-DIRECCIÓN DE INVESTIGACIONES DE PROTECCIÓN DE USUARIOS DE SERVICIOS DE COMUNICACIONES</v>
      </c>
    </row>
    <row r="106" spans="1:10" s="14" customFormat="1" ht="51" x14ac:dyDescent="0.25">
      <c r="A106" s="5" t="str">
        <f>VLOOKUP(B106,'Plantilla publicacion'!$A$4:$B$503,2,0)</f>
        <v>Producto</v>
      </c>
      <c r="B106" s="17" t="s">
        <v>1173</v>
      </c>
      <c r="C106" s="17" t="str">
        <f>VLOOKUP(B106,'Plantilla publicacion'!$A$4:$M$503,6,0)</f>
        <v>81-Mejorar la oportunidad en la atención de trámites y servicios.</v>
      </c>
      <c r="D106" s="17" t="str">
        <f>VLOOKUP(B106,'Plantilla publicacion'!$A$4:$M$503,7,0)</f>
        <v>FUNCIONAMIENTO</v>
      </c>
      <c r="E106" s="17" t="str">
        <f>VLOOKUP(B106,'Plantilla publicacion'!$A$4:$M$503,8,0)</f>
        <v>Recursos de reposición decididos en 6 meses o menos ( Listado definitivo realizado).</v>
      </c>
      <c r="F106" s="17">
        <f>VLOOKUP(B106,'Plantilla publicacion'!$A$4:$M$503,9,0)</f>
        <v>80</v>
      </c>
      <c r="G106" s="17" t="str">
        <f>VLOOKUP(B106,'Plantilla publicacion'!$A$4:$M$503,10,0)</f>
        <v>Porcentual</v>
      </c>
      <c r="H106" s="17" t="str">
        <f>VLOOKUP(B106,'Plantilla publicacion'!$A$4:$M$503,11,0)</f>
        <v>2025-01-02</v>
      </c>
      <c r="I106" s="17" t="str">
        <f>VLOOKUP(B106,'Plantilla publicacion'!$A$4:$M$503,12,0)</f>
        <v>2025-12-30</v>
      </c>
      <c r="J106" s="17" t="str">
        <f>VLOOKUP(B106,'Plantilla publicacion'!$A$4:$M$503,13,0)</f>
        <v>3200-DIRECCIÓN DE INVESTIGACIONES DE PROTECCIÓN DE USUARIOS DE SERVICIOS DE COMUNICACIONES</v>
      </c>
    </row>
    <row r="107" spans="1:10" ht="51" x14ac:dyDescent="0.25">
      <c r="A107" s="15" t="str">
        <f>VLOOKUP(B107,'Plantilla publicacion'!$A$4:$B$503,2,0)</f>
        <v>Actividad propia</v>
      </c>
      <c r="B107" s="6" t="s">
        <v>1176</v>
      </c>
      <c r="C107" s="20">
        <f>VLOOKUP(B107,'Plantilla publicacion'!$A$4:$M$503,6,0)</f>
        <v>0</v>
      </c>
      <c r="D107" s="20">
        <f>VLOOKUP(B107,'Plantilla publicacion'!$A$4:$M$503,7,0)</f>
        <v>0</v>
      </c>
      <c r="E107" s="6" t="str">
        <f>VLOOKUP(B107,'Plantilla publicacion'!$A$4:$M$503,8,0)</f>
        <v>Realizar un inventario que identifique los recursos de reposición radicados entre el 15 de agosto de 2024 y el 15 de enero de 2025, incluyendo la información necesaria para verificar su cumplimiento (Listado con celdas definidas)</v>
      </c>
      <c r="F107" s="6">
        <f>VLOOKUP(B107,'Plantilla publicacion'!$A$4:$M$503,9,0)</f>
        <v>1</v>
      </c>
      <c r="G107" s="6" t="str">
        <f>VLOOKUP(B107,'Plantilla publicacion'!$A$4:$M$503,10,0)</f>
        <v>Númerica</v>
      </c>
      <c r="H107" s="7" t="str">
        <f>VLOOKUP(B107,'Plantilla publicacion'!$A$4:$M$503,11,0)</f>
        <v>2025-01-02</v>
      </c>
      <c r="I107" s="7" t="str">
        <f>VLOOKUP(B107,'Plantilla publicacion'!$A$4:$M$503,12,0)</f>
        <v>2025-03-14</v>
      </c>
      <c r="J107" s="19" t="str">
        <f>VLOOKUP(B107,'Plantilla publicacion'!$A$4:$M$503,13,0)</f>
        <v>3200-DIRECCIÓN DE INVESTIGACIONES DE PROTECCIÓN DE USUARIOS DE SERVICIOS DE COMUNICACIONES</v>
      </c>
    </row>
    <row r="108" spans="1:10" s="14" customFormat="1" ht="51.75" thickBot="1" x14ac:dyDescent="0.3">
      <c r="A108" s="15" t="str">
        <f>VLOOKUP(B108,'Plantilla publicacion'!$A$4:$B$503,2,0)</f>
        <v>Actividad propia</v>
      </c>
      <c r="B108" s="22" t="s">
        <v>1178</v>
      </c>
      <c r="C108" s="20">
        <f>VLOOKUP(B108,'Plantilla publicacion'!$A$4:$M$503,6,0)</f>
        <v>0</v>
      </c>
      <c r="D108" s="20">
        <f>VLOOKUP(B108,'Plantilla publicacion'!$A$4:$M$503,7,0)</f>
        <v>0</v>
      </c>
      <c r="E108" s="6" t="str">
        <f>VLOOKUP(B108,'Plantilla publicacion'!$A$4:$M$503,8,0)</f>
        <v>Actualizar periodicamente el listado, incorporando los recursos de reposición ingresados desde el 15 de enero hasta el 30 de junio de 2025.  (Listado)</v>
      </c>
      <c r="F108" s="6">
        <f>VLOOKUP(B108,'Plantilla publicacion'!$A$4:$M$503,9,0)</f>
        <v>1</v>
      </c>
      <c r="G108" s="6" t="str">
        <f>VLOOKUP(B108,'Plantilla publicacion'!$A$4:$M$503,10,0)</f>
        <v>Númerica</v>
      </c>
      <c r="H108" s="7" t="str">
        <f>VLOOKUP(B108,'Plantilla publicacion'!$A$4:$M$503,11,0)</f>
        <v>2025-01-02</v>
      </c>
      <c r="I108" s="7" t="str">
        <f>VLOOKUP(B108,'Plantilla publicacion'!$A$4:$M$503,12,0)</f>
        <v>2025-07-15</v>
      </c>
      <c r="J108" s="19" t="str">
        <f>VLOOKUP(B108,'Plantilla publicacion'!$A$4:$M$503,13,0)</f>
        <v>3200-DIRECCIÓN DE INVESTIGACIONES DE PROTECCIÓN DE USUARIOS DE SERVICIOS DE COMUNICACIONES</v>
      </c>
    </row>
    <row r="109" spans="1:10" ht="51" x14ac:dyDescent="0.25">
      <c r="A109" s="15" t="str">
        <f>VLOOKUP(B109,'Plantilla publicacion'!$A$4:$B$503,2,0)</f>
        <v>Actividad propia</v>
      </c>
      <c r="B109" s="21" t="s">
        <v>1180</v>
      </c>
      <c r="C109" s="20">
        <f>VLOOKUP(B109,'Plantilla publicacion'!$A$4:$M$503,6,0)</f>
        <v>0</v>
      </c>
      <c r="D109" s="20">
        <f>VLOOKUP(B109,'Plantilla publicacion'!$A$4:$M$503,7,0)</f>
        <v>0</v>
      </c>
      <c r="E109" s="6" t="str">
        <f>VLOOKUP(B109,'Plantilla publicacion'!$A$4:$M$503,8,0)</f>
        <v>Resolver los recursos de reposición identificados en el inventario de la actividad anterior en 6 meses o menos (listado definitivo realizado)</v>
      </c>
      <c r="F109" s="6">
        <f>VLOOKUP(B109,'Plantilla publicacion'!$A$4:$M$503,9,0)</f>
        <v>80</v>
      </c>
      <c r="G109" s="6" t="str">
        <f>VLOOKUP(B109,'Plantilla publicacion'!$A$4:$M$503,10,0)</f>
        <v>Porcentual</v>
      </c>
      <c r="H109" s="7" t="str">
        <f>VLOOKUP(B109,'Plantilla publicacion'!$A$4:$M$503,11,0)</f>
        <v>2025-01-02</v>
      </c>
      <c r="I109" s="7" t="str">
        <f>VLOOKUP(B109,'Plantilla publicacion'!$A$4:$M$503,12,0)</f>
        <v>2025-12-30</v>
      </c>
      <c r="J109" s="19" t="str">
        <f>VLOOKUP(B109,'Plantilla publicacion'!$A$4:$M$503,13,0)</f>
        <v>3200-DIRECCIÓN DE INVESTIGACIONES DE PROTECCIÓN DE USUARIOS DE SERVICIOS DE COMUNICACIONES</v>
      </c>
    </row>
    <row r="110" spans="1:10" s="14" customFormat="1" ht="51" x14ac:dyDescent="0.25">
      <c r="A110" s="5" t="str">
        <f>VLOOKUP(B110,'Plantilla publicacion'!$A$4:$B$503,2,0)</f>
        <v>Producto</v>
      </c>
      <c r="B110" s="17" t="s">
        <v>1183</v>
      </c>
      <c r="C110" s="17" t="str">
        <f>VLOOKUP(B110,'Plantilla publicacion'!$A$4:$M$503,6,0)</f>
        <v>81-Mejorar la oportunidad en la atención de trámites y servicios.</v>
      </c>
      <c r="D110" s="17" t="str">
        <f>VLOOKUP(B110,'Plantilla publicacion'!$A$4:$M$503,7,0)</f>
        <v>C-3503-0200-0014-20309b</v>
      </c>
      <c r="E110" s="17" t="str">
        <f>VLOOKUP(B110,'Plantilla publicacion'!$A$4:$M$503,8,0)</f>
        <v>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v>
      </c>
      <c r="F110" s="17">
        <f>VLOOKUP(B110,'Plantilla publicacion'!$A$4:$M$503,9,0)</f>
        <v>60</v>
      </c>
      <c r="G110" s="17" t="str">
        <f>VLOOKUP(B110,'Plantilla publicacion'!$A$4:$M$503,10,0)</f>
        <v>Porcentual</v>
      </c>
      <c r="H110" s="17" t="str">
        <f>VLOOKUP(B110,'Plantilla publicacion'!$A$4:$M$503,11,0)</f>
        <v>2025-01-02</v>
      </c>
      <c r="I110" s="17" t="str">
        <f>VLOOKUP(B110,'Plantilla publicacion'!$A$4:$M$503,12,0)</f>
        <v>2025-12-31</v>
      </c>
      <c r="J110" s="17" t="str">
        <f>VLOOKUP(B110,'Plantilla publicacion'!$A$4:$M$503,13,0)</f>
        <v>2000-DESPACHO DEL SUPERINTENDENTE DELEGADO PARA LA PROPIEDAD INDUSTRIAL</v>
      </c>
    </row>
    <row r="111" spans="1:10" ht="51.75" thickBot="1" x14ac:dyDescent="0.3">
      <c r="A111" s="15" t="str">
        <f>VLOOKUP(B111,'Plantilla publicacion'!$A$4:$B$503,2,0)</f>
        <v>Actividad propia</v>
      </c>
      <c r="B111" s="22" t="s">
        <v>1185</v>
      </c>
      <c r="C111" s="20">
        <f>VLOOKUP(B111,'Plantilla publicacion'!$A$4:$M$503,6,0)</f>
        <v>0</v>
      </c>
      <c r="D111" s="20">
        <f>VLOOKUP(B111,'Plantilla publicacion'!$A$4:$M$503,7,0)</f>
        <v>0</v>
      </c>
      <c r="E111" s="6" t="str">
        <f>VLOOKUP(B111,'Plantilla publicacion'!$A$4:$M$503,8,0)</f>
        <v>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v>
      </c>
      <c r="F111" s="6">
        <f>VLOOKUP(B111,'Plantilla publicacion'!$A$4:$M$503,9,0)</f>
        <v>60</v>
      </c>
      <c r="G111" s="6" t="str">
        <f>VLOOKUP(B111,'Plantilla publicacion'!$A$4:$M$503,10,0)</f>
        <v>Porcentual</v>
      </c>
      <c r="H111" s="7" t="str">
        <f>VLOOKUP(B111,'Plantilla publicacion'!$A$4:$M$503,11,0)</f>
        <v>2025-01-02</v>
      </c>
      <c r="I111" s="7" t="str">
        <f>VLOOKUP(B111,'Plantilla publicacion'!$A$4:$M$503,12,0)</f>
        <v>2025-12-31</v>
      </c>
      <c r="J111" s="19" t="str">
        <f>VLOOKUP(B111,'Plantilla publicacion'!$A$4:$M$503,13,0)</f>
        <v>2000-DESPACHO DEL SUPERINTENDENTE DELEGADO PARA LA PROPIEDAD INDUSTRIAL</v>
      </c>
    </row>
    <row r="112" spans="1:10" s="14" customFormat="1" ht="102" x14ac:dyDescent="0.25">
      <c r="A112" s="5" t="str">
        <f>VLOOKUP(B112,'Plantilla publicacion'!$A$4:$B$503,2,0)</f>
        <v>Producto</v>
      </c>
      <c r="B112" s="17" t="s">
        <v>1186</v>
      </c>
      <c r="C112" s="17" t="str">
        <f>VLOOKUP(B112,'Plantilla publicacion'!$A$4:$M$503,6,0)</f>
        <v>56-Fortalecer la gestión de la información, el conocimiento y la innovación para optimizar la capacidad institucional</v>
      </c>
      <c r="D112" s="17" t="str">
        <f>VLOOKUP(B112,'Plantilla publicacion'!$A$4:$M$503,7,0)</f>
        <v>N/A</v>
      </c>
      <c r="E112" s="17" t="str">
        <f>VLOOKUP(B112,'Plantilla publicacion'!$A$4:$M$503,8,0)</f>
        <v>Protocolo para la promoción, sensibilización y orientación al ciudadano en temas de Propiedad Industrial, mediante comunicación clara, oportuna y veraz, socializado (Acta de socialización firmada)</v>
      </c>
      <c r="F112" s="17">
        <f>VLOOKUP(B112,'Plantilla publicacion'!$A$4:$M$503,9,0)</f>
        <v>1</v>
      </c>
      <c r="G112" s="17" t="str">
        <f>VLOOKUP(B112,'Plantilla publicacion'!$A$4:$M$503,10,0)</f>
        <v>Númerica</v>
      </c>
      <c r="H112" s="17" t="str">
        <f>VLOOKUP(B112,'Plantilla publicacion'!$A$4:$M$503,11,0)</f>
        <v>2025-03-03</v>
      </c>
      <c r="I112" s="17" t="str">
        <f>VLOOKUP(B112,'Plantilla publicacion'!$A$4:$M$503,12,0)</f>
        <v>2025-10-31</v>
      </c>
      <c r="J112" s="17" t="str">
        <f>VLOOKUP(B112,'Plantilla publicacion'!$A$4:$M$503,13,0)</f>
        <v>2000-DESPACHO DEL SUPERINTENDENTE DELEGADO PARA LA PROPIEDAD INDUSTRIAL;
2023-GRUPO DE TRABAJO DE CENTRO DE INFORMACIÓN TECNOLÓGICA Y APOYO A LA GESTIÓN DE PROPIEDAD LA INDUSTRIAL</v>
      </c>
    </row>
    <row r="113" spans="1:10" s="14" customFormat="1" ht="63.75" x14ac:dyDescent="0.25">
      <c r="A113" s="15" t="str">
        <f>VLOOKUP(B113,'Plantilla publicacion'!$A$4:$B$503,2,0)</f>
        <v>Actividad sin participación</v>
      </c>
      <c r="B113" s="6" t="s">
        <v>1190</v>
      </c>
      <c r="C113" s="20">
        <f>VLOOKUP(B113,'Plantilla publicacion'!$A$4:$M$503,6,0)</f>
        <v>0</v>
      </c>
      <c r="D113" s="20">
        <f>VLOOKUP(B113,'Plantilla publicacion'!$A$4:$M$503,7,0)</f>
        <v>0</v>
      </c>
      <c r="E113" s="6" t="str">
        <f>VLOOKUP(B113,'Plantilla publicacion'!$A$4:$M$503,8,0)</f>
        <v>Definir la estructura y contenido del protocolo (Estructura y contenido del Protocolo definida)</v>
      </c>
      <c r="F113" s="6">
        <f>VLOOKUP(B113,'Plantilla publicacion'!$A$4:$M$503,9,0)</f>
        <v>1</v>
      </c>
      <c r="G113" s="6" t="str">
        <f>VLOOKUP(B113,'Plantilla publicacion'!$A$4:$M$503,10,0)</f>
        <v>Númerica</v>
      </c>
      <c r="H113" s="7" t="str">
        <f>VLOOKUP(B113,'Plantilla publicacion'!$A$4:$M$503,11,0)</f>
        <v>2025-03-03</v>
      </c>
      <c r="I113" s="7" t="str">
        <f>VLOOKUP(B113,'Plantilla publicacion'!$A$4:$M$503,12,0)</f>
        <v>2025-03-31</v>
      </c>
      <c r="J113" s="19" t="str">
        <f>VLOOKUP(B113,'Plantilla publicacion'!$A$4:$M$503,13,0)</f>
        <v>2023-GRUPO DE TRABAJO DE CENTRO DE INFORMACIÓN TECNOLÓGICA Y APOYO A LA GESTIÓN DE PROPIEDAD LA INDUSTRIAL</v>
      </c>
    </row>
    <row r="114" spans="1:10" ht="102" x14ac:dyDescent="0.25">
      <c r="A114" s="15" t="str">
        <f>VLOOKUP(B114,'Plantilla publicacion'!$A$4:$B$503,2,0)</f>
        <v>Actividad propia</v>
      </c>
      <c r="B114" s="6" t="s">
        <v>1192</v>
      </c>
      <c r="C114" s="20">
        <f>VLOOKUP(B114,'Plantilla publicacion'!$A$4:$M$503,6,0)</f>
        <v>0</v>
      </c>
      <c r="D114" s="20">
        <f>VLOOKUP(B114,'Plantilla publicacion'!$A$4:$M$503,7,0)</f>
        <v>0</v>
      </c>
      <c r="E114" s="6" t="str">
        <f>VLOOKUP(B114,'Plantilla publicacion'!$A$4:$M$503,8,0)</f>
        <v>Definir los lineamientos para la promoción,  sensibilización y orientación en temas de Propiedad Industrial que se desarrollarán en el protocolo (Lineamientos para la promoción definidos)</v>
      </c>
      <c r="F114" s="6">
        <f>VLOOKUP(B114,'Plantilla publicacion'!$A$4:$M$503,9,0)</f>
        <v>1</v>
      </c>
      <c r="G114" s="6" t="str">
        <f>VLOOKUP(B114,'Plantilla publicacion'!$A$4:$M$503,10,0)</f>
        <v>Númerica</v>
      </c>
      <c r="H114" s="7" t="str">
        <f>VLOOKUP(B114,'Plantilla publicacion'!$A$4:$M$503,11,0)</f>
        <v>2025-04-01</v>
      </c>
      <c r="I114" s="7" t="str">
        <f>VLOOKUP(B114,'Plantilla publicacion'!$A$4:$M$503,12,0)</f>
        <v>2025-05-30</v>
      </c>
      <c r="J114" s="19" t="str">
        <f>VLOOKUP(B114,'Plantilla publicacion'!$A$4:$M$503,13,0)</f>
        <v>2000-DESPACHO DEL SUPERINTENDENTE DELEGADO PARA LA PROPIEDAD INDUSTRIAL;
2023-GRUPO DE TRABAJO DE CENTRO DE INFORMACIÓN TECNOLÓGICA Y APOYO A LA GESTIÓN DE PROPIEDAD LA INDUSTRIAL</v>
      </c>
    </row>
    <row r="115" spans="1:10" ht="64.5" thickBot="1" x14ac:dyDescent="0.3">
      <c r="A115" s="15" t="str">
        <f>VLOOKUP(B115,'Plantilla publicacion'!$A$4:$B$503,2,0)</f>
        <v>Actividad sin participación</v>
      </c>
      <c r="B115" s="22" t="s">
        <v>1194</v>
      </c>
      <c r="C115" s="20">
        <f>VLOOKUP(B115,'Plantilla publicacion'!$A$4:$M$503,6,0)</f>
        <v>0</v>
      </c>
      <c r="D115" s="20">
        <f>VLOOKUP(B115,'Plantilla publicacion'!$A$4:$M$503,7,0)</f>
        <v>0</v>
      </c>
      <c r="E115" s="6" t="str">
        <f>VLOOKUP(B115,'Plantilla publicacion'!$A$4:$M$503,8,0)</f>
        <v>Elaborar el protocolo para la promoción,  sensibilización y orientación en temas de Propiedad Industrial (Protocolo elaborado)</v>
      </c>
      <c r="F115" s="6">
        <f>VLOOKUP(B115,'Plantilla publicacion'!$A$4:$M$503,9,0)</f>
        <v>1</v>
      </c>
      <c r="G115" s="6" t="str">
        <f>VLOOKUP(B115,'Plantilla publicacion'!$A$4:$M$503,10,0)</f>
        <v>Númerica</v>
      </c>
      <c r="H115" s="7" t="str">
        <f>VLOOKUP(B115,'Plantilla publicacion'!$A$4:$M$503,11,0)</f>
        <v>2025-06-03</v>
      </c>
      <c r="I115" s="7" t="str">
        <f>VLOOKUP(B115,'Plantilla publicacion'!$A$4:$M$503,12,0)</f>
        <v>2025-08-29</v>
      </c>
      <c r="J115" s="19" t="str">
        <f>VLOOKUP(B115,'Plantilla publicacion'!$A$4:$M$503,13,0)</f>
        <v>2023-GRUPO DE TRABAJO DE CENTRO DE INFORMACIÓN TECNOLÓGICA Y APOYO A LA GESTIÓN DE PROPIEDAD LA INDUSTRIAL</v>
      </c>
    </row>
    <row r="116" spans="1:10" s="14" customFormat="1" ht="102" x14ac:dyDescent="0.25">
      <c r="A116" s="15" t="str">
        <f>VLOOKUP(B116,'Plantilla publicacion'!$A$4:$B$503,2,0)</f>
        <v>Actividad propia</v>
      </c>
      <c r="B116" s="21" t="s">
        <v>1196</v>
      </c>
      <c r="C116" s="20">
        <f>VLOOKUP(B116,'Plantilla publicacion'!$A$4:$M$503,6,0)</f>
        <v>0</v>
      </c>
      <c r="D116" s="20">
        <f>VLOOKUP(B116,'Plantilla publicacion'!$A$4:$M$503,7,0)</f>
        <v>0</v>
      </c>
      <c r="E116" s="6" t="str">
        <f>VLOOKUP(B116,'Plantilla publicacion'!$A$4:$M$503,8,0)</f>
        <v>Socializar a OSCAE y a la Red de Protección al Consumidor, el protocolo para la promoción,  sensibilización y orientación en temas de Propiedad Industrial (Acta de socialización firmada)</v>
      </c>
      <c r="F116" s="6">
        <f>VLOOKUP(B116,'Plantilla publicacion'!$A$4:$M$503,9,0)</f>
        <v>1</v>
      </c>
      <c r="G116" s="6" t="str">
        <f>VLOOKUP(B116,'Plantilla publicacion'!$A$4:$M$503,10,0)</f>
        <v>Númerica</v>
      </c>
      <c r="H116" s="7" t="str">
        <f>VLOOKUP(B116,'Plantilla publicacion'!$A$4:$M$503,11,0)</f>
        <v>2025-09-01</v>
      </c>
      <c r="I116" s="7" t="str">
        <f>VLOOKUP(B116,'Plantilla publicacion'!$A$4:$M$503,12,0)</f>
        <v>2025-10-31</v>
      </c>
      <c r="J116" s="19" t="str">
        <f>VLOOKUP(B116,'Plantilla publicacion'!$A$4:$M$503,13,0)</f>
        <v>2000-DESPACHO DEL SUPERINTENDENTE DELEGADO PARA LA PROPIEDAD INDUSTRIAL;
2023-GRUPO DE TRABAJO DE CENTRO DE INFORMACIÓN TECNOLÓGICA Y APOYO A LA GESTIÓN DE PROPIEDAD LA INDUSTRIAL</v>
      </c>
    </row>
    <row r="117" spans="1:10" s="14" customFormat="1" ht="63.75" x14ac:dyDescent="0.25">
      <c r="A117" s="5" t="str">
        <f>VLOOKUP(B117,'Plantilla publicacion'!$A$4:$B$503,2,0)</f>
        <v>Producto</v>
      </c>
      <c r="B117" s="17" t="s">
        <v>1237</v>
      </c>
      <c r="C117" s="17" t="str">
        <f>VLOOKUP(B117,'Plantilla publicacion'!$A$4:$M$503,6,0)</f>
        <v>59-Generar sinergias con agentes nacionales e internacionales que permitan potenciar las capacidades de la SIC.</v>
      </c>
      <c r="D117" s="17" t="str">
        <f>VLOOKUP(B117,'Plantilla publicacion'!$A$4:$M$503,7,0)</f>
        <v>C-3503-0200-0011-40401c</v>
      </c>
      <c r="E117" s="17" t="str">
        <f>VLOOKUP(B117,'Plantilla publicacion'!$A$4:$M$503,8,0)</f>
        <v>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v>
      </c>
      <c r="F117" s="17">
        <f>VLOOKUP(B117,'Plantilla publicacion'!$A$4:$M$503,9,0)</f>
        <v>100</v>
      </c>
      <c r="G117" s="17" t="str">
        <f>VLOOKUP(B117,'Plantilla publicacion'!$A$4:$M$503,10,0)</f>
        <v>Númerica</v>
      </c>
      <c r="H117" s="17" t="str">
        <f>VLOOKUP(B117,'Plantilla publicacion'!$A$4:$M$503,11,0)</f>
        <v>2025-01-20</v>
      </c>
      <c r="I117" s="17" t="str">
        <f>VLOOKUP(B117,'Plantilla publicacion'!$A$4:$M$503,12,0)</f>
        <v>2025-12-12</v>
      </c>
      <c r="J117" s="17" t="str">
        <f>VLOOKUP(B117,'Plantilla publicacion'!$A$4:$M$503,13,0)</f>
        <v>4000-DESPACHO DEL SUPERINTENDENTE DELEGADO PARA ASUNTOS JURISDICCIONALES</v>
      </c>
    </row>
    <row r="118" spans="1:10" ht="54.75" customHeight="1" x14ac:dyDescent="0.25">
      <c r="A118" s="15" t="str">
        <f>VLOOKUP(B118,'Plantilla publicacion'!$A$4:$B$503,2,0)</f>
        <v>Actividad propia</v>
      </c>
      <c r="B118" s="6" t="s">
        <v>1239</v>
      </c>
      <c r="C118" s="20">
        <f>VLOOKUP(B118,'Plantilla publicacion'!$A$4:$M$503,6,0)</f>
        <v>0</v>
      </c>
      <c r="D118" s="20">
        <f>VLOOKUP(B118,'Plantilla publicacion'!$A$4:$M$503,7,0)</f>
        <v>0</v>
      </c>
      <c r="E118" s="6" t="str">
        <f>VLOOKUP(B118,'Plantilla publicacion'!$A$4:$M$503,8,0)</f>
        <v>Finalizar acciones de competencia desleal y propiedad industrial que hayan sido admitidas a 31 de diciembre de 2024. (Listado mensual en Excel de autos o sentencias finalizados)</v>
      </c>
      <c r="F118" s="6">
        <f>VLOOKUP(B118,'Plantilla publicacion'!$A$4:$M$503,9,0)</f>
        <v>100</v>
      </c>
      <c r="G118" s="6" t="str">
        <f>VLOOKUP(B118,'Plantilla publicacion'!$A$4:$M$503,10,0)</f>
        <v>Númerica</v>
      </c>
      <c r="H118" s="7" t="str">
        <f>VLOOKUP(B118,'Plantilla publicacion'!$A$4:$M$503,11,0)</f>
        <v>2025-01-20</v>
      </c>
      <c r="I118" s="7" t="str">
        <f>VLOOKUP(B118,'Plantilla publicacion'!$A$4:$M$503,12,0)</f>
        <v>2025-12-12</v>
      </c>
      <c r="J118" s="19" t="str">
        <f>VLOOKUP(B118,'Plantilla publicacion'!$A$4:$M$503,13,0)</f>
        <v>4000-DESPACHO DEL SUPERINTENDENTE DELEGADO PARA ASUNTOS JURISDICCIONALES</v>
      </c>
    </row>
    <row r="119" spans="1:10" s="14" customFormat="1" ht="39" thickBot="1" x14ac:dyDescent="0.3">
      <c r="A119" s="5" t="str">
        <f>VLOOKUP(B119,'Plantilla publicacion'!$A$4:$B$503,2,0)</f>
        <v>Producto</v>
      </c>
      <c r="B119" s="17" t="s">
        <v>1240</v>
      </c>
      <c r="C119" s="17" t="str">
        <f>VLOOKUP(B119,'Plantilla publicacion'!$A$4:$M$503,6,0)</f>
        <v>81-Mejorar la oportunidad en la atención de trámites y servicios.</v>
      </c>
      <c r="D119" s="17" t="str">
        <f>VLOOKUP(B119,'Plantilla publicacion'!$A$4:$M$503,7,0)</f>
        <v>C-3503-0200-0011-40401c</v>
      </c>
      <c r="E119" s="17" t="str">
        <f>VLOOKUP(B119,'Plantilla publicacion'!$A$4:$M$503,8,0)</f>
        <v>Demandas de protección al consumidor que se presenten o trasladen al Grupo de Trabajo de Calificación, calificadas dentro del termino señalado por la ley.  (se contabilizará  a partir del ingreso de la correspondiente al grupo)</v>
      </c>
      <c r="F119" s="17">
        <f>VLOOKUP(B119,'Plantilla publicacion'!$A$4:$M$503,9,0)</f>
        <v>100</v>
      </c>
      <c r="G119" s="17" t="str">
        <f>VLOOKUP(B119,'Plantilla publicacion'!$A$4:$M$503,10,0)</f>
        <v>Porcentual</v>
      </c>
      <c r="H119" s="17" t="str">
        <f>VLOOKUP(B119,'Plantilla publicacion'!$A$4:$M$503,11,0)</f>
        <v>2025-01-20</v>
      </c>
      <c r="I119" s="17" t="str">
        <f>VLOOKUP(B119,'Plantilla publicacion'!$A$4:$M$503,12,0)</f>
        <v>2025-12-12</v>
      </c>
      <c r="J119" s="17" t="str">
        <f>VLOOKUP(B119,'Plantilla publicacion'!$A$4:$M$503,13,0)</f>
        <v>4000-DESPACHO DEL SUPERINTENDENTE DELEGADO PARA ASUNTOS JURISDICCIONALES</v>
      </c>
    </row>
    <row r="120" spans="1:10" ht="38.25" x14ac:dyDescent="0.25">
      <c r="A120" s="15" t="str">
        <f>VLOOKUP(B120,'Plantilla publicacion'!$A$4:$B$503,2,0)</f>
        <v>Actividad propia</v>
      </c>
      <c r="B120" s="21" t="s">
        <v>1242</v>
      </c>
      <c r="C120" s="20">
        <f>VLOOKUP(B120,'Plantilla publicacion'!$A$4:$M$503,6,0)</f>
        <v>0</v>
      </c>
      <c r="D120" s="20">
        <f>VLOOKUP(B120,'Plantilla publicacion'!$A$4:$M$503,7,0)</f>
        <v>0</v>
      </c>
      <c r="E120" s="6" t="str">
        <f>VLOOKUP(B120,'Plantilla publicacion'!$A$4:$M$503,8,0)</f>
        <v>Admitir las demandas de protección al consumidor dentro de los 30 días hábiles siguientes a la presentación de la demanda (Listado mensual de Excel con las demandas admitidas)</v>
      </c>
      <c r="F120" s="6">
        <f>VLOOKUP(B120,'Plantilla publicacion'!$A$4:$M$503,9,0)</f>
        <v>100</v>
      </c>
      <c r="G120" s="6" t="str">
        <f>VLOOKUP(B120,'Plantilla publicacion'!$A$4:$M$503,10,0)</f>
        <v>Porcentual</v>
      </c>
      <c r="H120" s="7" t="str">
        <f>VLOOKUP(B120,'Plantilla publicacion'!$A$4:$M$503,11,0)</f>
        <v>2025-01-20</v>
      </c>
      <c r="I120" s="7" t="str">
        <f>VLOOKUP(B120,'Plantilla publicacion'!$A$4:$M$503,12,0)</f>
        <v>2025-12-12</v>
      </c>
      <c r="J120" s="19" t="str">
        <f>VLOOKUP(B120,'Plantilla publicacion'!$A$4:$M$503,13,0)</f>
        <v>4000-DESPACHO DEL SUPERINTENDENTE DELEGADO PARA ASUNTOS JURISDICCIONALES</v>
      </c>
    </row>
    <row r="121" spans="1:10" s="14" customFormat="1" ht="38.25" x14ac:dyDescent="0.25">
      <c r="A121" s="5" t="str">
        <f>VLOOKUP(B121,'Plantilla publicacion'!$A$4:$B$503,2,0)</f>
        <v>Producto</v>
      </c>
      <c r="B121" s="17" t="s">
        <v>1243</v>
      </c>
      <c r="C121" s="17" t="str">
        <f>VLOOKUP(B121,'Plantilla publicacion'!$A$4:$M$503,6,0)</f>
        <v>81-Mejorar la oportunidad en la atención de trámites y servicios.</v>
      </c>
      <c r="D121" s="17" t="str">
        <f>VLOOKUP(B121,'Plantilla publicacion'!$A$4:$M$503,7,0)</f>
        <v>C-3503-0200-0011-40401c</v>
      </c>
      <c r="E121" s="17" t="str">
        <f>VLOOKUP(B121,'Plantilla publicacion'!$A$4:$M$503,8,0)</f>
        <v>Niveles de congestión de los procesos admitidos y pendientes de decisión a 31 de diciembre de 2024, en materia de Protección al Consumidor, reducidos. (Informe final que liste los autos o sentencias admitidos, finalizados)</v>
      </c>
      <c r="F121" s="17">
        <f>VLOOKUP(B121,'Plantilla publicacion'!$A$4:$M$503,9,0)</f>
        <v>20000</v>
      </c>
      <c r="G121" s="17" t="str">
        <f>VLOOKUP(B121,'Plantilla publicacion'!$A$4:$M$503,10,0)</f>
        <v>Númerica</v>
      </c>
      <c r="H121" s="17" t="str">
        <f>VLOOKUP(B121,'Plantilla publicacion'!$A$4:$M$503,11,0)</f>
        <v>2025-01-20</v>
      </c>
      <c r="I121" s="17" t="str">
        <f>VLOOKUP(B121,'Plantilla publicacion'!$A$4:$M$503,12,0)</f>
        <v>2025-12-12</v>
      </c>
      <c r="J121" s="17" t="str">
        <f>VLOOKUP(B121,'Plantilla publicacion'!$A$4:$M$503,13,0)</f>
        <v>4000-DESPACHO DEL SUPERINTENDENTE DELEGADO PARA ASUNTOS JURISDICCIONALES</v>
      </c>
    </row>
    <row r="122" spans="1:10" ht="60.75" customHeight="1" thickBot="1" x14ac:dyDescent="0.3">
      <c r="A122" s="15" t="str">
        <f>VLOOKUP(B122,'Plantilla publicacion'!$A$4:$B$503,2,0)</f>
        <v>Actividad propia</v>
      </c>
      <c r="B122" s="22" t="s">
        <v>1245</v>
      </c>
      <c r="C122" s="20">
        <f>VLOOKUP(B122,'Plantilla publicacion'!$A$4:$M$503,6,0)</f>
        <v>0</v>
      </c>
      <c r="D122" s="20">
        <f>VLOOKUP(B122,'Plantilla publicacion'!$A$4:$M$503,7,0)</f>
        <v>0</v>
      </c>
      <c r="E122" s="6" t="str">
        <f>VLOOKUP(B122,'Plantilla publicacion'!$A$4:$M$503,8,0)</f>
        <v>Finalizar las acciones de protección al consumidor admitidas y pendientes de decisión a 31 de diciembre de 2024. (Listado mensual en Excel de autos o sentencias finalizados)</v>
      </c>
      <c r="F122" s="6">
        <f>VLOOKUP(B122,'Plantilla publicacion'!$A$4:$M$503,9,0)</f>
        <v>20000</v>
      </c>
      <c r="G122" s="6" t="str">
        <f>VLOOKUP(B122,'Plantilla publicacion'!$A$4:$M$503,10,0)</f>
        <v>Númerica</v>
      </c>
      <c r="H122" s="7" t="str">
        <f>VLOOKUP(B122,'Plantilla publicacion'!$A$4:$M$503,11,0)</f>
        <v>2025-01-20</v>
      </c>
      <c r="I122" s="7" t="str">
        <f>VLOOKUP(B122,'Plantilla publicacion'!$A$4:$M$503,12,0)</f>
        <v>2025-12-12</v>
      </c>
      <c r="J122" s="19" t="str">
        <f>VLOOKUP(B122,'Plantilla publicacion'!$A$4:$M$503,13,0)</f>
        <v>4000-DESPACHO DEL SUPERINTENDENTE DELEGADO PARA ASUNTOS JURISDICCIONALES</v>
      </c>
    </row>
    <row r="123" spans="1:10" s="14" customFormat="1" ht="51" x14ac:dyDescent="0.25">
      <c r="A123" s="5" t="str">
        <f>VLOOKUP(B123,'Plantilla publicacion'!$A$4:$B$503,2,0)</f>
        <v>Producto</v>
      </c>
      <c r="B123" s="17" t="s">
        <v>1246</v>
      </c>
      <c r="C123" s="17" t="str">
        <f>VLOOKUP(B123,'Plantilla publicacion'!$A$4:$M$503,6,0)</f>
        <v>81-Mejorar la oportunidad en la atención de trámites y servicios.</v>
      </c>
      <c r="D123" s="17" t="str">
        <f>VLOOKUP(B123,'Plantilla publicacion'!$A$4:$M$503,7,0)</f>
        <v>C-3503-0200-0011-40401c</v>
      </c>
      <c r="E123" s="17" t="str">
        <f>VLOOKUP(B123,'Plantilla publicacion'!$A$4:$M$503,8,0)</f>
        <v>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v>
      </c>
      <c r="F123" s="17">
        <f>VLOOKUP(B123,'Plantilla publicacion'!$A$4:$M$503,9,0)</f>
        <v>6430</v>
      </c>
      <c r="G123" s="17" t="str">
        <f>VLOOKUP(B123,'Plantilla publicacion'!$A$4:$M$503,10,0)</f>
        <v>Númerica</v>
      </c>
      <c r="H123" s="17" t="str">
        <f>VLOOKUP(B123,'Plantilla publicacion'!$A$4:$M$503,11,0)</f>
        <v>2025-01-20</v>
      </c>
      <c r="I123" s="17" t="str">
        <f>VLOOKUP(B123,'Plantilla publicacion'!$A$4:$M$503,12,0)</f>
        <v>2025-12-12</v>
      </c>
      <c r="J123" s="17" t="str">
        <f>VLOOKUP(B123,'Plantilla publicacion'!$A$4:$M$503,13,0)</f>
        <v>4000-DESPACHO DEL SUPERINTENDENTE DELEGADO PARA ASUNTOS JURISDICCIONALES</v>
      </c>
    </row>
    <row r="124" spans="1:10" ht="54" customHeight="1" x14ac:dyDescent="0.25">
      <c r="A124" s="15" t="str">
        <f>VLOOKUP(B124,'Plantilla publicacion'!$A$4:$B$503,2,0)</f>
        <v>Actividad propia</v>
      </c>
      <c r="B124" s="6" t="s">
        <v>1248</v>
      </c>
      <c r="C124" s="20">
        <f>VLOOKUP(B124,'Plantilla publicacion'!$A$4:$M$503,6,0)</f>
        <v>0</v>
      </c>
      <c r="D124" s="20">
        <f>VLOOKUP(B124,'Plantilla publicacion'!$A$4:$M$503,7,0)</f>
        <v>0</v>
      </c>
      <c r="E124" s="6" t="str">
        <f>VLOOKUP(B124,'Plantilla publicacion'!$A$4:$M$503,8,0)</f>
        <v>Finalizar el trámite para la verificación del cumplimiento de las sentencias, transacciones y conciliaciones a favor del consumidor legalmente celebradas hasta el 31 de diciembre de 2023 (Listado en Excel mensual de finalización)</v>
      </c>
      <c r="F124" s="6">
        <f>VLOOKUP(B124,'Plantilla publicacion'!$A$4:$M$503,9,0)</f>
        <v>6430</v>
      </c>
      <c r="G124" s="6" t="str">
        <f>VLOOKUP(B124,'Plantilla publicacion'!$A$4:$M$503,10,0)</f>
        <v>Númerica</v>
      </c>
      <c r="H124" s="7" t="str">
        <f>VLOOKUP(B124,'Plantilla publicacion'!$A$4:$M$503,11,0)</f>
        <v>2025-01-20</v>
      </c>
      <c r="I124" s="7" t="str">
        <f>VLOOKUP(B124,'Plantilla publicacion'!$A$4:$M$503,12,0)</f>
        <v>2025-12-12</v>
      </c>
      <c r="J124" s="19" t="str">
        <f>VLOOKUP(B124,'Plantilla publicacion'!$A$4:$M$503,13,0)</f>
        <v>4000-DESPACHO DEL SUPERINTENDENTE DELEGADO PARA ASUNTOS JURISDICCIONALES</v>
      </c>
    </row>
    <row r="125" spans="1:10" s="14" customFormat="1" ht="51" x14ac:dyDescent="0.25">
      <c r="A125" s="5" t="str">
        <f>VLOOKUP(B125,'Plantilla publicacion'!$A$4:$B$503,2,0)</f>
        <v>Producto</v>
      </c>
      <c r="B125" s="17" t="s">
        <v>1249</v>
      </c>
      <c r="C125" s="17" t="str">
        <f>VLOOKUP(B125,'Plantilla publicacion'!$A$4:$M$503,6,0)</f>
        <v>58-Promover el enfoque preventivo, diferencial y territorial en el que hacer misional de la entidad</v>
      </c>
      <c r="D125" s="17" t="str">
        <f>VLOOKUP(B125,'Plantilla publicacion'!$A$4:$M$503,7,0)</f>
        <v>C-3503-0200-0011-40401c</v>
      </c>
      <c r="E125" s="17" t="str">
        <f>VLOOKUP(B125,'Plantilla publicacion'!$A$4:$M$503,8,0)</f>
        <v>Presencia territorial de la SIC en materia de asuntos jursidiccionales, fortalecida. (Listados de asistencia por jornada)</v>
      </c>
      <c r="F125" s="17">
        <f>VLOOKUP(B125,'Plantilla publicacion'!$A$4:$M$503,9,0)</f>
        <v>6</v>
      </c>
      <c r="G125" s="17" t="str">
        <f>VLOOKUP(B125,'Plantilla publicacion'!$A$4:$M$503,10,0)</f>
        <v>Númerica</v>
      </c>
      <c r="H125" s="17" t="str">
        <f>VLOOKUP(B125,'Plantilla publicacion'!$A$4:$M$503,11,0)</f>
        <v>2025-02-03</v>
      </c>
      <c r="I125" s="17" t="str">
        <f>VLOOKUP(B125,'Plantilla publicacion'!$A$4:$M$503,12,0)</f>
        <v>2025-11-28</v>
      </c>
      <c r="J125" s="17" t="str">
        <f>VLOOKUP(B125,'Plantilla publicacion'!$A$4:$M$503,13,0)</f>
        <v>4000-DESPACHO DEL SUPERINTENDENTE DELEGADO PARA ASUNTOS JURISDICCIONALES</v>
      </c>
    </row>
    <row r="126" spans="1:10" s="14" customFormat="1" ht="48" customHeight="1" x14ac:dyDescent="0.25">
      <c r="A126" s="15" t="str">
        <f>VLOOKUP(B126,'Plantilla publicacion'!$A$4:$B$503,2,0)</f>
        <v>Actividad propia</v>
      </c>
      <c r="B126" s="6" t="s">
        <v>1251</v>
      </c>
      <c r="C126" s="20">
        <f>VLOOKUP(B126,'Plantilla publicacion'!$A$4:$M$503,6,0)</f>
        <v>0</v>
      </c>
      <c r="D126" s="20">
        <f>VLOOKUP(B126,'Plantilla publicacion'!$A$4:$M$503,7,0)</f>
        <v>0</v>
      </c>
      <c r="E126" s="6" t="str">
        <f>VLOOKUP(B126,'Plantilla publicacion'!$A$4:$M$503,8,0)</f>
        <v>Definir fechas de las jornadas de territorialización. (correo electrónico enviando con las fechas de las jornadas/único entregable)</v>
      </c>
      <c r="F126" s="6">
        <f>VLOOKUP(B126,'Plantilla publicacion'!$A$4:$M$503,9,0)</f>
        <v>1</v>
      </c>
      <c r="G126" s="6" t="str">
        <f>VLOOKUP(B126,'Plantilla publicacion'!$A$4:$M$503,10,0)</f>
        <v>Númerica</v>
      </c>
      <c r="H126" s="7" t="str">
        <f>VLOOKUP(B126,'Plantilla publicacion'!$A$4:$M$503,11,0)</f>
        <v>2025-02-03</v>
      </c>
      <c r="I126" s="7" t="str">
        <f>VLOOKUP(B126,'Plantilla publicacion'!$A$4:$M$503,12,0)</f>
        <v>2025-03-31</v>
      </c>
      <c r="J126" s="19" t="str">
        <f>VLOOKUP(B126,'Plantilla publicacion'!$A$4:$M$503,13,0)</f>
        <v>4000-DESPACHO DEL SUPERINTENDENTE DELEGADO PARA ASUNTOS JURISDICCIONALES</v>
      </c>
    </row>
    <row r="127" spans="1:10" ht="48" customHeight="1" thickBot="1" x14ac:dyDescent="0.3">
      <c r="A127" s="15" t="str">
        <f>VLOOKUP(B127,'Plantilla publicacion'!$A$4:$B$503,2,0)</f>
        <v>Actividad propia</v>
      </c>
      <c r="B127" s="22" t="s">
        <v>1253</v>
      </c>
      <c r="C127" s="20">
        <f>VLOOKUP(B127,'Plantilla publicacion'!$A$4:$M$503,6,0)</f>
        <v>0</v>
      </c>
      <c r="D127" s="20">
        <f>VLOOKUP(B127,'Plantilla publicacion'!$A$4:$M$503,7,0)</f>
        <v>0</v>
      </c>
      <c r="E127" s="6" t="str">
        <f>VLOOKUP(B127,'Plantilla publicacion'!$A$4:$M$503,8,0)</f>
        <v>Realizar jornadas de territorialización, de acuerdo con el cronograma establecido. (Listados de asistencia por programa)</v>
      </c>
      <c r="F127" s="6">
        <f>VLOOKUP(B127,'Plantilla publicacion'!$A$4:$M$503,9,0)</f>
        <v>6</v>
      </c>
      <c r="G127" s="6" t="str">
        <f>VLOOKUP(B127,'Plantilla publicacion'!$A$4:$M$503,10,0)</f>
        <v>Númerica</v>
      </c>
      <c r="H127" s="7" t="str">
        <f>VLOOKUP(B127,'Plantilla publicacion'!$A$4:$M$503,11,0)</f>
        <v>2025-04-01</v>
      </c>
      <c r="I127" s="7" t="str">
        <f>VLOOKUP(B127,'Plantilla publicacion'!$A$4:$M$503,12,0)</f>
        <v>2025-11-28</v>
      </c>
      <c r="J127" s="19" t="str">
        <f>VLOOKUP(B127,'Plantilla publicacion'!$A$4:$M$503,13,0)</f>
        <v>4000-DESPACHO DEL SUPERINTENDENTE DELEGADO PARA ASUNTOS JURISDICCIONALES</v>
      </c>
    </row>
    <row r="128" spans="1:10" s="14" customFormat="1" ht="63.75" x14ac:dyDescent="0.25">
      <c r="A128" s="5" t="str">
        <f>VLOOKUP(B128,'Plantilla publicacion'!$A$4:$B$503,2,0)</f>
        <v>Producto</v>
      </c>
      <c r="B128" s="17" t="s">
        <v>1283</v>
      </c>
      <c r="C128" s="17" t="str">
        <f>VLOOKUP(B128,'Plantilla publicacion'!$A$4:$M$503,6,0)</f>
        <v>56-Fortalecer la gestión de la información, el conocimiento y la innovación para optimizar la capacidad institucional</v>
      </c>
      <c r="D128" s="17" t="str">
        <f>VLOOKUP(B128,'Plantilla publicacion'!$A$4:$M$503,7,0)</f>
        <v>C-3503-0200-0011-40401c</v>
      </c>
      <c r="E128" s="17" t="str">
        <f>VLOOKUP(B128,'Plantilla publicacion'!$A$4:$M$503,8,0)</f>
        <v>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v>
      </c>
      <c r="F128" s="17">
        <f>VLOOKUP(B128,'Plantilla publicacion'!$A$4:$M$503,9,0)</f>
        <v>1</v>
      </c>
      <c r="G128" s="17" t="str">
        <f>VLOOKUP(B128,'Plantilla publicacion'!$A$4:$M$503,10,0)</f>
        <v>Númerica</v>
      </c>
      <c r="H128" s="17" t="str">
        <f>VLOOKUP(B128,'Plantilla publicacion'!$A$4:$M$503,11,0)</f>
        <v>2025-02-03</v>
      </c>
      <c r="I128" s="17" t="str">
        <f>VLOOKUP(B128,'Plantilla publicacion'!$A$4:$M$503,12,0)</f>
        <v>2025-12-12</v>
      </c>
      <c r="J128" s="17" t="str">
        <f>VLOOKUP(B128,'Plantilla publicacion'!$A$4:$M$503,13,0)</f>
        <v>4000-DESPACHO DEL SUPERINTENDENTE DELEGADO PARA ASUNTOS JURISDICCIONALES</v>
      </c>
    </row>
    <row r="129" spans="1:10" s="14" customFormat="1" ht="51" x14ac:dyDescent="0.25">
      <c r="A129" s="15" t="str">
        <f>VLOOKUP(B129,'Plantilla publicacion'!$A$4:$B$503,2,0)</f>
        <v>Actividad propia</v>
      </c>
      <c r="B129" s="6" t="s">
        <v>1285</v>
      </c>
      <c r="C129" s="20">
        <f>VLOOKUP(B129,'Plantilla publicacion'!$A$4:$M$503,6,0)</f>
        <v>0</v>
      </c>
      <c r="D129" s="20">
        <f>VLOOKUP(B129,'Plantilla publicacion'!$A$4:$M$503,7,0)</f>
        <v>0</v>
      </c>
      <c r="E129" s="6" t="str">
        <f>VLOOKUP(B129,'Plantilla publicacion'!$A$4:$M$503,8,0)</f>
        <v>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v>
      </c>
      <c r="F129" s="6">
        <f>VLOOKUP(B129,'Plantilla publicacion'!$A$4:$M$503,9,0)</f>
        <v>1</v>
      </c>
      <c r="G129" s="6" t="str">
        <f>VLOOKUP(B129,'Plantilla publicacion'!$A$4:$M$503,10,0)</f>
        <v>Númerica</v>
      </c>
      <c r="H129" s="7" t="str">
        <f>VLOOKUP(B129,'Plantilla publicacion'!$A$4:$M$503,11,0)</f>
        <v>2025-02-03</v>
      </c>
      <c r="I129" s="7" t="str">
        <f>VLOOKUP(B129,'Plantilla publicacion'!$A$4:$M$503,12,0)</f>
        <v>2025-12-12</v>
      </c>
      <c r="J129" s="19" t="str">
        <f>VLOOKUP(B129,'Plantilla publicacion'!$A$4:$M$503,13,0)</f>
        <v>4000-DESPACHO DEL SUPERINTENDENTE DELEGADO PARA ASUNTOS JURISDICCIONALES</v>
      </c>
    </row>
    <row r="130" spans="1:10" s="14" customFormat="1" ht="51" x14ac:dyDescent="0.25">
      <c r="A130" s="5" t="str">
        <f>VLOOKUP(B130,'Plantilla publicacion'!$A$4:$B$503,2,0)</f>
        <v>Producto</v>
      </c>
      <c r="B130" s="17" t="s">
        <v>1382</v>
      </c>
      <c r="C130" s="17" t="str">
        <f>VLOOKUP(B130,'Plantilla publicacion'!$A$4:$M$503,6,0)</f>
        <v>58-Promover el enfoque preventivo, diferencial y territorial en el que hacer misional de la entidad</v>
      </c>
      <c r="D130" s="17" t="str">
        <f>VLOOKUP(B130,'Plantilla publicacion'!$A$4:$M$503,7,0)</f>
        <v>N/A</v>
      </c>
      <c r="E130" s="17" t="str">
        <f>VLOOKUP(B130,'Plantilla publicacion'!$A$4:$M$503,8,0)</f>
        <v>Matriz de riesgos de colusión en contratación pública y formulación de mecanismos para reducir dichos riesgos, elaborada y socializada (Matrices guía para identificar riesgos entregada)</v>
      </c>
      <c r="F130" s="17">
        <f>VLOOKUP(B130,'Plantilla publicacion'!$A$4:$M$503,9,0)</f>
        <v>1</v>
      </c>
      <c r="G130" s="17" t="str">
        <f>VLOOKUP(B130,'Plantilla publicacion'!$A$4:$M$503,10,0)</f>
        <v>Númerica</v>
      </c>
      <c r="H130" s="17" t="str">
        <f>VLOOKUP(B130,'Plantilla publicacion'!$A$4:$M$503,11,0)</f>
        <v>2025-01-20</v>
      </c>
      <c r="I130" s="17" t="str">
        <f>VLOOKUP(B130,'Plantilla publicacion'!$A$4:$M$503,12,0)</f>
        <v>2025-12-12</v>
      </c>
      <c r="J130" s="17" t="str">
        <f>VLOOKUP(B130,'Plantilla publicacion'!$A$4:$M$503,13,0)</f>
        <v>1000-DESPACHO DEL SUPERINTENDENTE DELEGADO PARA LA PROTECCIÓN DE LA COMPETENCIA</v>
      </c>
    </row>
    <row r="131" spans="1:10" ht="51.75" thickBot="1" x14ac:dyDescent="0.3">
      <c r="A131" s="15" t="str">
        <f>VLOOKUP(B131,'Plantilla publicacion'!$A$4:$B$503,2,0)</f>
        <v>Actividad propia</v>
      </c>
      <c r="B131" s="22" t="s">
        <v>1384</v>
      </c>
      <c r="C131" s="20">
        <f>VLOOKUP(B131,'Plantilla publicacion'!$A$4:$M$503,6,0)</f>
        <v>0</v>
      </c>
      <c r="D131" s="20">
        <f>VLOOKUP(B131,'Plantilla publicacion'!$A$4:$M$503,7,0)</f>
        <v>0</v>
      </c>
      <c r="E131" s="6" t="str">
        <f>VLOOKUP(B131,'Plantilla publicacion'!$A$4:$M$503,8,0)</f>
        <v>Diseñar la matriz de riesgos de colusión en contratación pública a partir de la identificación y análisis de los riesgos de colusión en contratación pública (Documento con la identificación de riesgos)</v>
      </c>
      <c r="F131" s="6">
        <f>VLOOKUP(B131,'Plantilla publicacion'!$A$4:$M$503,9,0)</f>
        <v>1</v>
      </c>
      <c r="G131" s="6" t="str">
        <f>VLOOKUP(B131,'Plantilla publicacion'!$A$4:$M$503,10,0)</f>
        <v>Númerica</v>
      </c>
      <c r="H131" s="7" t="str">
        <f>VLOOKUP(B131,'Plantilla publicacion'!$A$4:$M$503,11,0)</f>
        <v>2025-01-20</v>
      </c>
      <c r="I131" s="7" t="str">
        <f>VLOOKUP(B131,'Plantilla publicacion'!$A$4:$M$503,12,0)</f>
        <v>2025-06-27</v>
      </c>
      <c r="J131" s="19" t="str">
        <f>VLOOKUP(B131,'Plantilla publicacion'!$A$4:$M$503,13,0)</f>
        <v>1000-DESPACHO DEL SUPERINTENDENTE DELEGADO PARA LA PROTECCIÓN DE LA COMPETENCIA</v>
      </c>
    </row>
    <row r="132" spans="1:10" ht="51" x14ac:dyDescent="0.25">
      <c r="A132" s="15" t="str">
        <f>VLOOKUP(B132,'Plantilla publicacion'!$A$4:$B$503,2,0)</f>
        <v>Actividad propia</v>
      </c>
      <c r="B132" s="21" t="s">
        <v>1386</v>
      </c>
      <c r="C132" s="20">
        <f>VLOOKUP(B132,'Plantilla publicacion'!$A$4:$M$503,6,0)</f>
        <v>0</v>
      </c>
      <c r="D132" s="20">
        <f>VLOOKUP(B132,'Plantilla publicacion'!$A$4:$M$503,7,0)</f>
        <v>0</v>
      </c>
      <c r="E132" s="6" t="str">
        <f>VLOOKUP(B132,'Plantilla publicacion'!$A$4:$M$503,8,0)</f>
        <v>Socializar la matriz con los grupos de valor externos (Soportes de la socialización de la matriz con las entidades)</v>
      </c>
      <c r="F132" s="6">
        <f>VLOOKUP(B132,'Plantilla publicacion'!$A$4:$M$503,9,0)</f>
        <v>1</v>
      </c>
      <c r="G132" s="6" t="str">
        <f>VLOOKUP(B132,'Plantilla publicacion'!$A$4:$M$503,10,0)</f>
        <v>Númerica</v>
      </c>
      <c r="H132" s="7" t="str">
        <f>VLOOKUP(B132,'Plantilla publicacion'!$A$4:$M$503,11,0)</f>
        <v>2025-07-01</v>
      </c>
      <c r="I132" s="7" t="str">
        <f>VLOOKUP(B132,'Plantilla publicacion'!$A$4:$M$503,12,0)</f>
        <v>2025-12-12</v>
      </c>
      <c r="J132" s="19" t="str">
        <f>VLOOKUP(B132,'Plantilla publicacion'!$A$4:$M$503,13,0)</f>
        <v>1000-DESPACHO DEL SUPERINTENDENTE DELEGADO PARA LA PROTECCIÓN DE LA COMPETENCIA</v>
      </c>
    </row>
    <row r="133" spans="1:10" s="14" customFormat="1" ht="51" x14ac:dyDescent="0.25">
      <c r="A133" s="5" t="str">
        <f>VLOOKUP(B133,'Plantilla publicacion'!$A$4:$B$503,2,0)</f>
        <v>Producto</v>
      </c>
      <c r="B133" s="17" t="s">
        <v>1397</v>
      </c>
      <c r="C133" s="17" t="str">
        <f>VLOOKUP(B133,'Plantilla publicacion'!$A$4:$M$503,6,0)</f>
        <v>58-Promover el enfoque preventivo, diferencial y territorial en el que hacer misional de la entidad</v>
      </c>
      <c r="D133" s="17" t="str">
        <f>VLOOKUP(B133,'Plantilla publicacion'!$A$4:$M$503,7,0)</f>
        <v>C-3599-0200-0005-53105b</v>
      </c>
      <c r="E133" s="17" t="str">
        <f>VLOOKUP(B133,'Plantilla publicacion'!$A$4:$M$503,8,0)</f>
        <v>Jornadas de Capacitación bajo la Estrategia Marcas de Paz, realizadas.
 (Informe consolidado de la ejecución de las jornadas)</v>
      </c>
      <c r="F133" s="17">
        <f>VLOOKUP(B133,'Plantilla publicacion'!$A$4:$M$503,9,0)</f>
        <v>100</v>
      </c>
      <c r="G133" s="17" t="str">
        <f>VLOOKUP(B133,'Plantilla publicacion'!$A$4:$M$503,10,0)</f>
        <v>Porcentual</v>
      </c>
      <c r="H133" s="17" t="str">
        <f>VLOOKUP(B133,'Plantilla publicacion'!$A$4:$M$503,11,0)</f>
        <v>2025-02-03</v>
      </c>
      <c r="I133" s="17" t="str">
        <f>VLOOKUP(B133,'Plantilla publicacion'!$A$4:$M$503,12,0)</f>
        <v>2025-12-19</v>
      </c>
      <c r="J133" s="17" t="str">
        <f>VLOOKUP(B133,'Plantilla publicacion'!$A$4:$M$503,13,0)</f>
        <v>71-GRUPO DE TRABAJO DE FORMACION</v>
      </c>
    </row>
    <row r="134" spans="1:10" ht="38.25" x14ac:dyDescent="0.25">
      <c r="A134" s="15" t="str">
        <f>VLOOKUP(B134,'Plantilla publicacion'!$A$4:$B$503,2,0)</f>
        <v>Actividad propia</v>
      </c>
      <c r="B134" s="6" t="s">
        <v>1399</v>
      </c>
      <c r="C134" s="20">
        <f>VLOOKUP(B134,'Plantilla publicacion'!$A$4:$M$503,6,0)</f>
        <v>0</v>
      </c>
      <c r="D134" s="20">
        <f>VLOOKUP(B134,'Plantilla publicacion'!$A$4:$M$503,7,0)</f>
        <v>0</v>
      </c>
      <c r="E134" s="6" t="str">
        <f>VLOOKUP(B134,'Plantilla publicacion'!$A$4:$M$503,8,0)</f>
        <v>Definir, en coordinación con el Despacho de la Superintendente de PI, el contenido temático que será abordado en las jornadas de capacitación y los aportes a la proyección mensual del número de jornadas a realizar. (Documento con las definiciones)</v>
      </c>
      <c r="F134" s="6">
        <f>VLOOKUP(B134,'Plantilla publicacion'!$A$4:$M$503,9,0)</f>
        <v>1</v>
      </c>
      <c r="G134" s="6" t="str">
        <f>VLOOKUP(B134,'Plantilla publicacion'!$A$4:$M$503,10,0)</f>
        <v>Númerica</v>
      </c>
      <c r="H134" s="7" t="str">
        <f>VLOOKUP(B134,'Plantilla publicacion'!$A$4:$M$503,11,0)</f>
        <v>2025-02-03</v>
      </c>
      <c r="I134" s="7" t="str">
        <f>VLOOKUP(B134,'Plantilla publicacion'!$A$4:$M$503,12,0)</f>
        <v>2025-03-28</v>
      </c>
      <c r="J134" s="19" t="str">
        <f>VLOOKUP(B134,'Plantilla publicacion'!$A$4:$M$503,13,0)</f>
        <v>71-GRUPO DE TRABAJO DE FORMACION</v>
      </c>
    </row>
    <row r="135" spans="1:10" ht="26.25" thickBot="1" x14ac:dyDescent="0.3">
      <c r="A135" s="15" t="str">
        <f>VLOOKUP(B135,'Plantilla publicacion'!$A$4:$B$503,2,0)</f>
        <v>Actividad propia</v>
      </c>
      <c r="B135" s="22" t="s">
        <v>1401</v>
      </c>
      <c r="C135" s="20">
        <f>VLOOKUP(B135,'Plantilla publicacion'!$A$4:$M$503,6,0)</f>
        <v>0</v>
      </c>
      <c r="D135" s="20">
        <f>VLOOKUP(B135,'Plantilla publicacion'!$A$4:$M$503,7,0)</f>
        <v>0</v>
      </c>
      <c r="E135" s="6" t="str">
        <f>VLOOKUP(B135,'Plantilla publicacion'!$A$4:$M$503,8,0)</f>
        <v>Realizar las jornadas de capacitación. (Matriz de gestión de jornadas realizadas)</v>
      </c>
      <c r="F135" s="6">
        <f>VLOOKUP(B135,'Plantilla publicacion'!$A$4:$M$503,9,0)</f>
        <v>60</v>
      </c>
      <c r="G135" s="6" t="str">
        <f>VLOOKUP(B135,'Plantilla publicacion'!$A$4:$M$503,10,0)</f>
        <v>Númerica</v>
      </c>
      <c r="H135" s="7" t="str">
        <f>VLOOKUP(B135,'Plantilla publicacion'!$A$4:$M$503,11,0)</f>
        <v>2025-04-01</v>
      </c>
      <c r="I135" s="7" t="str">
        <f>VLOOKUP(B135,'Plantilla publicacion'!$A$4:$M$503,12,0)</f>
        <v>2025-12-05</v>
      </c>
      <c r="J135" s="19" t="str">
        <f>VLOOKUP(B135,'Plantilla publicacion'!$A$4:$M$503,13,0)</f>
        <v>71-GRUPO DE TRABAJO DE FORMACION</v>
      </c>
    </row>
    <row r="136" spans="1:10" ht="25.5" x14ac:dyDescent="0.25">
      <c r="A136" s="15" t="str">
        <f>VLOOKUP(B136,'Plantilla publicacion'!$A$4:$B$503,2,0)</f>
        <v>Actividad propia</v>
      </c>
      <c r="B136" s="21" t="s">
        <v>1403</v>
      </c>
      <c r="C136" s="20">
        <f>VLOOKUP(B136,'Plantilla publicacion'!$A$4:$M$503,6,0)</f>
        <v>0</v>
      </c>
      <c r="D136" s="20">
        <f>VLOOKUP(B136,'Plantilla publicacion'!$A$4:$M$503,7,0)</f>
        <v>0</v>
      </c>
      <c r="E136" s="6" t="str">
        <f>VLOOKUP(B136,'Plantilla publicacion'!$A$4:$M$503,8,0)</f>
        <v>Elaborar informes trimestrales de las jornadas de capacitación realizadas. (Informe)</v>
      </c>
      <c r="F136" s="6">
        <f>VLOOKUP(B136,'Plantilla publicacion'!$A$4:$M$503,9,0)</f>
        <v>3</v>
      </c>
      <c r="G136" s="6" t="str">
        <f>VLOOKUP(B136,'Plantilla publicacion'!$A$4:$M$503,10,0)</f>
        <v>Númerica</v>
      </c>
      <c r="H136" s="7" t="str">
        <f>VLOOKUP(B136,'Plantilla publicacion'!$A$4:$M$503,11,0)</f>
        <v>2025-04-01</v>
      </c>
      <c r="I136" s="7" t="str">
        <f>VLOOKUP(B136,'Plantilla publicacion'!$A$4:$M$503,12,0)</f>
        <v>2025-12-19</v>
      </c>
      <c r="J136" s="19" t="str">
        <f>VLOOKUP(B136,'Plantilla publicacion'!$A$4:$M$503,13,0)</f>
        <v>71-GRUPO DE TRABAJO DE FORMACION</v>
      </c>
    </row>
    <row r="137" spans="1:10" s="14" customFormat="1" ht="76.5" x14ac:dyDescent="0.25">
      <c r="A137" s="5" t="str">
        <f>VLOOKUP(B137,'Plantilla publicacion'!$A$4:$B$503,2,0)</f>
        <v>Producto</v>
      </c>
      <c r="B137" s="17" t="s">
        <v>1413</v>
      </c>
      <c r="C137" s="17" t="str">
        <f>VLOOKUP(B137,'Plantilla publicacion'!$A$4:$M$503,6,0)</f>
        <v>62-Fortalecer la infraestructura, uso y aprovechamiento de las tecnologías de la información, para optimizar la capacidad institucional</v>
      </c>
      <c r="D137" s="17" t="str">
        <f>VLOOKUP(B137,'Plantilla publicacion'!$A$4:$M$503,7,0)</f>
        <v>C-3599-0200-0005-53105b</v>
      </c>
      <c r="E137" s="17" t="str">
        <f>VLOOKUP(B137,'Plantilla publicacion'!$A$4:$M$503,8,0)</f>
        <v>Campus Virtual Externo en accesibilidad e Interacción, actualizado  (Informe consolidado de la optimización)</v>
      </c>
      <c r="F137" s="17">
        <f>VLOOKUP(B137,'Plantilla publicacion'!$A$4:$M$503,9,0)</f>
        <v>100</v>
      </c>
      <c r="G137" s="17" t="str">
        <f>VLOOKUP(B137,'Plantilla publicacion'!$A$4:$M$503,10,0)</f>
        <v>Porcentual</v>
      </c>
      <c r="H137" s="17" t="str">
        <f>VLOOKUP(B137,'Plantilla publicacion'!$A$4:$M$503,11,0)</f>
        <v>2025-02-17</v>
      </c>
      <c r="I137" s="17" t="str">
        <f>VLOOKUP(B137,'Plantilla publicacion'!$A$4:$M$503,12,0)</f>
        <v>2025-12-12</v>
      </c>
      <c r="J137" s="17" t="str">
        <f>VLOOKUP(B137,'Plantilla publicacion'!$A$4:$M$503,13,0)</f>
        <v>71-GRUPO DE TRABAJO DE FORMACION</v>
      </c>
    </row>
    <row r="138" spans="1:10" s="14" customFormat="1" ht="25.5" x14ac:dyDescent="0.25">
      <c r="A138" s="15" t="str">
        <f>VLOOKUP(B138,'Plantilla publicacion'!$A$4:$B$503,2,0)</f>
        <v>Actividad propia</v>
      </c>
      <c r="B138" s="6" t="s">
        <v>1415</v>
      </c>
      <c r="C138" s="20">
        <f>VLOOKUP(B138,'Plantilla publicacion'!$A$4:$M$503,6,0)</f>
        <v>0</v>
      </c>
      <c r="D138" s="20">
        <f>VLOOKUP(B138,'Plantilla publicacion'!$A$4:$M$503,7,0)</f>
        <v>0</v>
      </c>
      <c r="E138" s="6" t="str">
        <f>VLOOKUP(B138,'Plantilla publicacion'!$A$4:$M$503,8,0)</f>
        <v>Elaborar un diagnóstico de los cursos que requieren ser optimizados. (Informe de diagnóstico)</v>
      </c>
      <c r="F138" s="6">
        <f>VLOOKUP(B138,'Plantilla publicacion'!$A$4:$M$503,9,0)</f>
        <v>100</v>
      </c>
      <c r="G138" s="6" t="str">
        <f>VLOOKUP(B138,'Plantilla publicacion'!$A$4:$M$503,10,0)</f>
        <v>Porcentual</v>
      </c>
      <c r="H138" s="7" t="str">
        <f>VLOOKUP(B138,'Plantilla publicacion'!$A$4:$M$503,11,0)</f>
        <v>2025-02-17</v>
      </c>
      <c r="I138" s="7" t="str">
        <f>VLOOKUP(B138,'Plantilla publicacion'!$A$4:$M$503,12,0)</f>
        <v>2025-04-16</v>
      </c>
      <c r="J138" s="19" t="str">
        <f>VLOOKUP(B138,'Plantilla publicacion'!$A$4:$M$503,13,0)</f>
        <v>71-GRUPO DE TRABAJO DE FORMACION</v>
      </c>
    </row>
    <row r="139" spans="1:10" ht="26.25" thickBot="1" x14ac:dyDescent="0.3">
      <c r="A139" s="15" t="str">
        <f>VLOOKUP(B139,'Plantilla publicacion'!$A$4:$B$503,2,0)</f>
        <v>Actividad propia</v>
      </c>
      <c r="B139" s="22" t="s">
        <v>1418</v>
      </c>
      <c r="C139" s="20">
        <f>VLOOKUP(B139,'Plantilla publicacion'!$A$4:$M$503,6,0)</f>
        <v>0</v>
      </c>
      <c r="D139" s="20">
        <f>VLOOKUP(B139,'Plantilla publicacion'!$A$4:$M$503,7,0)</f>
        <v>0</v>
      </c>
      <c r="E139" s="6" t="str">
        <f>VLOOKUP(B139,'Plantilla publicacion'!$A$4:$M$503,8,0)</f>
        <v>Elaborar un plan de trabajo de los cursos que requieren ser optimizados. (Plan de trabajo)</v>
      </c>
      <c r="F139" s="6">
        <f>VLOOKUP(B139,'Plantilla publicacion'!$A$4:$M$503,9,0)</f>
        <v>100</v>
      </c>
      <c r="G139" s="6" t="str">
        <f>VLOOKUP(B139,'Plantilla publicacion'!$A$4:$M$503,10,0)</f>
        <v>Porcentual</v>
      </c>
      <c r="H139" s="7" t="str">
        <f>VLOOKUP(B139,'Plantilla publicacion'!$A$4:$M$503,11,0)</f>
        <v>2025-03-17</v>
      </c>
      <c r="I139" s="7" t="str">
        <f>VLOOKUP(B139,'Plantilla publicacion'!$A$4:$M$503,12,0)</f>
        <v>2025-04-30</v>
      </c>
      <c r="J139" s="19" t="str">
        <f>VLOOKUP(B139,'Plantilla publicacion'!$A$4:$M$503,13,0)</f>
        <v>71-GRUPO DE TRABAJO DE FORMACION</v>
      </c>
    </row>
    <row r="140" spans="1:10" ht="25.5" x14ac:dyDescent="0.25">
      <c r="A140" s="15" t="str">
        <f>VLOOKUP(B140,'Plantilla publicacion'!$A$4:$B$503,2,0)</f>
        <v>Actividad propia</v>
      </c>
      <c r="B140" s="21" t="s">
        <v>1420</v>
      </c>
      <c r="C140" s="20">
        <f>VLOOKUP(B140,'Plantilla publicacion'!$A$4:$M$503,6,0)</f>
        <v>0</v>
      </c>
      <c r="D140" s="20">
        <f>VLOOKUP(B140,'Plantilla publicacion'!$A$4:$M$503,7,0)</f>
        <v>0</v>
      </c>
      <c r="E140" s="6" t="str">
        <f>VLOOKUP(B140,'Plantilla publicacion'!$A$4:$M$503,8,0)</f>
        <v>Ejecutar el plan de trabajo de optimización del campus virtual. (Informe de ejecución del plan de trabajo)</v>
      </c>
      <c r="F140" s="6">
        <f>VLOOKUP(B140,'Plantilla publicacion'!$A$4:$M$503,9,0)</f>
        <v>3</v>
      </c>
      <c r="G140" s="6" t="str">
        <f>VLOOKUP(B140,'Plantilla publicacion'!$A$4:$M$503,10,0)</f>
        <v>Númerica</v>
      </c>
      <c r="H140" s="7" t="str">
        <f>VLOOKUP(B140,'Plantilla publicacion'!$A$4:$M$503,11,0)</f>
        <v>2025-04-01</v>
      </c>
      <c r="I140" s="7" t="str">
        <f>VLOOKUP(B140,'Plantilla publicacion'!$A$4:$M$503,12,0)</f>
        <v>2025-12-05</v>
      </c>
      <c r="J140" s="19" t="str">
        <f>VLOOKUP(B140,'Plantilla publicacion'!$A$4:$M$503,13,0)</f>
        <v>71-GRUPO DE TRABAJO DE FORMACION</v>
      </c>
    </row>
    <row r="141" spans="1:10" ht="25.5" x14ac:dyDescent="0.25">
      <c r="A141" s="15" t="str">
        <f>VLOOKUP(B141,'Plantilla publicacion'!$A$4:$B$503,2,0)</f>
        <v>Actividad propia</v>
      </c>
      <c r="B141" s="6" t="s">
        <v>1422</v>
      </c>
      <c r="C141" s="20">
        <f>VLOOKUP(B141,'Plantilla publicacion'!$A$4:$M$503,6,0)</f>
        <v>0</v>
      </c>
      <c r="D141" s="20">
        <f>VLOOKUP(B141,'Plantilla publicacion'!$A$4:$M$503,7,0)</f>
        <v>0</v>
      </c>
      <c r="E141" s="6" t="str">
        <f>VLOOKUP(B141,'Plantilla publicacion'!$A$4:$M$503,8,0)</f>
        <v>Elaborar informe de resultados de la optimización del campus virtual. (Informe consolidado de la  optimización)</v>
      </c>
      <c r="F141" s="6">
        <f>VLOOKUP(B141,'Plantilla publicacion'!$A$4:$M$503,9,0)</f>
        <v>1</v>
      </c>
      <c r="G141" s="6" t="str">
        <f>VLOOKUP(B141,'Plantilla publicacion'!$A$4:$M$503,10,0)</f>
        <v>Númerica</v>
      </c>
      <c r="H141" s="7" t="str">
        <f>VLOOKUP(B141,'Plantilla publicacion'!$A$4:$M$503,11,0)</f>
        <v>2025-12-01</v>
      </c>
      <c r="I141" s="7" t="str">
        <f>VLOOKUP(B141,'Plantilla publicacion'!$A$4:$M$503,12,0)</f>
        <v>2025-12-12</v>
      </c>
      <c r="J141" s="19" t="str">
        <f>VLOOKUP(B141,'Plantilla publicacion'!$A$4:$M$503,13,0)</f>
        <v>71-GRUPO DE TRABAJO DE FORMACION</v>
      </c>
    </row>
    <row r="142" spans="1:10" s="14" customFormat="1" ht="51" x14ac:dyDescent="0.25">
      <c r="A142" s="5" t="str">
        <f>VLOOKUP(B142,'Plantilla publicacion'!$A$4:$B$503,2,0)</f>
        <v>Producto</v>
      </c>
      <c r="B142" s="17" t="s">
        <v>1424</v>
      </c>
      <c r="C142" s="17" t="str">
        <f>VLOOKUP(B142,'Plantilla publicacion'!$A$4:$M$503,6,0)</f>
        <v>58-Promover el enfoque preventivo, diferencial y territorial en el que hacer misional de la entidad</v>
      </c>
      <c r="D142" s="17" t="str">
        <f>VLOOKUP(B142,'Plantilla publicacion'!$A$4:$M$503,7,0)</f>
        <v>C-3599-0200-0005-53105b</v>
      </c>
      <c r="E142" s="17" t="str">
        <f>VLOOKUP(B142,'Plantilla publicacion'!$A$4:$M$503,8,0)</f>
        <v>Capacitaciones de sensibilización en metrología Legal y Reglamentos Técnicos brindadas a actores del SICAL identificados. (Registros de asistencia -listados de asistencia o capturas de pantalla con las constancias de los asistentes e informe final con resultados de la actividad)</v>
      </c>
      <c r="F142" s="17">
        <f>VLOOKUP(B142,'Plantilla publicacion'!$A$4:$M$503,9,0)</f>
        <v>325</v>
      </c>
      <c r="G142" s="17" t="str">
        <f>VLOOKUP(B142,'Plantilla publicacion'!$A$4:$M$503,10,0)</f>
        <v>Númerica</v>
      </c>
      <c r="H142" s="17" t="str">
        <f>VLOOKUP(B142,'Plantilla publicacion'!$A$4:$M$503,11,0)</f>
        <v>2025-03-01</v>
      </c>
      <c r="I142" s="17" t="str">
        <f>VLOOKUP(B142,'Plantilla publicacion'!$A$4:$M$503,12,0)</f>
        <v>2025-12-12</v>
      </c>
      <c r="J142" s="17" t="str">
        <f>VLOOKUP(B142,'Plantilla publicacion'!$A$4:$M$503,13,0)</f>
        <v>71-GRUPO DE TRABAJO DE FORMACION</v>
      </c>
    </row>
    <row r="143" spans="1:10" ht="26.25" thickBot="1" x14ac:dyDescent="0.3">
      <c r="A143" s="15" t="str">
        <f>VLOOKUP(B143,'Plantilla publicacion'!$A$4:$B$503,2,0)</f>
        <v>Actividad propia</v>
      </c>
      <c r="B143" s="22" t="s">
        <v>1427</v>
      </c>
      <c r="C143" s="20">
        <f>VLOOKUP(B143,'Plantilla publicacion'!$A$4:$M$503,6,0)</f>
        <v>0</v>
      </c>
      <c r="D143" s="20">
        <f>VLOOKUP(B143,'Plantilla publicacion'!$A$4:$M$503,7,0)</f>
        <v>0</v>
      </c>
      <c r="E143" s="6" t="str">
        <f>VLOOKUP(B143,'Plantilla publicacion'!$A$4:$M$503,8,0)</f>
        <v>Reportar las Capacitaciones de sensibilización en metrología Legal y Reglamentos Técnicos (Reporte mensual de las jornadas realizadas)</v>
      </c>
      <c r="F143" s="6">
        <f>VLOOKUP(B143,'Plantilla publicacion'!$A$4:$M$503,9,0)</f>
        <v>10</v>
      </c>
      <c r="G143" s="6" t="str">
        <f>VLOOKUP(B143,'Plantilla publicacion'!$A$4:$M$503,10,0)</f>
        <v>Númerica</v>
      </c>
      <c r="H143" s="7" t="str">
        <f>VLOOKUP(B143,'Plantilla publicacion'!$A$4:$M$503,11,0)</f>
        <v>2025-03-01</v>
      </c>
      <c r="I143" s="7" t="str">
        <f>VLOOKUP(B143,'Plantilla publicacion'!$A$4:$M$503,12,0)</f>
        <v>2025-12-12</v>
      </c>
      <c r="J143" s="19" t="str">
        <f>VLOOKUP(B143,'Plantilla publicacion'!$A$4:$M$503,13,0)</f>
        <v>71-GRUPO DE TRABAJO DE FORMACION</v>
      </c>
    </row>
    <row r="144" spans="1:10" ht="25.5" x14ac:dyDescent="0.25">
      <c r="A144" s="15" t="str">
        <f>VLOOKUP(B144,'Plantilla publicacion'!$A$4:$B$503,2,0)</f>
        <v>Actividad propia</v>
      </c>
      <c r="B144" s="21" t="s">
        <v>1430</v>
      </c>
      <c r="C144" s="20">
        <f>VLOOKUP(B144,'Plantilla publicacion'!$A$4:$M$503,6,0)</f>
        <v>0</v>
      </c>
      <c r="D144" s="20">
        <f>VLOOKUP(B144,'Plantilla publicacion'!$A$4:$M$503,7,0)</f>
        <v>0</v>
      </c>
      <c r="E144" s="6" t="str">
        <f>VLOOKUP(B144,'Plantilla publicacion'!$A$4:$M$503,8,0)</f>
        <v>Elaborar informe final de las capacitaciones de sensibilización realizadas. (informe final con resultados de la actividad, elaborado)</v>
      </c>
      <c r="F144" s="6">
        <f>VLOOKUP(B144,'Plantilla publicacion'!$A$4:$M$503,9,0)</f>
        <v>1</v>
      </c>
      <c r="G144" s="6" t="str">
        <f>VLOOKUP(B144,'Plantilla publicacion'!$A$4:$M$503,10,0)</f>
        <v>Númerica</v>
      </c>
      <c r="H144" s="7" t="str">
        <f>VLOOKUP(B144,'Plantilla publicacion'!$A$4:$M$503,11,0)</f>
        <v>2025-12-01</v>
      </c>
      <c r="I144" s="7" t="str">
        <f>VLOOKUP(B144,'Plantilla publicacion'!$A$4:$M$503,12,0)</f>
        <v>2025-12-12</v>
      </c>
      <c r="J144" s="19" t="str">
        <f>VLOOKUP(B144,'Plantilla publicacion'!$A$4:$M$503,13,0)</f>
        <v>71-GRUPO DE TRABAJO DE FORMACION</v>
      </c>
    </row>
    <row r="145" spans="1:10" s="14" customFormat="1" ht="63.75" x14ac:dyDescent="0.25">
      <c r="A145" s="5" t="str">
        <f>VLOOKUP(B145,'Plantilla publicacion'!$A$4:$B$503,2,0)</f>
        <v>Producto</v>
      </c>
      <c r="B145" s="17" t="s">
        <v>1452</v>
      </c>
      <c r="C145" s="17" t="str">
        <f>VLOOKUP(B145,'Plantilla publicacion'!$A$4:$M$503,6,0)</f>
        <v>58-Promover el enfoque preventivo, diferencial y territorial en el que hacer misional de la entidad</v>
      </c>
      <c r="D145" s="17" t="str">
        <f>VLOOKUP(B145,'Plantilla publicacion'!$A$4:$M$503,7,0)</f>
        <v>C-3503-0200-0016-40401c</v>
      </c>
      <c r="E145" s="17" t="str">
        <f>VLOOKUP(B145,'Plantilla publicacion'!$A$4:$M$503,8,0)</f>
        <v>Campañas de control preventivo en los sectores eléctrico, seguridad vial, hogar y construcción e hidrocarburos, realizadas</v>
      </c>
      <c r="F145" s="17">
        <f>VLOOKUP(B145,'Plantilla publicacion'!$A$4:$M$503,9,0)</f>
        <v>4</v>
      </c>
      <c r="G145" s="17" t="str">
        <f>VLOOKUP(B145,'Plantilla publicacion'!$A$4:$M$503,10,0)</f>
        <v>Númerica</v>
      </c>
      <c r="H145" s="17" t="str">
        <f>VLOOKUP(B145,'Plantilla publicacion'!$A$4:$M$503,11,0)</f>
        <v>2025-01-13</v>
      </c>
      <c r="I145" s="17" t="str">
        <f>VLOOKUP(B145,'Plantilla publicacion'!$A$4:$M$503,12,0)</f>
        <v>2025-12-31</v>
      </c>
      <c r="J145" s="17" t="str">
        <f>VLOOKUP(B145,'Plantilla publicacion'!$A$4:$M$503,13,0)</f>
        <v>6000-DESPACHO DEL SUPERINTENDENTE DELEGADO PARA EL CONTROL Y VERIFICACIÓN DE REGLAMENTOS TÉCNICOS Y METROLOGÍA LEGAL</v>
      </c>
    </row>
    <row r="146" spans="1:10" s="14" customFormat="1" ht="63.75" x14ac:dyDescent="0.25">
      <c r="A146" s="15" t="str">
        <f>VLOOKUP(B146,'Plantilla publicacion'!$A$4:$B$503,2,0)</f>
        <v>Actividad propia</v>
      </c>
      <c r="B146" s="6" t="s">
        <v>1454</v>
      </c>
      <c r="C146" s="20">
        <f>VLOOKUP(B146,'Plantilla publicacion'!$A$4:$M$503,6,0)</f>
        <v>0</v>
      </c>
      <c r="D146" s="20">
        <f>VLOOKUP(B146,'Plantilla publicacion'!$A$4:$M$503,7,0)</f>
        <v>0</v>
      </c>
      <c r="E146" s="6" t="str">
        <f>VLOOKUP(B146,'Plantilla publicacion'!$A$4:$M$503,8,0)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F146" s="6">
        <f>VLOOKUP(B146,'Plantilla publicacion'!$A$4:$M$503,9,0)</f>
        <v>1</v>
      </c>
      <c r="G146" s="6" t="str">
        <f>VLOOKUP(B146,'Plantilla publicacion'!$A$4:$M$503,10,0)</f>
        <v>Númerica</v>
      </c>
      <c r="H146" s="7" t="str">
        <f>VLOOKUP(B146,'Plantilla publicacion'!$A$4:$M$503,11,0)</f>
        <v>2025-01-13</v>
      </c>
      <c r="I146" s="7" t="str">
        <f>VLOOKUP(B146,'Plantilla publicacion'!$A$4:$M$503,12,0)</f>
        <v>2025-08-28</v>
      </c>
      <c r="J146" s="19" t="str">
        <f>VLOOKUP(B146,'Plantilla publicacion'!$A$4:$M$503,13,0)</f>
        <v>6000-DESPACHO DEL SUPERINTENDENTE DELEGADO PARA EL CONTROL Y VERIFICACIÓN DE REGLAMENTOS TÉCNICOS Y METROLOGÍA LEGAL</v>
      </c>
    </row>
    <row r="147" spans="1:10" ht="64.5" thickBot="1" x14ac:dyDescent="0.3">
      <c r="A147" s="15" t="str">
        <f>VLOOKUP(B147,'Plantilla publicacion'!$A$4:$B$503,2,0)</f>
        <v>Actividad propia</v>
      </c>
      <c r="B147" s="22" t="s">
        <v>1456</v>
      </c>
      <c r="C147" s="20">
        <f>VLOOKUP(B147,'Plantilla publicacion'!$A$4:$M$503,6,0)</f>
        <v>0</v>
      </c>
      <c r="D147" s="20">
        <f>VLOOKUP(B147,'Plantilla publicacion'!$A$4:$M$503,7,0)</f>
        <v>0</v>
      </c>
      <c r="E147" s="6" t="str">
        <f>VLOOKUP(B147,'Plantilla publicacion'!$A$4:$M$503,8,0)</f>
        <v>Establecer el cronograma de visitas y requerimientos de cada una de las campañas en los sectores definidos (Cronograma)</v>
      </c>
      <c r="F147" s="6">
        <f>VLOOKUP(B147,'Plantilla publicacion'!$A$4:$M$503,9,0)</f>
        <v>1</v>
      </c>
      <c r="G147" s="6" t="str">
        <f>VLOOKUP(B147,'Plantilla publicacion'!$A$4:$M$503,10,0)</f>
        <v>Númerica</v>
      </c>
      <c r="H147" s="7" t="str">
        <f>VLOOKUP(B147,'Plantilla publicacion'!$A$4:$M$503,11,0)</f>
        <v>2025-01-13</v>
      </c>
      <c r="I147" s="7" t="str">
        <f>VLOOKUP(B147,'Plantilla publicacion'!$A$4:$M$503,12,0)</f>
        <v>2025-12-31</v>
      </c>
      <c r="J147" s="19" t="str">
        <f>VLOOKUP(B147,'Plantilla publicacion'!$A$4:$M$503,13,0)</f>
        <v>6000-DESPACHO DEL SUPERINTENDENTE DELEGADO PARA EL CONTROL Y VERIFICACIÓN DE REGLAMENTOS TÉCNICOS Y METROLOGÍA LEGAL</v>
      </c>
    </row>
    <row r="148" spans="1:10" ht="63.75" x14ac:dyDescent="0.25">
      <c r="A148" s="15" t="str">
        <f>VLOOKUP(B148,'Plantilla publicacion'!$A$4:$B$503,2,0)</f>
        <v>Actividad propia</v>
      </c>
      <c r="B148" s="21" t="s">
        <v>1458</v>
      </c>
      <c r="C148" s="20">
        <f>VLOOKUP(B148,'Plantilla publicacion'!$A$4:$M$503,6,0)</f>
        <v>0</v>
      </c>
      <c r="D148" s="20">
        <f>VLOOKUP(B148,'Plantilla publicacion'!$A$4:$M$503,7,0)</f>
        <v>0</v>
      </c>
      <c r="E148" s="6" t="str">
        <f>VLOOKUP(B148,'Plantilla publicacion'!$A$4:$M$503,8,0)</f>
        <v>Ejecutar el cronograma de visitas y requerimientos (Seguimiento al cronograma y evidencias de ejecución)</v>
      </c>
      <c r="F148" s="6">
        <f>VLOOKUP(B148,'Plantilla publicacion'!$A$4:$M$503,9,0)</f>
        <v>100</v>
      </c>
      <c r="G148" s="6" t="str">
        <f>VLOOKUP(B148,'Plantilla publicacion'!$A$4:$M$503,10,0)</f>
        <v>Porcentual</v>
      </c>
      <c r="H148" s="7" t="str">
        <f>VLOOKUP(B148,'Plantilla publicacion'!$A$4:$M$503,11,0)</f>
        <v>2025-01-13</v>
      </c>
      <c r="I148" s="7" t="str">
        <f>VLOOKUP(B148,'Plantilla publicacion'!$A$4:$M$503,12,0)</f>
        <v>2025-12-31</v>
      </c>
      <c r="J148" s="19" t="str">
        <f>VLOOKUP(B148,'Plantilla publicacion'!$A$4:$M$503,13,0)</f>
        <v>6000-DESPACHO DEL SUPERINTENDENTE DELEGADO PARA EL CONTROL Y VERIFICACIÓN DE REGLAMENTOS TÉCNICOS Y METROLOGÍA LEGAL</v>
      </c>
    </row>
    <row r="149" spans="1:10" ht="63.75" x14ac:dyDescent="0.25">
      <c r="A149" s="15" t="str">
        <f>VLOOKUP(B149,'Plantilla publicacion'!$A$4:$B$503,2,0)</f>
        <v>Actividad propia</v>
      </c>
      <c r="B149" s="6" t="s">
        <v>1460</v>
      </c>
      <c r="C149" s="20">
        <f>VLOOKUP(B149,'Plantilla publicacion'!$A$4:$M$503,6,0)</f>
        <v>0</v>
      </c>
      <c r="D149" s="20">
        <f>VLOOKUP(B149,'Plantilla publicacion'!$A$4:$M$503,7,0)</f>
        <v>0</v>
      </c>
      <c r="E149" s="6" t="str">
        <f>VLOOKUP(B149,'Plantilla publicacion'!$A$4:$M$503,8,0)</f>
        <v>Evaluar el resultado de las campañas (Informe de resultados de la campaña)</v>
      </c>
      <c r="F149" s="6">
        <f>VLOOKUP(B149,'Plantilla publicacion'!$A$4:$M$503,9,0)</f>
        <v>1</v>
      </c>
      <c r="G149" s="6" t="str">
        <f>VLOOKUP(B149,'Plantilla publicacion'!$A$4:$M$503,10,0)</f>
        <v>Númerica</v>
      </c>
      <c r="H149" s="7" t="str">
        <f>VLOOKUP(B149,'Plantilla publicacion'!$A$4:$M$503,11,0)</f>
        <v>2025-01-13</v>
      </c>
      <c r="I149" s="7" t="str">
        <f>VLOOKUP(B149,'Plantilla publicacion'!$A$4:$M$503,12,0)</f>
        <v>2025-12-31</v>
      </c>
      <c r="J149" s="19" t="str">
        <f>VLOOKUP(B149,'Plantilla publicacion'!$A$4:$M$503,13,0)</f>
        <v>6000-DESPACHO DEL SUPERINTENDENTE DELEGADO PARA EL CONTROL Y VERIFICACIÓN DE REGLAMENTOS TÉCNICOS Y METROLOGÍA LEGAL</v>
      </c>
    </row>
    <row r="150" spans="1:10" s="14" customFormat="1" ht="63.75" x14ac:dyDescent="0.25">
      <c r="A150" s="5" t="str">
        <f>VLOOKUP(B150,'Plantilla publicacion'!$A$4:$B$503,2,0)</f>
        <v>Producto</v>
      </c>
      <c r="B150" s="17" t="s">
        <v>1462</v>
      </c>
      <c r="C150" s="17" t="str">
        <f>VLOOKUP(B150,'Plantilla publicacion'!$A$4:$M$503,6,0)</f>
        <v>58-Promover el enfoque preventivo, diferencial y territorial en el que hacer misional de la entidad</v>
      </c>
      <c r="D150" s="17" t="str">
        <f>VLOOKUP(B150,'Plantilla publicacion'!$A$4:$M$503,7,0)</f>
        <v>C-3503-0200-0016-40401c</v>
      </c>
      <c r="E150" s="17" t="str">
        <f>VLOOKUP(B150,'Plantilla publicacion'!$A$4:$M$503,8,0)</f>
        <v>Campañas de control preventivo en surtidores de combustibles, balanzas, preempacados y alcoholímetros, realizadas</v>
      </c>
      <c r="F150" s="17">
        <f>VLOOKUP(B150,'Plantilla publicacion'!$A$4:$M$503,9,0)</f>
        <v>4</v>
      </c>
      <c r="G150" s="17" t="str">
        <f>VLOOKUP(B150,'Plantilla publicacion'!$A$4:$M$503,10,0)</f>
        <v>Númerica</v>
      </c>
      <c r="H150" s="17" t="str">
        <f>VLOOKUP(B150,'Plantilla publicacion'!$A$4:$M$503,11,0)</f>
        <v>2025-01-13</v>
      </c>
      <c r="I150" s="17" t="str">
        <f>VLOOKUP(B150,'Plantilla publicacion'!$A$4:$M$503,12,0)</f>
        <v>2025-12-31</v>
      </c>
      <c r="J150" s="17" t="str">
        <f>VLOOKUP(B150,'Plantilla publicacion'!$A$4:$M$503,13,0)</f>
        <v>6000-DESPACHO DEL SUPERINTENDENTE DELEGADO PARA EL CONTROL Y VERIFICACIÓN DE REGLAMENTOS TÉCNICOS Y METROLOGÍA LEGAL</v>
      </c>
    </row>
    <row r="151" spans="1:10" ht="64.5" thickBot="1" x14ac:dyDescent="0.3">
      <c r="A151" s="15" t="str">
        <f>VLOOKUP(B151,'Plantilla publicacion'!$A$4:$B$503,2,0)</f>
        <v>Actividad propia</v>
      </c>
      <c r="B151" s="22" t="s">
        <v>1463</v>
      </c>
      <c r="C151" s="20">
        <f>VLOOKUP(B151,'Plantilla publicacion'!$A$4:$M$503,6,0)</f>
        <v>0</v>
      </c>
      <c r="D151" s="20">
        <f>VLOOKUP(B151,'Plantilla publicacion'!$A$4:$M$503,7,0)</f>
        <v>0</v>
      </c>
      <c r="E151" s="6" t="str">
        <f>VLOOKUP(B151,'Plantilla publicacion'!$A$4:$M$503,8,0)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F151" s="6">
        <f>VLOOKUP(B151,'Plantilla publicacion'!$A$4:$M$503,9,0)</f>
        <v>1</v>
      </c>
      <c r="G151" s="6" t="str">
        <f>VLOOKUP(B151,'Plantilla publicacion'!$A$4:$M$503,10,0)</f>
        <v>Númerica</v>
      </c>
      <c r="H151" s="7" t="str">
        <f>VLOOKUP(B151,'Plantilla publicacion'!$A$4:$M$503,11,0)</f>
        <v>2025-01-13</v>
      </c>
      <c r="I151" s="7" t="str">
        <f>VLOOKUP(B151,'Plantilla publicacion'!$A$4:$M$503,12,0)</f>
        <v>2025-08-28</v>
      </c>
      <c r="J151" s="19" t="str">
        <f>VLOOKUP(B151,'Plantilla publicacion'!$A$4:$M$503,13,0)</f>
        <v>6000-DESPACHO DEL SUPERINTENDENTE DELEGADO PARA EL CONTROL Y VERIFICACIÓN DE REGLAMENTOS TÉCNICOS Y METROLOGÍA LEGAL</v>
      </c>
    </row>
    <row r="152" spans="1:10" s="14" customFormat="1" ht="63.75" x14ac:dyDescent="0.25">
      <c r="A152" s="15" t="str">
        <f>VLOOKUP(B152,'Plantilla publicacion'!$A$4:$B$503,2,0)</f>
        <v>Actividad propia</v>
      </c>
      <c r="B152" s="21" t="s">
        <v>1464</v>
      </c>
      <c r="C152" s="20">
        <f>VLOOKUP(B152,'Plantilla publicacion'!$A$4:$M$503,6,0)</f>
        <v>0</v>
      </c>
      <c r="D152" s="20">
        <f>VLOOKUP(B152,'Plantilla publicacion'!$A$4:$M$503,7,0)</f>
        <v>0</v>
      </c>
      <c r="E152" s="6" t="str">
        <f>VLOOKUP(B152,'Plantilla publicacion'!$A$4:$M$503,8,0)</f>
        <v>Establecer el cronograma de visitas y requerimientos de cada una de las campañas en los sectores definidos (Cronograma)</v>
      </c>
      <c r="F152" s="6">
        <f>VLOOKUP(B152,'Plantilla publicacion'!$A$4:$M$503,9,0)</f>
        <v>1</v>
      </c>
      <c r="G152" s="6" t="str">
        <f>VLOOKUP(B152,'Plantilla publicacion'!$A$4:$M$503,10,0)</f>
        <v>Númerica</v>
      </c>
      <c r="H152" s="7" t="str">
        <f>VLOOKUP(B152,'Plantilla publicacion'!$A$4:$M$503,11,0)</f>
        <v>2025-01-13</v>
      </c>
      <c r="I152" s="7" t="str">
        <f>VLOOKUP(B152,'Plantilla publicacion'!$A$4:$M$503,12,0)</f>
        <v>2025-12-31</v>
      </c>
      <c r="J152" s="19" t="str">
        <f>VLOOKUP(B152,'Plantilla publicacion'!$A$4:$M$503,13,0)</f>
        <v>6000-DESPACHO DEL SUPERINTENDENTE DELEGADO PARA EL CONTROL Y VERIFICACIÓN DE REGLAMENTOS TÉCNICOS Y METROLOGÍA LEGAL</v>
      </c>
    </row>
    <row r="153" spans="1:10" ht="63.75" x14ac:dyDescent="0.25">
      <c r="A153" s="15" t="str">
        <f>VLOOKUP(B153,'Plantilla publicacion'!$A$4:$B$503,2,0)</f>
        <v>Actividad propia</v>
      </c>
      <c r="B153" s="6" t="s">
        <v>1465</v>
      </c>
      <c r="C153" s="20">
        <f>VLOOKUP(B153,'Plantilla publicacion'!$A$4:$M$503,6,0)</f>
        <v>0</v>
      </c>
      <c r="D153" s="20">
        <f>VLOOKUP(B153,'Plantilla publicacion'!$A$4:$M$503,7,0)</f>
        <v>0</v>
      </c>
      <c r="E153" s="6" t="str">
        <f>VLOOKUP(B153,'Plantilla publicacion'!$A$4:$M$503,8,0)</f>
        <v>Ejecutar el cronograma de visitas y requerimientos (Seguimiento al cronograma y evidencias de ejecución)</v>
      </c>
      <c r="F153" s="6">
        <f>VLOOKUP(B153,'Plantilla publicacion'!$A$4:$M$503,9,0)</f>
        <v>100</v>
      </c>
      <c r="G153" s="6" t="str">
        <f>VLOOKUP(B153,'Plantilla publicacion'!$A$4:$M$503,10,0)</f>
        <v>Porcentual</v>
      </c>
      <c r="H153" s="7" t="str">
        <f>VLOOKUP(B153,'Plantilla publicacion'!$A$4:$M$503,11,0)</f>
        <v>2025-01-13</v>
      </c>
      <c r="I153" s="7" t="str">
        <f>VLOOKUP(B153,'Plantilla publicacion'!$A$4:$M$503,12,0)</f>
        <v>2025-12-31</v>
      </c>
      <c r="J153" s="19" t="str">
        <f>VLOOKUP(B153,'Plantilla publicacion'!$A$4:$M$503,13,0)</f>
        <v>6000-DESPACHO DEL SUPERINTENDENTE DELEGADO PARA EL CONTROL Y VERIFICACIÓN DE REGLAMENTOS TÉCNICOS Y METROLOGÍA LEGAL</v>
      </c>
    </row>
    <row r="154" spans="1:10" ht="64.5" thickBot="1" x14ac:dyDescent="0.3">
      <c r="A154" s="15" t="str">
        <f>VLOOKUP(B154,'Plantilla publicacion'!$A$4:$B$503,2,0)</f>
        <v>Actividad propia</v>
      </c>
      <c r="B154" s="22" t="s">
        <v>1466</v>
      </c>
      <c r="C154" s="20">
        <f>VLOOKUP(B154,'Plantilla publicacion'!$A$4:$M$503,6,0)</f>
        <v>0</v>
      </c>
      <c r="D154" s="20">
        <f>VLOOKUP(B154,'Plantilla publicacion'!$A$4:$M$503,7,0)</f>
        <v>0</v>
      </c>
      <c r="E154" s="6" t="str">
        <f>VLOOKUP(B154,'Plantilla publicacion'!$A$4:$M$503,8,0)</f>
        <v>Evaluar el resultado de las campañas (Informe de resultados de la campaña)</v>
      </c>
      <c r="F154" s="6">
        <f>VLOOKUP(B154,'Plantilla publicacion'!$A$4:$M$503,9,0)</f>
        <v>1</v>
      </c>
      <c r="G154" s="6" t="str">
        <f>VLOOKUP(B154,'Plantilla publicacion'!$A$4:$M$503,10,0)</f>
        <v>Númerica</v>
      </c>
      <c r="H154" s="7" t="str">
        <f>VLOOKUP(B154,'Plantilla publicacion'!$A$4:$M$503,11,0)</f>
        <v>2025-01-13</v>
      </c>
      <c r="I154" s="7" t="str">
        <f>VLOOKUP(B154,'Plantilla publicacion'!$A$4:$M$503,12,0)</f>
        <v>2025-12-31</v>
      </c>
      <c r="J154" s="19" t="str">
        <f>VLOOKUP(B154,'Plantilla publicacion'!$A$4:$M$503,13,0)</f>
        <v>6000-DESPACHO DEL SUPERINTENDENTE DELEGADO PARA EL CONTROL Y VERIFICACIÓN DE REGLAMENTOS TÉCNICOS Y METROLOGÍA LEGAL</v>
      </c>
    </row>
    <row r="155" spans="1:10" s="14" customFormat="1" ht="63.75" x14ac:dyDescent="0.25">
      <c r="A155" s="5" t="str">
        <f>VLOOKUP(B155,'Plantilla publicacion'!$A$4:$B$503,2,0)</f>
        <v>Producto</v>
      </c>
      <c r="B155" s="17" t="s">
        <v>1467</v>
      </c>
      <c r="C155" s="17" t="str">
        <f>VLOOKUP(B155,'Plantilla publicacion'!$A$4:$M$503,6,0)</f>
        <v>58-Promover el enfoque preventivo, diferencial y territorial en el que hacer misional de la entidad</v>
      </c>
      <c r="D155" s="17" t="str">
        <f>VLOOKUP(B155,'Plantilla publicacion'!$A$4:$M$503,7,0)</f>
        <v>C-3503-0200-0016-40401c</v>
      </c>
      <c r="E155" s="17" t="str">
        <f>VLOOKUP(B155,'Plantilla publicacion'!$A$4:$M$503,8,0)</f>
        <v>Campañas de control preventivo en control de precios de combustibles, medicamentos y leche cruda, realizadas</v>
      </c>
      <c r="F155" s="17">
        <f>VLOOKUP(B155,'Plantilla publicacion'!$A$4:$M$503,9,0)</f>
        <v>4</v>
      </c>
      <c r="G155" s="17" t="str">
        <f>VLOOKUP(B155,'Plantilla publicacion'!$A$4:$M$503,10,0)</f>
        <v>Númerica</v>
      </c>
      <c r="H155" s="17" t="str">
        <f>VLOOKUP(B155,'Plantilla publicacion'!$A$4:$M$503,11,0)</f>
        <v>2025-01-13</v>
      </c>
      <c r="I155" s="17" t="str">
        <f>VLOOKUP(B155,'Plantilla publicacion'!$A$4:$M$503,12,0)</f>
        <v>2025-12-31</v>
      </c>
      <c r="J155" s="17" t="str">
        <f>VLOOKUP(B155,'Plantilla publicacion'!$A$4:$M$503,13,0)</f>
        <v>6000-DESPACHO DEL SUPERINTENDENTE DELEGADO PARA EL CONTROL Y VERIFICACIÓN DE REGLAMENTOS TÉCNICOS Y METROLOGÍA LEGAL</v>
      </c>
    </row>
    <row r="156" spans="1:10" ht="63.75" x14ac:dyDescent="0.25">
      <c r="A156" s="15" t="str">
        <f>VLOOKUP(B156,'Plantilla publicacion'!$A$4:$B$503,2,0)</f>
        <v>Actividad propia</v>
      </c>
      <c r="B156" s="6" t="s">
        <v>1468</v>
      </c>
      <c r="C156" s="20">
        <f>VLOOKUP(B156,'Plantilla publicacion'!$A$4:$M$503,6,0)</f>
        <v>0</v>
      </c>
      <c r="D156" s="20">
        <f>VLOOKUP(B156,'Plantilla publicacion'!$A$4:$M$503,7,0)</f>
        <v>0</v>
      </c>
      <c r="E156" s="6" t="str">
        <f>VLOOKUP(B156,'Plantilla publicacion'!$A$4:$M$503,8,0)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F156" s="6">
        <f>VLOOKUP(B156,'Plantilla publicacion'!$A$4:$M$503,9,0)</f>
        <v>1</v>
      </c>
      <c r="G156" s="6" t="str">
        <f>VLOOKUP(B156,'Plantilla publicacion'!$A$4:$M$503,10,0)</f>
        <v>Númerica</v>
      </c>
      <c r="H156" s="7" t="str">
        <f>VLOOKUP(B156,'Plantilla publicacion'!$A$4:$M$503,11,0)</f>
        <v>2025-01-13</v>
      </c>
      <c r="I156" s="7" t="str">
        <f>VLOOKUP(B156,'Plantilla publicacion'!$A$4:$M$503,12,0)</f>
        <v>2025-08-28</v>
      </c>
      <c r="J156" s="19" t="str">
        <f>VLOOKUP(B156,'Plantilla publicacion'!$A$4:$M$503,13,0)</f>
        <v>6000-DESPACHO DEL SUPERINTENDENTE DELEGADO PARA EL CONTROL Y VERIFICACIÓN DE REGLAMENTOS TÉCNICOS Y METROLOGÍA LEGAL</v>
      </c>
    </row>
    <row r="157" spans="1:10" s="14" customFormat="1" ht="63.75" x14ac:dyDescent="0.25">
      <c r="A157" s="15" t="str">
        <f>VLOOKUP(B157,'Plantilla publicacion'!$A$4:$B$503,2,0)</f>
        <v>Actividad propia</v>
      </c>
      <c r="B157" s="6" t="s">
        <v>1469</v>
      </c>
      <c r="C157" s="20">
        <f>VLOOKUP(B157,'Plantilla publicacion'!$A$4:$M$503,6,0)</f>
        <v>0</v>
      </c>
      <c r="D157" s="20">
        <f>VLOOKUP(B157,'Plantilla publicacion'!$A$4:$M$503,7,0)</f>
        <v>0</v>
      </c>
      <c r="E157" s="6" t="str">
        <f>VLOOKUP(B157,'Plantilla publicacion'!$A$4:$M$503,8,0)</f>
        <v>Establecer el cronograma de visitas y requerimientos de cada una de las campañas en los sectores definidos (Cronograma)</v>
      </c>
      <c r="F157" s="6">
        <f>VLOOKUP(B157,'Plantilla publicacion'!$A$4:$M$503,9,0)</f>
        <v>1</v>
      </c>
      <c r="G157" s="6" t="str">
        <f>VLOOKUP(B157,'Plantilla publicacion'!$A$4:$M$503,10,0)</f>
        <v>Númerica</v>
      </c>
      <c r="H157" s="7" t="str">
        <f>VLOOKUP(B157,'Plantilla publicacion'!$A$4:$M$503,11,0)</f>
        <v>2025-01-13</v>
      </c>
      <c r="I157" s="7" t="str">
        <f>VLOOKUP(B157,'Plantilla publicacion'!$A$4:$M$503,12,0)</f>
        <v>2025-12-31</v>
      </c>
      <c r="J157" s="19" t="str">
        <f>VLOOKUP(B157,'Plantilla publicacion'!$A$4:$M$503,13,0)</f>
        <v>6000-DESPACHO DEL SUPERINTENDENTE DELEGADO PARA EL CONTROL Y VERIFICACIÓN DE REGLAMENTOS TÉCNICOS Y METROLOGÍA LEGAL</v>
      </c>
    </row>
    <row r="158" spans="1:10" ht="64.5" thickBot="1" x14ac:dyDescent="0.3">
      <c r="A158" s="15" t="str">
        <f>VLOOKUP(B158,'Plantilla publicacion'!$A$4:$B$503,2,0)</f>
        <v>Actividad propia</v>
      </c>
      <c r="B158" s="22" t="s">
        <v>1470</v>
      </c>
      <c r="C158" s="20">
        <f>VLOOKUP(B158,'Plantilla publicacion'!$A$4:$M$503,6,0)</f>
        <v>0</v>
      </c>
      <c r="D158" s="20">
        <f>VLOOKUP(B158,'Plantilla publicacion'!$A$4:$M$503,7,0)</f>
        <v>0</v>
      </c>
      <c r="E158" s="6" t="str">
        <f>VLOOKUP(B158,'Plantilla publicacion'!$A$4:$M$503,8,0)</f>
        <v>Ejecutar el cronograma de visitas y requerimientos (Seguimiento al cronograma y evidencias de ejecución)</v>
      </c>
      <c r="F158" s="6">
        <f>VLOOKUP(B158,'Plantilla publicacion'!$A$4:$M$503,9,0)</f>
        <v>100</v>
      </c>
      <c r="G158" s="6" t="str">
        <f>VLOOKUP(B158,'Plantilla publicacion'!$A$4:$M$503,10,0)</f>
        <v>Porcentual</v>
      </c>
      <c r="H158" s="7" t="str">
        <f>VLOOKUP(B158,'Plantilla publicacion'!$A$4:$M$503,11,0)</f>
        <v>2025-01-13</v>
      </c>
      <c r="I158" s="7" t="str">
        <f>VLOOKUP(B158,'Plantilla publicacion'!$A$4:$M$503,12,0)</f>
        <v>2025-12-31</v>
      </c>
      <c r="J158" s="19" t="str">
        <f>VLOOKUP(B158,'Plantilla publicacion'!$A$4:$M$503,13,0)</f>
        <v>6000-DESPACHO DEL SUPERINTENDENTE DELEGADO PARA EL CONTROL Y VERIFICACIÓN DE REGLAMENTOS TÉCNICOS Y METROLOGÍA LEGAL</v>
      </c>
    </row>
    <row r="159" spans="1:10" ht="63.75" x14ac:dyDescent="0.25">
      <c r="A159" s="15" t="str">
        <f>VLOOKUP(B159,'Plantilla publicacion'!$A$4:$B$503,2,0)</f>
        <v>Actividad propia</v>
      </c>
      <c r="B159" s="21" t="s">
        <v>1471</v>
      </c>
      <c r="C159" s="20">
        <f>VLOOKUP(B159,'Plantilla publicacion'!$A$4:$M$503,6,0)</f>
        <v>0</v>
      </c>
      <c r="D159" s="20">
        <f>VLOOKUP(B159,'Plantilla publicacion'!$A$4:$M$503,7,0)</f>
        <v>0</v>
      </c>
      <c r="E159" s="6" t="str">
        <f>VLOOKUP(B159,'Plantilla publicacion'!$A$4:$M$503,8,0)</f>
        <v>Evaluar el resultado de las campañas (Informe de resultados de la campaña)</v>
      </c>
      <c r="F159" s="6">
        <f>VLOOKUP(B159,'Plantilla publicacion'!$A$4:$M$503,9,0)</f>
        <v>1</v>
      </c>
      <c r="G159" s="6" t="str">
        <f>VLOOKUP(B159,'Plantilla publicacion'!$A$4:$M$503,10,0)</f>
        <v>Númerica</v>
      </c>
      <c r="H159" s="7" t="str">
        <f>VLOOKUP(B159,'Plantilla publicacion'!$A$4:$M$503,11,0)</f>
        <v>2025-01-13</v>
      </c>
      <c r="I159" s="7" t="str">
        <f>VLOOKUP(B159,'Plantilla publicacion'!$A$4:$M$503,12,0)</f>
        <v>2025-12-31</v>
      </c>
      <c r="J159" s="19" t="str">
        <f>VLOOKUP(B159,'Plantilla publicacion'!$A$4:$M$503,13,0)</f>
        <v>6000-DESPACHO DEL SUPERINTENDENTE DELEGADO PARA EL CONTROL Y VERIFICACIÓN DE REGLAMENTOS TÉCNICOS Y METROLOGÍA LEGAL</v>
      </c>
    </row>
    <row r="160" spans="1:10" s="14" customFormat="1" ht="77.25" thickBot="1" x14ac:dyDescent="0.3">
      <c r="A160" s="5" t="str">
        <f>VLOOKUP(B160,'Plantilla publicacion'!$A$4:$B$503,2,0)</f>
        <v>Producto</v>
      </c>
      <c r="B160" s="17" t="s">
        <v>1521</v>
      </c>
      <c r="C160" s="17" t="str">
        <f>VLOOKUP(B160,'Plantilla publicacion'!$A$4:$M$503,6,0)</f>
        <v>58-Promover el enfoque preventivo, diferencial y territorial en el que hacer misional de la entidad</v>
      </c>
      <c r="D160" s="17" t="str">
        <f>VLOOKUP(B160,'Plantilla publicacion'!$A$4:$M$503,7,0)</f>
        <v>C-3503-0200-0009-40401c</v>
      </c>
      <c r="E160" s="17" t="str">
        <f>VLOOKUP(B160,'Plantilla publicacion'!$A$4:$M$503,8,0)</f>
        <v>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v>
      </c>
      <c r="F160" s="17">
        <f>VLOOKUP(B160,'Plantilla publicacion'!$A$4:$M$503,9,0)</f>
        <v>100</v>
      </c>
      <c r="G160" s="17" t="str">
        <f>VLOOKUP(B160,'Plantilla publicacion'!$A$4:$M$503,10,0)</f>
        <v>Porcentual</v>
      </c>
      <c r="H160" s="17" t="str">
        <f>VLOOKUP(B160,'Plantilla publicacion'!$A$4:$M$503,11,0)</f>
        <v>2025-01-13</v>
      </c>
      <c r="I160" s="17" t="str">
        <f>VLOOKUP(B160,'Plantilla publicacion'!$A$4:$M$503,12,0)</f>
        <v>2025-12-31</v>
      </c>
      <c r="J160" s="17" t="str">
        <f>VLOOKUP(B160,'Plantilla publicacion'!$A$4:$M$503,13,0)</f>
        <v>3000-DESPACHO DEL SUPERINTENDENTE DELEGADO PARA LA PROTECCIÓN DEL CONSUMIDOR;
3003-GRUPO DE TRABAJO DE APOYO A LA RED NACIONAL DE PROTECCIÓN  AL CONSUMIDOR</v>
      </c>
    </row>
    <row r="161" spans="1:10" ht="38.25" x14ac:dyDescent="0.25">
      <c r="A161" s="15" t="str">
        <f>VLOOKUP(B161,'Plantilla publicacion'!$A$4:$B$503,2,0)</f>
        <v>Actividad propia</v>
      </c>
      <c r="B161" s="56" t="s">
        <v>1524</v>
      </c>
      <c r="C161" s="20">
        <f>VLOOKUP(B161,'Plantilla publicacion'!$A$4:$M$503,6,0)</f>
        <v>0</v>
      </c>
      <c r="D161" s="20">
        <f>VLOOKUP(B161,'Plantilla publicacion'!$A$4:$M$503,7,0)</f>
        <v>0</v>
      </c>
      <c r="E161" s="6" t="str">
        <f>VLOOKUP(B161,'Plantilla publicacion'!$A$4:$M$503,8,0)</f>
        <v>Definir el Plan de difusión (incluye actividades, responsables, fechas y las metas de atenciones, divulgaciones, capacitaciones, sensibilizaciones y campañas .) (Documento Plan de difusión)</v>
      </c>
      <c r="F161" s="6">
        <f>VLOOKUP(B161,'Plantilla publicacion'!$A$4:$M$503,9,0)</f>
        <v>1</v>
      </c>
      <c r="G161" s="6" t="str">
        <f>VLOOKUP(B161,'Plantilla publicacion'!$A$4:$M$503,10,0)</f>
        <v>Númerica</v>
      </c>
      <c r="H161" s="7" t="str">
        <f>VLOOKUP(B161,'Plantilla publicacion'!$A$4:$M$503,11,0)</f>
        <v>2025-01-13</v>
      </c>
      <c r="I161" s="7" t="str">
        <f>VLOOKUP(B161,'Plantilla publicacion'!$A$4:$M$503,12,0)</f>
        <v>2025-02-03</v>
      </c>
      <c r="J161" s="19" t="str">
        <f>VLOOKUP(B161,'Plantilla publicacion'!$A$4:$M$503,13,0)</f>
        <v>3003-GRUPO DE TRABAJO DE APOYO A LA RED NACIONAL DE PROTECCIÓN  AL CONSUMIDOR</v>
      </c>
    </row>
    <row r="162" spans="1:10" ht="39" thickBot="1" x14ac:dyDescent="0.3">
      <c r="A162" s="15" t="str">
        <f>VLOOKUP(B162,'Plantilla publicacion'!$A$4:$B$503,2,0)</f>
        <v>Actividad sin participación</v>
      </c>
      <c r="B162" s="55" t="s">
        <v>1526</v>
      </c>
      <c r="C162" s="20">
        <f>VLOOKUP(B162,'Plantilla publicacion'!$A$4:$M$503,6,0)</f>
        <v>0</v>
      </c>
      <c r="D162" s="20">
        <f>VLOOKUP(B162,'Plantilla publicacion'!$A$4:$M$503,7,0)</f>
        <v>0</v>
      </c>
      <c r="E162" s="6" t="str">
        <f>VLOOKUP(B162,'Plantilla publicacion'!$A$4:$M$503,8,0)</f>
        <v>Aprobar el Plan de difusión (Plan Estratégico y Cronograma aprobado por el Coordinador de la RNPC Y/o otras áreas participantes de requerirse.)</v>
      </c>
      <c r="F162" s="6">
        <f>VLOOKUP(B162,'Plantilla publicacion'!$A$4:$M$503,9,0)</f>
        <v>1</v>
      </c>
      <c r="G162" s="6" t="str">
        <f>VLOOKUP(B162,'Plantilla publicacion'!$A$4:$M$503,10,0)</f>
        <v>Númerica</v>
      </c>
      <c r="H162" s="7" t="str">
        <f>VLOOKUP(B162,'Plantilla publicacion'!$A$4:$M$503,11,0)</f>
        <v>2025-02-03</v>
      </c>
      <c r="I162" s="7" t="str">
        <f>VLOOKUP(B162,'Plantilla publicacion'!$A$4:$M$503,12,0)</f>
        <v>2025-02-28</v>
      </c>
      <c r="J162" s="19" t="str">
        <f>VLOOKUP(B162,'Plantilla publicacion'!$A$4:$M$503,13,0)</f>
        <v>3000-DESPACHO DEL SUPERINTENDENTE DELEGADO PARA LA PROTECCIÓN DEL CONSUMIDOR</v>
      </c>
    </row>
    <row r="163" spans="1:10" ht="38.25" x14ac:dyDescent="0.25">
      <c r="A163" s="15" t="str">
        <f>VLOOKUP(B163,'Plantilla publicacion'!$A$4:$B$503,2,0)</f>
        <v>Actividad propia</v>
      </c>
      <c r="B163" s="56" t="s">
        <v>1529</v>
      </c>
      <c r="C163" s="20">
        <f>VLOOKUP(B163,'Plantilla publicacion'!$A$4:$M$503,6,0)</f>
        <v>0</v>
      </c>
      <c r="D163" s="20">
        <f>VLOOKUP(B163,'Plantilla publicacion'!$A$4:$M$503,7,0)</f>
        <v>0</v>
      </c>
      <c r="E163" s="6" t="str">
        <f>VLOOKUP(B163,'Plantilla publicacion'!$A$4:$M$503,8,0)</f>
        <v>Ejecutar el Plan de difusión  (Seguimiento trimestral plan y evidencias de ejecución)</v>
      </c>
      <c r="F163" s="6">
        <f>VLOOKUP(B163,'Plantilla publicacion'!$A$4:$M$503,9,0)</f>
        <v>1</v>
      </c>
      <c r="G163" s="6" t="str">
        <f>VLOOKUP(B163,'Plantilla publicacion'!$A$4:$M$503,10,0)</f>
        <v>Porcentual</v>
      </c>
      <c r="H163" s="7" t="str">
        <f>VLOOKUP(B163,'Plantilla publicacion'!$A$4:$M$503,11,0)</f>
        <v>2025-02-03</v>
      </c>
      <c r="I163" s="7" t="str">
        <f>VLOOKUP(B163,'Plantilla publicacion'!$A$4:$M$503,12,0)</f>
        <v>2025-12-31</v>
      </c>
      <c r="J163" s="19" t="str">
        <f>VLOOKUP(B163,'Plantilla publicacion'!$A$4:$M$503,13,0)</f>
        <v>3003-GRUPO DE TRABAJO DE APOYO A LA RED NACIONAL DE PROTECCIÓN  AL CONSUMIDOR</v>
      </c>
    </row>
    <row r="164" spans="1:10" s="14" customFormat="1" ht="39" thickBot="1" x14ac:dyDescent="0.3">
      <c r="A164" s="5" t="str">
        <f>VLOOKUP(B164,'Plantilla publicacion'!$A$4:$B$503,2,0)</f>
        <v>Producto</v>
      </c>
      <c r="B164" s="17" t="s">
        <v>1531</v>
      </c>
      <c r="C164" s="17" t="str">
        <f>VLOOKUP(B164,'Plantilla publicacion'!$A$4:$M$503,6,0)</f>
        <v>81-Mejorar la oportunidad en la atención de trámites y servicios.</v>
      </c>
      <c r="D164" s="17" t="str">
        <f>VLOOKUP(B164,'Plantilla publicacion'!$A$4:$M$503,7,0)</f>
        <v>C-3503-0200-0009-40401c</v>
      </c>
      <c r="E164" s="17" t="str">
        <f>VLOOKUP(B164,'Plantilla publicacion'!$A$4:$M$503,8,0)</f>
        <v>Arreglos Directos desarrollados a través de las atenciones de las Casas y Rutas del Consumidor, realizados. (Informe final)</v>
      </c>
      <c r="F164" s="17">
        <f>VLOOKUP(B164,'Plantilla publicacion'!$A$4:$M$503,9,0)</f>
        <v>40</v>
      </c>
      <c r="G164" s="17" t="str">
        <f>VLOOKUP(B164,'Plantilla publicacion'!$A$4:$M$503,10,0)</f>
        <v>Porcentual</v>
      </c>
      <c r="H164" s="17" t="str">
        <f>VLOOKUP(B164,'Plantilla publicacion'!$A$4:$M$503,11,0)</f>
        <v>2025-02-03</v>
      </c>
      <c r="I164" s="17" t="str">
        <f>VLOOKUP(B164,'Plantilla publicacion'!$A$4:$M$503,12,0)</f>
        <v>2025-12-31</v>
      </c>
      <c r="J164" s="17" t="str">
        <f>VLOOKUP(B164,'Plantilla publicacion'!$A$4:$M$503,13,0)</f>
        <v>3003-GRUPO DE TRABAJO DE APOYO A LA RED NACIONAL DE PROTECCIÓN  AL CONSUMIDOR</v>
      </c>
    </row>
    <row r="165" spans="1:10" ht="38.25" x14ac:dyDescent="0.25">
      <c r="A165" s="15" t="str">
        <f>VLOOKUP(B165,'Plantilla publicacion'!$A$4:$B$503,2,0)</f>
        <v>Actividad propia</v>
      </c>
      <c r="B165" s="56" t="s">
        <v>1533</v>
      </c>
      <c r="C165" s="20">
        <f>VLOOKUP(B165,'Plantilla publicacion'!$A$4:$M$503,6,0)</f>
        <v>0</v>
      </c>
      <c r="D165" s="20">
        <f>VLOOKUP(B165,'Plantilla publicacion'!$A$4:$M$503,7,0)</f>
        <v>0</v>
      </c>
      <c r="E165" s="6" t="str">
        <f>VLOOKUP(B165,'Plantilla publicacion'!$A$4:$M$503,8,0)</f>
        <v>Realizar invitaciones de servicio arreglo directo (Informe trimestral acumulado) (Informe elaborado de las invitaciones servicio arreglo directo)</v>
      </c>
      <c r="F165" s="6">
        <f>VLOOKUP(B165,'Plantilla publicacion'!$A$4:$M$503,9,0)</f>
        <v>4000</v>
      </c>
      <c r="G165" s="6" t="str">
        <f>VLOOKUP(B165,'Plantilla publicacion'!$A$4:$M$503,10,0)</f>
        <v>Númerica</v>
      </c>
      <c r="H165" s="7" t="str">
        <f>VLOOKUP(B165,'Plantilla publicacion'!$A$4:$M$503,11,0)</f>
        <v>2025-02-03</v>
      </c>
      <c r="I165" s="7" t="str">
        <f>VLOOKUP(B165,'Plantilla publicacion'!$A$4:$M$503,12,0)</f>
        <v>2025-12-31</v>
      </c>
      <c r="J165" s="19" t="str">
        <f>VLOOKUP(B165,'Plantilla publicacion'!$A$4:$M$503,13,0)</f>
        <v>3003-GRUPO DE TRABAJO DE APOYO A LA RED NACIONAL DE PROTECCIÓN  AL CONSUMIDOR</v>
      </c>
    </row>
    <row r="166" spans="1:10" ht="39" thickBot="1" x14ac:dyDescent="0.3">
      <c r="A166" s="15" t="str">
        <f>VLOOKUP(B166,'Plantilla publicacion'!$A$4:$B$503,2,0)</f>
        <v>Actividad propia</v>
      </c>
      <c r="B166" s="55" t="s">
        <v>1535</v>
      </c>
      <c r="C166" s="20">
        <f>VLOOKUP(B166,'Plantilla publicacion'!$A$4:$M$503,6,0)</f>
        <v>0</v>
      </c>
      <c r="D166" s="20">
        <f>VLOOKUP(B166,'Plantilla publicacion'!$A$4:$M$503,7,0)</f>
        <v>0</v>
      </c>
      <c r="E166" s="6" t="str">
        <f>VLOOKUP(B166,'Plantilla publicacion'!$A$4:$M$503,8,0)</f>
        <v>Realizar Jornada Nacional de las soluciones en materia de protección al consumidor  (Informe jornada Nacional de las soluciones en materia de protección al consumidor)</v>
      </c>
      <c r="F166" s="6">
        <f>VLOOKUP(B166,'Plantilla publicacion'!$A$4:$M$503,9,0)</f>
        <v>4</v>
      </c>
      <c r="G166" s="6" t="str">
        <f>VLOOKUP(B166,'Plantilla publicacion'!$A$4:$M$503,10,0)</f>
        <v>Númerica</v>
      </c>
      <c r="H166" s="7" t="str">
        <f>VLOOKUP(B166,'Plantilla publicacion'!$A$4:$M$503,11,0)</f>
        <v>2025-02-03</v>
      </c>
      <c r="I166" s="7" t="str">
        <f>VLOOKUP(B166,'Plantilla publicacion'!$A$4:$M$503,12,0)</f>
        <v>2025-12-31</v>
      </c>
      <c r="J166" s="19" t="str">
        <f>VLOOKUP(B166,'Plantilla publicacion'!$A$4:$M$503,13,0)</f>
        <v>3003-GRUPO DE TRABAJO DE APOYO A LA RED NACIONAL DE PROTECCIÓN  AL CONSUMIDOR</v>
      </c>
    </row>
    <row r="167" spans="1:10" ht="38.25" x14ac:dyDescent="0.25">
      <c r="A167" s="15" t="str">
        <f>VLOOKUP(B167,'Plantilla publicacion'!$A$4:$B$503,2,0)</f>
        <v>Actividad propia</v>
      </c>
      <c r="B167" s="56" t="s">
        <v>1537</v>
      </c>
      <c r="C167" s="20">
        <f>VLOOKUP(B167,'Plantilla publicacion'!$A$4:$M$503,6,0)</f>
        <v>0</v>
      </c>
      <c r="D167" s="20">
        <f>VLOOKUP(B167,'Plantilla publicacion'!$A$4:$M$503,7,0)</f>
        <v>0</v>
      </c>
      <c r="E167" s="6" t="str">
        <f>VLOOKUP(B167,'Plantilla publicacion'!$A$4:$M$503,8,0)</f>
        <v>Agendar los arreglos directos (Informe final que identifique las invitaciones realizadas y en cuales de ellas se agendó arreglo directo)</v>
      </c>
      <c r="F167" s="6">
        <f>VLOOKUP(B167,'Plantilla publicacion'!$A$4:$M$503,9,0)</f>
        <v>40</v>
      </c>
      <c r="G167" s="6" t="str">
        <f>VLOOKUP(B167,'Plantilla publicacion'!$A$4:$M$503,10,0)</f>
        <v>Porcentual</v>
      </c>
      <c r="H167" s="7" t="str">
        <f>VLOOKUP(B167,'Plantilla publicacion'!$A$4:$M$503,11,0)</f>
        <v>2025-02-03</v>
      </c>
      <c r="I167" s="7" t="str">
        <f>VLOOKUP(B167,'Plantilla publicacion'!$A$4:$M$503,12,0)</f>
        <v>2025-12-31</v>
      </c>
      <c r="J167" s="19" t="str">
        <f>VLOOKUP(B167,'Plantilla publicacion'!$A$4:$M$503,13,0)</f>
        <v>3003-GRUPO DE TRABAJO DE APOYO A LA RED NACIONAL DE PROTECCIÓN  AL CONSUMIDOR</v>
      </c>
    </row>
    <row r="168" spans="1:10" s="14" customFormat="1" ht="102" x14ac:dyDescent="0.25">
      <c r="A168" s="5" t="str">
        <f>VLOOKUP(B168,'Plantilla publicacion'!$A$4:$B$503,2,0)</f>
        <v>Producto</v>
      </c>
      <c r="B168" s="17" t="s">
        <v>1545</v>
      </c>
      <c r="C168" s="17" t="str">
        <f>VLOOKUP(B168,'Plantilla publicacion'!$A$4:$M$503,6,0)</f>
        <v>59-Generar sinergias con agentes nacionales e internacionales que permitan potenciar las capacidades de la SIC.</v>
      </c>
      <c r="D168" s="17" t="str">
        <f>VLOOKUP(B168,'Plantilla publicacion'!$A$4:$M$503,7,0)</f>
        <v>C-3503-0200-0009-40401c</v>
      </c>
      <c r="E168" s="17" t="str">
        <f>VLOOKUP(B168,'Plantilla publicacion'!$A$4:$M$503,8,0)</f>
        <v>Cobertura departamental de la Red Nacional de Protección al Consumidor, a través de las Casas de Consumidor de Bienes y Servicios, ampliada (Informe final)</v>
      </c>
      <c r="F168" s="17">
        <f>VLOOKUP(B168,'Plantilla publicacion'!$A$4:$M$503,9,0)</f>
        <v>5</v>
      </c>
      <c r="G168" s="17" t="str">
        <f>VLOOKUP(B168,'Plantilla publicacion'!$A$4:$M$503,10,0)</f>
        <v>Númerica</v>
      </c>
      <c r="H168" s="17" t="str">
        <f>VLOOKUP(B168,'Plantilla publicacion'!$A$4:$M$503,11,0)</f>
        <v>2025-02-03</v>
      </c>
      <c r="I168" s="17" t="str">
        <f>VLOOKUP(B168,'Plantilla publicacion'!$A$4:$M$503,12,0)</f>
        <v>2025-12-19</v>
      </c>
      <c r="J168" s="17" t="str">
        <f>VLOOKUP(B168,'Plantilla publicacion'!$A$4:$M$503,13,0)</f>
        <v>142-GRUPO DE TRABAJO DE SERVICIOS ADMINISTRATIVOS Y RECURSOS FÍSICOS;
3003-GRUPO DE TRABAJO DE APOYO A LA RED NACIONAL DE PROTECCIÓN  AL CONSUMIDOR;
73-GRUPO DE TRABAJO DE COMUNICACION</v>
      </c>
    </row>
    <row r="169" spans="1:10" ht="39" thickBot="1" x14ac:dyDescent="0.3">
      <c r="A169" s="15" t="str">
        <f>VLOOKUP(B169,'Plantilla publicacion'!$A$4:$B$503,2,0)</f>
        <v>Actividad propia</v>
      </c>
      <c r="B169" s="55" t="s">
        <v>1548</v>
      </c>
      <c r="C169" s="20">
        <f>VLOOKUP(B169,'Plantilla publicacion'!$A$4:$M$503,6,0)</f>
        <v>0</v>
      </c>
      <c r="D169" s="20">
        <f>VLOOKUP(B169,'Plantilla publicacion'!$A$4:$M$503,7,0)</f>
        <v>0</v>
      </c>
      <c r="E169" s="6" t="str">
        <f>VLOOKUP(B169,'Plantilla publicacion'!$A$4:$M$503,8,0)</f>
        <v>Gestionar y firmar los convenios interadministrativos con las entidades del orden nacional y/o alcaldías para la apertura de nuevas CCBS (Informe convenios interadministrativos con las entidades del orden nacional y/o alcaldías para la apertura de nuevas CCBS)</v>
      </c>
      <c r="F169" s="6">
        <f>VLOOKUP(B169,'Plantilla publicacion'!$A$4:$M$503,9,0)</f>
        <v>5</v>
      </c>
      <c r="G169" s="6" t="str">
        <f>VLOOKUP(B169,'Plantilla publicacion'!$A$4:$M$503,10,0)</f>
        <v>Númerica</v>
      </c>
      <c r="H169" s="7" t="str">
        <f>VLOOKUP(B169,'Plantilla publicacion'!$A$4:$M$503,11,0)</f>
        <v>2025-02-03</v>
      </c>
      <c r="I169" s="7" t="str">
        <f>VLOOKUP(B169,'Plantilla publicacion'!$A$4:$M$503,12,0)</f>
        <v>2025-12-19</v>
      </c>
      <c r="J169" s="19" t="str">
        <f>VLOOKUP(B169,'Plantilla publicacion'!$A$4:$M$503,13,0)</f>
        <v>3003-GRUPO DE TRABAJO DE APOYO A LA RED NACIONAL DE PROTECCIÓN  AL CONSUMIDOR</v>
      </c>
    </row>
    <row r="170" spans="1:10" ht="76.5" x14ac:dyDescent="0.25">
      <c r="A170" s="15" t="str">
        <f>VLOOKUP(B170,'Plantilla publicacion'!$A$4:$B$503,2,0)</f>
        <v>Actividad propia</v>
      </c>
      <c r="B170" s="56" t="s">
        <v>1550</v>
      </c>
      <c r="C170" s="20">
        <f>VLOOKUP(B170,'Plantilla publicacion'!$A$4:$M$503,6,0)</f>
        <v>0</v>
      </c>
      <c r="D170" s="20">
        <f>VLOOKUP(B170,'Plantilla publicacion'!$A$4:$M$503,7,0)</f>
        <v>0</v>
      </c>
      <c r="E170" s="6" t="str">
        <f>VLOOKUP(B170,'Plantilla publicacion'!$A$4:$M$503,8,0)</f>
        <v>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v>
      </c>
      <c r="F170" s="6">
        <f>VLOOKUP(B170,'Plantilla publicacion'!$A$4:$M$503,9,0)</f>
        <v>5</v>
      </c>
      <c r="G170" s="6" t="str">
        <f>VLOOKUP(B170,'Plantilla publicacion'!$A$4:$M$503,10,0)</f>
        <v>Númerica</v>
      </c>
      <c r="H170" s="7" t="str">
        <f>VLOOKUP(B170,'Plantilla publicacion'!$A$4:$M$503,11,0)</f>
        <v>2025-02-03</v>
      </c>
      <c r="I170" s="7" t="str">
        <f>VLOOKUP(B170,'Plantilla publicacion'!$A$4:$M$503,12,0)</f>
        <v>2025-12-19</v>
      </c>
      <c r="J170" s="19" t="str">
        <f>VLOOKUP(B170,'Plantilla publicacion'!$A$4:$M$503,13,0)</f>
        <v>142-GRUPO DE TRABAJO DE SERVICIOS ADMINISTRATIVOS Y RECURSOS FÍSICOS;
3003-GRUPO DE TRABAJO DE APOYO A LA RED NACIONAL DE PROTECCIÓN  AL CONSUMIDOR</v>
      </c>
    </row>
    <row r="171" spans="1:10" ht="64.5" thickBot="1" x14ac:dyDescent="0.3">
      <c r="A171" s="15" t="str">
        <f>VLOOKUP(B171,'Plantilla publicacion'!$A$4:$B$503,2,0)</f>
        <v>Actividad propia</v>
      </c>
      <c r="B171" s="55" t="s">
        <v>1553</v>
      </c>
      <c r="C171" s="20">
        <f>VLOOKUP(B171,'Plantilla publicacion'!$A$4:$M$503,6,0)</f>
        <v>0</v>
      </c>
      <c r="D171" s="20">
        <f>VLOOKUP(B171,'Plantilla publicacion'!$A$4:$M$503,7,0)</f>
        <v>0</v>
      </c>
      <c r="E171" s="6" t="str">
        <f>VLOOKUP(B171,'Plantilla publicacion'!$A$4:$M$503,8,0)</f>
        <v>Realizar la inauguración y poner en operacion las Casas del Consumidor de Bienes y Servicios en el territorio nacional (Informe por CCBS aperturada) (Informe por CCBS apertura da y puesta en operación)</v>
      </c>
      <c r="F171" s="6">
        <f>VLOOKUP(B171,'Plantilla publicacion'!$A$4:$M$503,9,0)</f>
        <v>5</v>
      </c>
      <c r="G171" s="6" t="str">
        <f>VLOOKUP(B171,'Plantilla publicacion'!$A$4:$M$503,10,0)</f>
        <v>Númerica</v>
      </c>
      <c r="H171" s="7" t="str">
        <f>VLOOKUP(B171,'Plantilla publicacion'!$A$4:$M$503,11,0)</f>
        <v>2025-02-03</v>
      </c>
      <c r="I171" s="7" t="str">
        <f>VLOOKUP(B171,'Plantilla publicacion'!$A$4:$M$503,12,0)</f>
        <v>2025-12-19</v>
      </c>
      <c r="J171" s="19" t="str">
        <f>VLOOKUP(B171,'Plantilla publicacion'!$A$4:$M$503,13,0)</f>
        <v>3003-GRUPO DE TRABAJO DE APOYO A LA RED NACIONAL DE PROTECCIÓN  AL CONSUMIDOR;
73-GRUPO DE TRABAJO DE COMUNICACION</v>
      </c>
    </row>
    <row r="172" spans="1:10" s="14" customFormat="1" ht="63.75" x14ac:dyDescent="0.25">
      <c r="A172" s="5" t="str">
        <f>VLOOKUP(B172,'Plantilla publicacion'!$A$4:$B$503,2,0)</f>
        <v>Producto</v>
      </c>
      <c r="B172" s="17" t="s">
        <v>1589</v>
      </c>
      <c r="C172" s="17" t="str">
        <f>VLOOKUP(B172,'Plantilla publicacion'!$A$4:$M$503,6,0)</f>
        <v>58-Promover el enfoque preventivo, diferencial y territorial en el que hacer misional de la entidad</v>
      </c>
      <c r="D172" s="17" t="str">
        <f>VLOOKUP(B172,'Plantilla publicacion'!$A$4:$M$503,7,0)</f>
        <v>N/A</v>
      </c>
      <c r="E172" s="17" t="str">
        <f>VLOOKUP(B172,'Plantilla publicacion'!$A$4:$M$503,8,0)</f>
        <v>Plan de difusión para que el consumidor conozca sus derechos "ABC  de atención a los usuarios SIC / Supersolidaria, ejecutado Imágenes (fotografía o captura de pantalla) de la difusión realizada</v>
      </c>
      <c r="F172" s="17">
        <f>VLOOKUP(B172,'Plantilla publicacion'!$A$4:$M$503,9,0)</f>
        <v>1</v>
      </c>
      <c r="G172" s="17" t="str">
        <f>VLOOKUP(B172,'Plantilla publicacion'!$A$4:$M$503,10,0)</f>
        <v>Númerica</v>
      </c>
      <c r="H172" s="17" t="str">
        <f>VLOOKUP(B172,'Plantilla publicacion'!$A$4:$M$503,11,0)</f>
        <v>2025-01-15</v>
      </c>
      <c r="I172" s="17" t="str">
        <f>VLOOKUP(B172,'Plantilla publicacion'!$A$4:$M$503,12,0)</f>
        <v>2025-12-30</v>
      </c>
      <c r="J172" s="17" t="str">
        <f>VLOOKUP(B172,'Plantilla publicacion'!$A$4:$M$503,13,0)</f>
        <v>3000-DESPACHO DEL SUPERINTENDENTE DELEGADO PARA LA PROTECCIÓN DEL CONSUMIDOR;
73-GRUPO DE TRABAJO DE COMUNICACION</v>
      </c>
    </row>
    <row r="173" spans="1:10" ht="38.25" x14ac:dyDescent="0.25">
      <c r="A173" s="15" t="str">
        <f>VLOOKUP(B173,'Plantilla publicacion'!$A$4:$B$503,2,0)</f>
        <v>Actividad propia</v>
      </c>
      <c r="B173" s="6" t="s">
        <v>1592</v>
      </c>
      <c r="C173" s="20">
        <f>VLOOKUP(B173,'Plantilla publicacion'!$A$4:$M$503,6,0)</f>
        <v>0</v>
      </c>
      <c r="D173" s="20">
        <f>VLOOKUP(B173,'Plantilla publicacion'!$A$4:$M$503,7,0)</f>
        <v>0</v>
      </c>
      <c r="E173" s="6" t="str">
        <f>VLOOKUP(B173,'Plantilla publicacion'!$A$4:$M$503,8,0)</f>
        <v>Aprobar el documento final que se va a difundir a los consumidores (Documento final aprobado)</v>
      </c>
      <c r="F173" s="6">
        <f>VLOOKUP(B173,'Plantilla publicacion'!$A$4:$M$503,9,0)</f>
        <v>1</v>
      </c>
      <c r="G173" s="6" t="str">
        <f>VLOOKUP(B173,'Plantilla publicacion'!$A$4:$M$503,10,0)</f>
        <v>Númerica</v>
      </c>
      <c r="H173" s="7" t="str">
        <f>VLOOKUP(B173,'Plantilla publicacion'!$A$4:$M$503,11,0)</f>
        <v>2025-01-15</v>
      </c>
      <c r="I173" s="7" t="str">
        <f>VLOOKUP(B173,'Plantilla publicacion'!$A$4:$M$503,12,0)</f>
        <v>2025-05-30</v>
      </c>
      <c r="J173" s="19" t="str">
        <f>VLOOKUP(B173,'Plantilla publicacion'!$A$4:$M$503,13,0)</f>
        <v>3000-DESPACHO DEL SUPERINTENDENTE DELEGADO PARA LA PROTECCIÓN DEL CONSUMIDOR</v>
      </c>
    </row>
    <row r="174" spans="1:10" ht="25.5" x14ac:dyDescent="0.25">
      <c r="A174" s="15" t="str">
        <f>VLOOKUP(B174,'Plantilla publicacion'!$A$4:$B$503,2,0)</f>
        <v>Actividad sin participación</v>
      </c>
      <c r="B174" s="6" t="s">
        <v>1594</v>
      </c>
      <c r="C174" s="20">
        <f>VLOOKUP(B174,'Plantilla publicacion'!$A$4:$M$503,6,0)</f>
        <v>0</v>
      </c>
      <c r="D174" s="20">
        <f>VLOOKUP(B174,'Plantilla publicacion'!$A$4:$M$503,7,0)</f>
        <v>0</v>
      </c>
      <c r="E174" s="6" t="str">
        <f>VLOOKUP(B174,'Plantilla publicacion'!$A$4:$M$503,8,0)</f>
        <v>Definir los grupos de valor y los mecanismos que se utilizaran para la difusión  (Captura de pantalla con la publicación del documento)</v>
      </c>
      <c r="F174" s="6">
        <f>VLOOKUP(B174,'Plantilla publicacion'!$A$4:$M$503,9,0)</f>
        <v>1</v>
      </c>
      <c r="G174" s="6" t="str">
        <f>VLOOKUP(B174,'Plantilla publicacion'!$A$4:$M$503,10,0)</f>
        <v>Númerica</v>
      </c>
      <c r="H174" s="7" t="str">
        <f>VLOOKUP(B174,'Plantilla publicacion'!$A$4:$M$503,11,0)</f>
        <v>2025-06-03</v>
      </c>
      <c r="I174" s="7" t="str">
        <f>VLOOKUP(B174,'Plantilla publicacion'!$A$4:$M$503,12,0)</f>
        <v>2025-07-01</v>
      </c>
      <c r="J174" s="19" t="str">
        <f>VLOOKUP(B174,'Plantilla publicacion'!$A$4:$M$503,13,0)</f>
        <v>73-GRUPO DE TRABAJO DE COMUNICACION</v>
      </c>
    </row>
    <row r="175" spans="1:10" ht="25.5" x14ac:dyDescent="0.25">
      <c r="A175" s="15" t="str">
        <f>VLOOKUP(B175,'Plantilla publicacion'!$A$4:$B$503,2,0)</f>
        <v>Actividad sin participación</v>
      </c>
      <c r="B175" s="6" t="s">
        <v>1596</v>
      </c>
      <c r="C175" s="20">
        <f>VLOOKUP(B175,'Plantilla publicacion'!$A$4:$M$503,6,0)</f>
        <v>0</v>
      </c>
      <c r="D175" s="20">
        <f>VLOOKUP(B175,'Plantilla publicacion'!$A$4:$M$503,7,0)</f>
        <v>0</v>
      </c>
      <c r="E175" s="6" t="str">
        <f>VLOOKUP(B175,'Plantilla publicacion'!$A$4:$M$503,8,0)</f>
        <v>Realizar la difusión del ABC de atención a los usuarios SIC / Super Solidaria, de acuerdo con los mecanismos definidos - Imágenes (fotografía o captura de pantalla) de la difusión realizada</v>
      </c>
      <c r="F175" s="6">
        <f>VLOOKUP(B175,'Plantilla publicacion'!$A$4:$M$503,9,0)</f>
        <v>1</v>
      </c>
      <c r="G175" s="6" t="str">
        <f>VLOOKUP(B175,'Plantilla publicacion'!$A$4:$M$503,10,0)</f>
        <v>Númerica</v>
      </c>
      <c r="H175" s="7" t="str">
        <f>VLOOKUP(B175,'Plantilla publicacion'!$A$4:$M$503,11,0)</f>
        <v>2025-07-01</v>
      </c>
      <c r="I175" s="7" t="str">
        <f>VLOOKUP(B175,'Plantilla publicacion'!$A$4:$M$503,12,0)</f>
        <v>2025-12-30</v>
      </c>
      <c r="J175" s="19" t="str">
        <f>VLOOKUP(B175,'Plantilla publicacion'!$A$4:$M$503,13,0)</f>
        <v>73-GRUPO DE TRABAJO DE COMUNICACION</v>
      </c>
    </row>
    <row r="176" spans="1:10" s="14" customFormat="1" ht="90" thickBot="1" x14ac:dyDescent="0.3">
      <c r="A176" s="5" t="str">
        <f>VLOOKUP(B176,'Plantilla publicacion'!$A$4:$B$503,2,0)</f>
        <v>Producto</v>
      </c>
      <c r="B176" s="17" t="s">
        <v>1597</v>
      </c>
      <c r="C176" s="17" t="str">
        <f>VLOOKUP(B176,'Plantilla publicacion'!$A$4:$M$503,6,0)</f>
        <v>58-Promover el enfoque preventivo, diferencial y territorial en el que hacer misional de la entidad</v>
      </c>
      <c r="D176" s="17" t="str">
        <f>VLOOKUP(B176,'Plantilla publicacion'!$A$4:$M$503,7,0)</f>
        <v>N/A</v>
      </c>
      <c r="E176" s="17" t="str">
        <f>VLOOKUP(B176,'Plantilla publicacion'!$A$4:$M$503,8,0)</f>
        <v>Cursos virtuales en materia de protección al consumidor dirigidos a la ciudadanía interesada, publicados en campus virtual  (Imágenes de la difusión de los cursos)</v>
      </c>
      <c r="F176" s="17">
        <f>VLOOKUP(B176,'Plantilla publicacion'!$A$4:$M$503,9,0)</f>
        <v>2</v>
      </c>
      <c r="G176" s="17" t="str">
        <f>VLOOKUP(B176,'Plantilla publicacion'!$A$4:$M$503,10,0)</f>
        <v>Númerica</v>
      </c>
      <c r="H176" s="17" t="str">
        <f>VLOOKUP(B176,'Plantilla publicacion'!$A$4:$M$503,11,0)</f>
        <v>2025-01-15</v>
      </c>
      <c r="I176" s="17" t="str">
        <f>VLOOKUP(B176,'Plantilla publicacion'!$A$4:$M$503,12,0)</f>
        <v>2025-12-15</v>
      </c>
      <c r="J176" s="17" t="str">
        <f>VLOOKUP(B176,'Plantilla publicacion'!$A$4:$M$503,13,0)</f>
        <v>3000-DESPACHO DEL SUPERINTENDENTE DELEGADO PARA LA PROTECCIÓN DEL CONSUMIDOR;
71-GRUPO DE TRABAJO DE FORMACION;
73-GRUPO DE TRABAJO DE COMUNICACION</v>
      </c>
    </row>
    <row r="177" spans="1:10" ht="38.25" x14ac:dyDescent="0.25">
      <c r="A177" s="15" t="str">
        <f>VLOOKUP(B177,'Plantilla publicacion'!$A$4:$B$503,2,0)</f>
        <v>Actividad propia</v>
      </c>
      <c r="B177" s="59" t="s">
        <v>1600</v>
      </c>
      <c r="C177" s="20">
        <f>VLOOKUP(B177,'Plantilla publicacion'!$A$4:$M$503,6,0)</f>
        <v>0</v>
      </c>
      <c r="D177" s="20">
        <f>VLOOKUP(B177,'Plantilla publicacion'!$A$4:$M$503,7,0)</f>
        <v>0</v>
      </c>
      <c r="E177" s="6" t="str">
        <f>VLOOKUP(B177,'Plantilla publicacion'!$A$4:$M$503,8,0)</f>
        <v>Enviar a OSCAE las plantillas diligenciadas con el contenido para cursos virtuales (Responsable Delegatura) (Correo electrónico con  las plantillas diligenciadas)</v>
      </c>
      <c r="F177" s="6">
        <f>VLOOKUP(B177,'Plantilla publicacion'!$A$4:$M$503,9,0)</f>
        <v>2</v>
      </c>
      <c r="G177" s="6" t="str">
        <f>VLOOKUP(B177,'Plantilla publicacion'!$A$4:$M$503,10,0)</f>
        <v>Númerica</v>
      </c>
      <c r="H177" s="7" t="str">
        <f>VLOOKUP(B177,'Plantilla publicacion'!$A$4:$M$503,11,0)</f>
        <v>2025-01-15</v>
      </c>
      <c r="I177" s="7" t="str">
        <f>VLOOKUP(B177,'Plantilla publicacion'!$A$4:$M$503,12,0)</f>
        <v>2025-03-28</v>
      </c>
      <c r="J177" s="19" t="str">
        <f>VLOOKUP(B177,'Plantilla publicacion'!$A$4:$M$503,13,0)</f>
        <v>3000-DESPACHO DEL SUPERINTENDENTE DELEGADO PARA LA PROTECCIÓN DEL CONSUMIDOR</v>
      </c>
    </row>
    <row r="178" spans="1:10" ht="25.5" x14ac:dyDescent="0.25">
      <c r="A178" s="15" t="str">
        <f>VLOOKUP(B178,'Plantilla publicacion'!$A$4:$B$503,2,0)</f>
        <v>Actividad sin participación</v>
      </c>
      <c r="B178" s="6" t="s">
        <v>1602</v>
      </c>
      <c r="C178" s="20">
        <f>VLOOKUP(B178,'Plantilla publicacion'!$A$4:$M$503,6,0)</f>
        <v>0</v>
      </c>
      <c r="D178" s="20">
        <f>VLOOKUP(B178,'Plantilla publicacion'!$A$4:$M$503,7,0)</f>
        <v>0</v>
      </c>
      <c r="E178" s="6" t="str">
        <f>VLOOKUP(B178,'Plantilla publicacion'!$A$4:$M$503,8,0)</f>
        <v>Diseñar y presentar propuesta pedagógica de los contenidos presentados por la delegatura para cada uno de los cursos (Responsable OSCAE) (Documento con la propuesta)</v>
      </c>
      <c r="F178" s="6">
        <f>VLOOKUP(B178,'Plantilla publicacion'!$A$4:$M$503,9,0)</f>
        <v>2</v>
      </c>
      <c r="G178" s="6" t="str">
        <f>VLOOKUP(B178,'Plantilla publicacion'!$A$4:$M$503,10,0)</f>
        <v>Númerica</v>
      </c>
      <c r="H178" s="7" t="str">
        <f>VLOOKUP(B178,'Plantilla publicacion'!$A$4:$M$503,11,0)</f>
        <v>2025-03-03</v>
      </c>
      <c r="I178" s="7" t="str">
        <f>VLOOKUP(B178,'Plantilla publicacion'!$A$4:$M$503,12,0)</f>
        <v>2025-04-30</v>
      </c>
      <c r="J178" s="19" t="str">
        <f>VLOOKUP(B178,'Plantilla publicacion'!$A$4:$M$503,13,0)</f>
        <v>71-GRUPO DE TRABAJO DE FORMACION</v>
      </c>
    </row>
    <row r="179" spans="1:10" ht="38.25" x14ac:dyDescent="0.25">
      <c r="A179" s="15" t="str">
        <f>VLOOKUP(B179,'Plantilla publicacion'!$A$4:$B$503,2,0)</f>
        <v>Actividad propia</v>
      </c>
      <c r="B179" s="6" t="s">
        <v>1604</v>
      </c>
      <c r="C179" s="20">
        <f>VLOOKUP(B179,'Plantilla publicacion'!$A$4:$M$503,6,0)</f>
        <v>0</v>
      </c>
      <c r="D179" s="20">
        <f>VLOOKUP(B179,'Plantilla publicacion'!$A$4:$M$503,7,0)</f>
        <v>0</v>
      </c>
      <c r="E179" s="6" t="str">
        <f>VLOOKUP(B179,'Plantilla publicacion'!$A$4:$M$503,8,0)</f>
        <v>Revisar y aprobar los contenidos propuestos por el equipo pedagógico de OSCAE (Responsable Delegatura) (Documento con los contenidos propuestos)</v>
      </c>
      <c r="F179" s="6">
        <f>VLOOKUP(B179,'Plantilla publicacion'!$A$4:$M$503,9,0)</f>
        <v>2</v>
      </c>
      <c r="G179" s="6" t="str">
        <f>VLOOKUP(B179,'Plantilla publicacion'!$A$4:$M$503,10,0)</f>
        <v>Númerica</v>
      </c>
      <c r="H179" s="7" t="str">
        <f>VLOOKUP(B179,'Plantilla publicacion'!$A$4:$M$503,11,0)</f>
        <v>2025-04-01</v>
      </c>
      <c r="I179" s="7" t="str">
        <f>VLOOKUP(B179,'Plantilla publicacion'!$A$4:$M$503,12,0)</f>
        <v>2025-05-30</v>
      </c>
      <c r="J179" s="19" t="str">
        <f>VLOOKUP(B179,'Plantilla publicacion'!$A$4:$M$503,13,0)</f>
        <v>3000-DESPACHO DEL SUPERINTENDENTE DELEGADO PARA LA PROTECCIÓN DEL CONSUMIDOR</v>
      </c>
    </row>
    <row r="180" spans="1:10" ht="26.25" thickBot="1" x14ac:dyDescent="0.3">
      <c r="A180" s="15" t="str">
        <f>VLOOKUP(B180,'Plantilla publicacion'!$A$4:$B$503,2,0)</f>
        <v>Actividad sin participación</v>
      </c>
      <c r="B180" s="55" t="s">
        <v>1606</v>
      </c>
      <c r="C180" s="20">
        <f>VLOOKUP(B180,'Plantilla publicacion'!$A$4:$M$503,6,0)</f>
        <v>0</v>
      </c>
      <c r="D180" s="20">
        <f>VLOOKUP(B180,'Plantilla publicacion'!$A$4:$M$503,7,0)</f>
        <v>0</v>
      </c>
      <c r="E180" s="6" t="str">
        <f>VLOOKUP(B180,'Plantilla publicacion'!$A$4:$M$503,8,0)</f>
        <v>Virtualizar los contenidos (Responsable OSCAE) (Captura de pantalla con los cursos virtualizados)</v>
      </c>
      <c r="F180" s="6">
        <f>VLOOKUP(B180,'Plantilla publicacion'!$A$4:$M$503,9,0)</f>
        <v>2</v>
      </c>
      <c r="G180" s="6" t="str">
        <f>VLOOKUP(B180,'Plantilla publicacion'!$A$4:$M$503,10,0)</f>
        <v>Númerica</v>
      </c>
      <c r="H180" s="7" t="str">
        <f>VLOOKUP(B180,'Plantilla publicacion'!$A$4:$M$503,11,0)</f>
        <v>2025-06-03</v>
      </c>
      <c r="I180" s="7" t="str">
        <f>VLOOKUP(B180,'Plantilla publicacion'!$A$4:$M$503,12,0)</f>
        <v>2025-08-29</v>
      </c>
      <c r="J180" s="19" t="str">
        <f>VLOOKUP(B180,'Plantilla publicacion'!$A$4:$M$503,13,0)</f>
        <v>71-GRUPO DE TRABAJO DE FORMACION</v>
      </c>
    </row>
    <row r="181" spans="1:10" ht="38.25" x14ac:dyDescent="0.25">
      <c r="A181" s="15" t="str">
        <f>VLOOKUP(B181,'Plantilla publicacion'!$A$4:$B$503,2,0)</f>
        <v>Actividad propia</v>
      </c>
      <c r="B181" s="80" t="s">
        <v>1608</v>
      </c>
      <c r="C181" s="20">
        <f>VLOOKUP(B181,'Plantilla publicacion'!$A$4:$M$503,6,0)</f>
        <v>0</v>
      </c>
      <c r="D181" s="20">
        <f>VLOOKUP(B181,'Plantilla publicacion'!$A$4:$M$503,7,0)</f>
        <v>0</v>
      </c>
      <c r="E181" s="6" t="str">
        <f>VLOOKUP(B181,'Plantilla publicacion'!$A$4:$M$503,8,0)</f>
        <v>Recibir y aprobar el curso virtualizado (Responsable Delegatura) (Correo electrónico con la aprobación de los cursos)</v>
      </c>
      <c r="F181" s="6">
        <f>VLOOKUP(B181,'Plantilla publicacion'!$A$4:$M$503,9,0)</f>
        <v>2</v>
      </c>
      <c r="G181" s="6" t="str">
        <f>VLOOKUP(B181,'Plantilla publicacion'!$A$4:$M$503,10,0)</f>
        <v>Númerica</v>
      </c>
      <c r="H181" s="7" t="str">
        <f>VLOOKUP(B181,'Plantilla publicacion'!$A$4:$M$503,11,0)</f>
        <v>2025-09-01</v>
      </c>
      <c r="I181" s="7" t="str">
        <f>VLOOKUP(B181,'Plantilla publicacion'!$A$4:$M$503,12,0)</f>
        <v>2025-09-30</v>
      </c>
      <c r="J181" s="19" t="str">
        <f>VLOOKUP(B181,'Plantilla publicacion'!$A$4:$M$503,13,0)</f>
        <v>3000-DESPACHO DEL SUPERINTENDENTE DELEGADO PARA LA PROTECCIÓN DEL CONSUMIDOR</v>
      </c>
    </row>
    <row r="182" spans="1:10" ht="51" x14ac:dyDescent="0.25">
      <c r="A182" s="15" t="str">
        <f>VLOOKUP(B182,'Plantilla publicacion'!$A$4:$B$503,2,0)</f>
        <v>Actividad sin participación</v>
      </c>
      <c r="B182" s="80" t="s">
        <v>1610</v>
      </c>
      <c r="C182" s="20">
        <f>VLOOKUP(B182,'Plantilla publicacion'!$A$4:$M$503,6,0)</f>
        <v>0</v>
      </c>
      <c r="D182" s="20">
        <f>VLOOKUP(B182,'Plantilla publicacion'!$A$4:$M$503,7,0)</f>
        <v>0</v>
      </c>
      <c r="E182" s="6" t="str">
        <f>VLOOKUP(B182,'Plantilla publicacion'!$A$4:$M$503,8,0)</f>
        <v>Difundir los cursos  virtuales en materia de protección al consumidor (Imágenes de la difusión de los cursos)</v>
      </c>
      <c r="F182" s="6">
        <f>VLOOKUP(B182,'Plantilla publicacion'!$A$4:$M$503,9,0)</f>
        <v>2</v>
      </c>
      <c r="G182" s="6" t="str">
        <f>VLOOKUP(B182,'Plantilla publicacion'!$A$4:$M$503,10,0)</f>
        <v>Númerica</v>
      </c>
      <c r="H182" s="7" t="str">
        <f>VLOOKUP(B182,'Plantilla publicacion'!$A$4:$M$503,11,0)</f>
        <v>2025-10-01</v>
      </c>
      <c r="I182" s="7" t="str">
        <f>VLOOKUP(B182,'Plantilla publicacion'!$A$4:$M$503,12,0)</f>
        <v>2025-12-15</v>
      </c>
      <c r="J182" s="19" t="str">
        <f>VLOOKUP(B182,'Plantilla publicacion'!$A$4:$M$503,13,0)</f>
        <v>71-GRUPO DE TRABAJO DE FORMACION;
73-GRUPO DE TRABAJO DE COMUNICACION</v>
      </c>
    </row>
    <row r="183" spans="1:10" s="14" customFormat="1" ht="51" x14ac:dyDescent="0.25">
      <c r="A183" s="5" t="str">
        <f>VLOOKUP(B183,'Plantilla publicacion'!$A$4:$B$503,2,0)</f>
        <v>Producto</v>
      </c>
      <c r="B183" s="17" t="s">
        <v>1613</v>
      </c>
      <c r="C183" s="17" t="str">
        <f>VLOOKUP(B183,'Plantilla publicacion'!$A$4:$M$503,6,0)</f>
        <v>58-Promover el enfoque preventivo, diferencial y territorial en el que hacer misional de la entidad</v>
      </c>
      <c r="D183" s="17" t="str">
        <f>VLOOKUP(B183,'Plantilla publicacion'!$A$4:$M$503,7,0)</f>
        <v>N/A</v>
      </c>
      <c r="E183" s="17" t="str">
        <f>VLOOKUP(B183,'Plantilla publicacion'!$A$4:$M$503,8,0)</f>
        <v>Jornadas de capacitación "Me informo y cuido mi dinero" dirigidas a usuarios, consumidores y ciudadanía en general, realizadas - Imágenes (fotografía o captura de pantalla) de la difusión realizada</v>
      </c>
      <c r="F183" s="17">
        <f>VLOOKUP(B183,'Plantilla publicacion'!$A$4:$M$503,9,0)</f>
        <v>8</v>
      </c>
      <c r="G183" s="17" t="str">
        <f>VLOOKUP(B183,'Plantilla publicacion'!$A$4:$M$503,10,0)</f>
        <v>Númerica</v>
      </c>
      <c r="H183" s="17" t="str">
        <f>VLOOKUP(B183,'Plantilla publicacion'!$A$4:$M$503,11,0)</f>
        <v>2025-01-15</v>
      </c>
      <c r="I183" s="17" t="str">
        <f>VLOOKUP(B183,'Plantilla publicacion'!$A$4:$M$503,12,0)</f>
        <v>2025-12-30</v>
      </c>
      <c r="J183" s="17" t="str">
        <f>VLOOKUP(B183,'Plantilla publicacion'!$A$4:$M$503,13,0)</f>
        <v>3000-DESPACHO DEL SUPERINTENDENTE DELEGADO PARA LA PROTECCIÓN DEL CONSUMIDOR</v>
      </c>
    </row>
    <row r="184" spans="1:10" ht="38.25" x14ac:dyDescent="0.25">
      <c r="A184" s="15" t="str">
        <f>VLOOKUP(B184,'Plantilla publicacion'!$A$4:$B$503,2,0)</f>
        <v>Actividad propia</v>
      </c>
      <c r="B184" s="80" t="s">
        <v>1615</v>
      </c>
      <c r="C184" s="20">
        <f>VLOOKUP(B184,'Plantilla publicacion'!$A$4:$M$503,6,0)</f>
        <v>0</v>
      </c>
      <c r="D184" s="20">
        <f>VLOOKUP(B184,'Plantilla publicacion'!$A$4:$M$503,7,0)</f>
        <v>0</v>
      </c>
      <c r="E184" s="6" t="str">
        <f>VLOOKUP(B184,'Plantilla publicacion'!$A$4:$M$503,8,0)</f>
        <v>Definir la estrategia que se utilizará para las jornadas de capacitación  (Listado de asistencia a reunión)</v>
      </c>
      <c r="F184" s="6">
        <f>VLOOKUP(B184,'Plantilla publicacion'!$A$4:$M$503,9,0)</f>
        <v>1</v>
      </c>
      <c r="G184" s="6" t="str">
        <f>VLOOKUP(B184,'Plantilla publicacion'!$A$4:$M$503,10,0)</f>
        <v>Númerica</v>
      </c>
      <c r="H184" s="7" t="str">
        <f>VLOOKUP(B184,'Plantilla publicacion'!$A$4:$M$503,11,0)</f>
        <v>2025-01-15</v>
      </c>
      <c r="I184" s="7" t="str">
        <f>VLOOKUP(B184,'Plantilla publicacion'!$A$4:$M$503,12,0)</f>
        <v>2025-02-28</v>
      </c>
      <c r="J184" s="19" t="str">
        <f>VLOOKUP(B184,'Plantilla publicacion'!$A$4:$M$503,13,0)</f>
        <v>3000-DESPACHO DEL SUPERINTENDENTE DELEGADO PARA LA PROTECCIÓN DEL CONSUMIDOR</v>
      </c>
    </row>
    <row r="185" spans="1:10" ht="38.25" x14ac:dyDescent="0.25">
      <c r="A185" s="15" t="str">
        <f>VLOOKUP(B185,'Plantilla publicacion'!$A$4:$B$503,2,0)</f>
        <v>Actividad propia</v>
      </c>
      <c r="B185" s="80" t="s">
        <v>1617</v>
      </c>
      <c r="C185" s="20">
        <f>VLOOKUP(B185,'Plantilla publicacion'!$A$4:$M$503,6,0)</f>
        <v>0</v>
      </c>
      <c r="D185" s="20">
        <f>VLOOKUP(B185,'Plantilla publicacion'!$A$4:$M$503,7,0)</f>
        <v>0</v>
      </c>
      <c r="E185" s="6" t="str">
        <f>VLOOKUP(B185,'Plantilla publicacion'!$A$4:$M$503,8,0)</f>
        <v>Realizar las jornadas de capacitación - Imágenes (fotografía o captura de pantalla) de la difusión realizada</v>
      </c>
      <c r="F185" s="6">
        <f>VLOOKUP(B185,'Plantilla publicacion'!$A$4:$M$503,9,0)</f>
        <v>8</v>
      </c>
      <c r="G185" s="6" t="str">
        <f>VLOOKUP(B185,'Plantilla publicacion'!$A$4:$M$503,10,0)</f>
        <v>Númerica</v>
      </c>
      <c r="H185" s="7" t="str">
        <f>VLOOKUP(B185,'Plantilla publicacion'!$A$4:$M$503,11,0)</f>
        <v>2025-03-03</v>
      </c>
      <c r="I185" s="7" t="str">
        <f>VLOOKUP(B185,'Plantilla publicacion'!$A$4:$M$503,12,0)</f>
        <v>2025-12-30</v>
      </c>
      <c r="J185" s="19" t="str">
        <f>VLOOKUP(B185,'Plantilla publicacion'!$A$4:$M$503,13,0)</f>
        <v>3000-DESPACHO DEL SUPERINTENDENTE DELEGADO PARA LA PROTECCIÓN DEL CONSUMIDOR</v>
      </c>
    </row>
    <row r="186" spans="1:10" s="14" customFormat="1" ht="153" x14ac:dyDescent="0.25">
      <c r="A186" s="5" t="str">
        <f>VLOOKUP(B186,'Plantilla publicacion'!$A$4:$B$503,2,0)</f>
        <v>Producto</v>
      </c>
      <c r="B186" s="17" t="s">
        <v>1618</v>
      </c>
      <c r="C186" s="17" t="str">
        <f>VLOOKUP(B186,'Plantilla publicacion'!$A$4:$M$503,6,0)</f>
        <v>58-Promover el enfoque preventivo, diferencial y territorial en el que hacer misional de la entidad</v>
      </c>
      <c r="D186" s="17" t="str">
        <f>VLOOKUP(B186,'Plantilla publicacion'!$A$4:$M$503,7,0)</f>
        <v>N/A</v>
      </c>
      <c r="E186" s="17" t="str">
        <f>VLOOKUP(B186,'Plantilla publicacion'!$A$4:$M$503,8,0)</f>
        <v>Difusión a nivel nacional, dirigida a diversos grupos objetivo como herramienta de fortalecimiento del conocimiento  - Captura de pantalla de publicación de la campaña</v>
      </c>
      <c r="F186" s="17">
        <f>VLOOKUP(B186,'Plantilla publicacion'!$A$4:$M$503,9,0)</f>
        <v>4</v>
      </c>
      <c r="G186" s="17" t="str">
        <f>VLOOKUP(B186,'Plantilla publicacion'!$A$4:$M$503,10,0)</f>
        <v>Númerica</v>
      </c>
      <c r="H186" s="17" t="str">
        <f>VLOOKUP(B186,'Plantilla publicacion'!$A$4:$M$503,11,0)</f>
        <v>2025-01-15</v>
      </c>
      <c r="I186" s="17" t="str">
        <f>VLOOKUP(B186,'Plantilla publicacion'!$A$4:$M$503,12,0)</f>
        <v>2025-12-30</v>
      </c>
      <c r="J186" s="17" t="str">
        <f>VLOOKUP(B186,'Plantilla publicacion'!$A$4:$M$503,13,0)</f>
        <v>3000-DESPACHO DEL SUPERINTENDENTE DELEGADO PARA LA PROTECCIÓN DEL CONSUMIDOR;
3100-DIRECCION DE INVESTIGACIONES DE PROTECCION AL CONSUMIDOR;
3200-DIRECCIÓN DE INVESTIGACIONES DE PROTECCIÓN DE USUARIOS DE SERVICIOS DE COMUNICACIONES;
73-GRUPO DE TRABAJO DE COMUNICACION</v>
      </c>
    </row>
    <row r="187" spans="1:10" ht="127.5" x14ac:dyDescent="0.25">
      <c r="A187" s="15" t="str">
        <f>VLOOKUP(B187,'Plantilla publicacion'!$A$4:$B$503,2,0)</f>
        <v>Actividad propia</v>
      </c>
      <c r="B187" s="80" t="s">
        <v>1621</v>
      </c>
      <c r="C187" s="20">
        <f>VLOOKUP(B187,'Plantilla publicacion'!$A$4:$M$503,6,0)</f>
        <v>0</v>
      </c>
      <c r="D187" s="20">
        <f>VLOOKUP(B187,'Plantilla publicacion'!$A$4:$M$503,7,0)</f>
        <v>0</v>
      </c>
      <c r="E187" s="6" t="str">
        <f>VLOOKUP(B187,'Plantilla publicacion'!$A$4:$M$503,8,0)</f>
        <v>Elaborar el plan de difusión, definiendo los  grupos objetivos a los que se dirigirá. (Documento con el plan de difusión)</v>
      </c>
      <c r="F187" s="6">
        <f>VLOOKUP(B187,'Plantilla publicacion'!$A$4:$M$503,9,0)</f>
        <v>1</v>
      </c>
      <c r="G187" s="6" t="str">
        <f>VLOOKUP(B187,'Plantilla publicacion'!$A$4:$M$503,10,0)</f>
        <v>Númerica</v>
      </c>
      <c r="H187" s="7" t="str">
        <f>VLOOKUP(B187,'Plantilla publicacion'!$A$4:$M$503,11,0)</f>
        <v>2025-01-15</v>
      </c>
      <c r="I187" s="7" t="str">
        <f>VLOOKUP(B187,'Plantilla publicacion'!$A$4:$M$503,12,0)</f>
        <v>2025-02-28</v>
      </c>
      <c r="J187" s="19" t="str">
        <f>VLOOKUP(B187,'Plantilla publicacion'!$A$4:$M$503,13,0)</f>
        <v>3000-DESPACHO DEL SUPERINTENDENTE DELEGADO PARA LA PROTECCIÓN DEL CONSUMIDOR;
3100-DIRECCION DE INVESTIGACIONES DE PROTECCION AL CONSUMIDOR;
3200-DIRECCIÓN DE INVESTIGACIONES DE PROTECCIÓN DE USUARIOS DE SERVICIOS DE COMUNICACIONES</v>
      </c>
    </row>
    <row r="188" spans="1:10" ht="25.5" x14ac:dyDescent="0.25">
      <c r="A188" s="15" t="str">
        <f>VLOOKUP(B188,'Plantilla publicacion'!$A$4:$B$503,2,0)</f>
        <v>Actividad sin participación</v>
      </c>
      <c r="B188" s="80" t="s">
        <v>1624</v>
      </c>
      <c r="C188" s="20">
        <f>VLOOKUP(B188,'Plantilla publicacion'!$A$4:$M$503,6,0)</f>
        <v>0</v>
      </c>
      <c r="D188" s="20">
        <f>VLOOKUP(B188,'Plantilla publicacion'!$A$4:$M$503,7,0)</f>
        <v>0</v>
      </c>
      <c r="E188" s="6" t="str">
        <f>VLOOKUP(B188,'Plantilla publicacion'!$A$4:$M$503,8,0)</f>
        <v>Elaborar y presentar el concepto grafico y racional de la campaña (Correo electrónico en que se observe el concepto gráfico y racional de la campaña)</v>
      </c>
      <c r="F188" s="6">
        <f>VLOOKUP(B188,'Plantilla publicacion'!$A$4:$M$503,9,0)</f>
        <v>1</v>
      </c>
      <c r="G188" s="6" t="str">
        <f>VLOOKUP(B188,'Plantilla publicacion'!$A$4:$M$503,10,0)</f>
        <v>Númerica</v>
      </c>
      <c r="H188" s="7" t="str">
        <f>VLOOKUP(B188,'Plantilla publicacion'!$A$4:$M$503,11,0)</f>
        <v>2025-03-03</v>
      </c>
      <c r="I188" s="7" t="str">
        <f>VLOOKUP(B188,'Plantilla publicacion'!$A$4:$M$503,12,0)</f>
        <v>2025-11-28</v>
      </c>
      <c r="J188" s="19" t="str">
        <f>VLOOKUP(B188,'Plantilla publicacion'!$A$4:$M$503,13,0)</f>
        <v>73-GRUPO DE TRABAJO DE COMUNICACION</v>
      </c>
    </row>
    <row r="189" spans="1:10" ht="38.25" x14ac:dyDescent="0.25">
      <c r="A189" s="15" t="str">
        <f>VLOOKUP(B189,'Plantilla publicacion'!$A$4:$B$503,2,0)</f>
        <v>Actividad propia</v>
      </c>
      <c r="B189" s="80" t="s">
        <v>1626</v>
      </c>
      <c r="C189" s="20">
        <f>VLOOKUP(B189,'Plantilla publicacion'!$A$4:$M$503,6,0)</f>
        <v>0</v>
      </c>
      <c r="D189" s="20">
        <f>VLOOKUP(B189,'Plantilla publicacion'!$A$4:$M$503,7,0)</f>
        <v>0</v>
      </c>
      <c r="E189" s="6" t="str">
        <f>VLOOKUP(B189,'Plantilla publicacion'!$A$4:$M$503,8,0)</f>
        <v>Revisar y aprobar la propuesta (Correo electrónico con la propuesta aprobada)</v>
      </c>
      <c r="F189" s="6">
        <f>VLOOKUP(B189,'Plantilla publicacion'!$A$4:$M$503,9,0)</f>
        <v>1</v>
      </c>
      <c r="G189" s="6" t="str">
        <f>VLOOKUP(B189,'Plantilla publicacion'!$A$4:$M$503,10,0)</f>
        <v>Númerica</v>
      </c>
      <c r="H189" s="7" t="str">
        <f>VLOOKUP(B189,'Plantilla publicacion'!$A$4:$M$503,11,0)</f>
        <v>2025-03-03</v>
      </c>
      <c r="I189" s="7" t="str">
        <f>VLOOKUP(B189,'Plantilla publicacion'!$A$4:$M$503,12,0)</f>
        <v>2025-11-28</v>
      </c>
      <c r="J189" s="19" t="str">
        <f>VLOOKUP(B189,'Plantilla publicacion'!$A$4:$M$503,13,0)</f>
        <v>3000-DESPACHO DEL SUPERINTENDENTE DELEGADO PARA LA PROTECCIÓN DEL CONSUMIDOR</v>
      </c>
    </row>
    <row r="190" spans="1:10" ht="25.5" x14ac:dyDescent="0.25">
      <c r="A190" s="15" t="str">
        <f>VLOOKUP(B190,'Plantilla publicacion'!$A$4:$B$503,2,0)</f>
        <v>Actividad sin participación</v>
      </c>
      <c r="B190" s="80" t="s">
        <v>1628</v>
      </c>
      <c r="C190" s="20">
        <f>VLOOKUP(B190,'Plantilla publicacion'!$A$4:$M$503,6,0)</f>
        <v>0</v>
      </c>
      <c r="D190" s="20">
        <f>VLOOKUP(B190,'Plantilla publicacion'!$A$4:$M$503,7,0)</f>
        <v>0</v>
      </c>
      <c r="E190" s="6" t="str">
        <f>VLOOKUP(B190,'Plantilla publicacion'!$A$4:$M$503,8,0)</f>
        <v>Ejecutar la campaña (Captura de pantalla de publicación de la campaña)</v>
      </c>
      <c r="F190" s="6">
        <f>VLOOKUP(B190,'Plantilla publicacion'!$A$4:$M$503,9,0)</f>
        <v>4</v>
      </c>
      <c r="G190" s="6" t="str">
        <f>VLOOKUP(B190,'Plantilla publicacion'!$A$4:$M$503,10,0)</f>
        <v>Númerica</v>
      </c>
      <c r="H190" s="7" t="str">
        <f>VLOOKUP(B190,'Plantilla publicacion'!$A$4:$M$503,11,0)</f>
        <v>2025-03-03</v>
      </c>
      <c r="I190" s="7" t="str">
        <f>VLOOKUP(B190,'Plantilla publicacion'!$A$4:$M$503,12,0)</f>
        <v>2025-12-30</v>
      </c>
      <c r="J190" s="19" t="str">
        <f>VLOOKUP(B190,'Plantilla publicacion'!$A$4:$M$503,13,0)</f>
        <v>73-GRUPO DE TRABAJO DE COMUNICACION</v>
      </c>
    </row>
    <row r="191" spans="1:10" ht="32.25" customHeight="1" x14ac:dyDescent="0.25">
      <c r="A191" s="15" t="e">
        <f>VLOOKUP(B191,'Plantilla publicacion'!$A$4:$B$503,2,0)</f>
        <v>#N/A</v>
      </c>
      <c r="B191" s="148" t="s">
        <v>43</v>
      </c>
      <c r="C191" s="149"/>
      <c r="D191" s="149"/>
      <c r="E191" s="149"/>
      <c r="F191" s="149"/>
      <c r="G191" s="149"/>
      <c r="H191" s="149"/>
      <c r="I191" s="149"/>
      <c r="J191" s="150"/>
    </row>
    <row r="192" spans="1:10" ht="47.25" x14ac:dyDescent="0.25">
      <c r="A192" s="15" t="e">
        <f>VLOOKUP(B192,'Plantilla publicacion'!$A$4:$B$503,2,0)</f>
        <v>#N/A</v>
      </c>
      <c r="B192" s="8" t="s">
        <v>9</v>
      </c>
      <c r="C192" s="8" t="s">
        <v>0</v>
      </c>
      <c r="D192" s="8" t="s">
        <v>1</v>
      </c>
      <c r="E192" s="23" t="s">
        <v>2</v>
      </c>
      <c r="F192" s="8" t="s">
        <v>3</v>
      </c>
      <c r="G192" s="8" t="s">
        <v>4</v>
      </c>
      <c r="H192" s="9" t="s">
        <v>5</v>
      </c>
      <c r="I192" s="9" t="s">
        <v>6</v>
      </c>
      <c r="J192" s="8" t="s">
        <v>7</v>
      </c>
    </row>
    <row r="193" spans="1:10" s="14" customFormat="1" ht="89.25" x14ac:dyDescent="0.25">
      <c r="A193" s="5" t="str">
        <f>VLOOKUP(B193,'Plantilla publicacion'!$A$4:$B$503,2,0)</f>
        <v>Producto</v>
      </c>
      <c r="B193" s="17" t="s">
        <v>1332</v>
      </c>
      <c r="C193" s="17" t="str">
        <f>VLOOKUP(B193,'Plantilla publicacion'!$A$4:$M$503,6,0)</f>
        <v>60-Fortalecer el Sistema Integral de Gestión Institucional en el marco del Modelo Integrado de Planeación y gestión para mejorar la prestación del servicio.</v>
      </c>
      <c r="D193" s="17" t="str">
        <f>VLOOKUP(B193,'Plantilla publicacion'!$A$4:$M$503,7,0)</f>
        <v>N/A</v>
      </c>
      <c r="E193" s="17" t="str">
        <f>VLOOKUP(B193,'Plantilla publicacion'!$A$4:$M$503,8,0)</f>
        <v>Estrategia de racionalización de trámites implementada</v>
      </c>
      <c r="F193" s="17">
        <f>VLOOKUP(B193,'Plantilla publicacion'!$A$4:$M$503,9,0)</f>
        <v>100</v>
      </c>
      <c r="G193" s="17" t="str">
        <f>VLOOKUP(B193,'Plantilla publicacion'!$A$4:$M$503,10,0)</f>
        <v>Porcentual</v>
      </c>
      <c r="H193" s="17" t="str">
        <f>VLOOKUP(B193,'Plantilla publicacion'!$A$4:$M$503,11,0)</f>
        <v>2025-01-15</v>
      </c>
      <c r="I193" s="17" t="str">
        <f>VLOOKUP(B193,'Plantilla publicacion'!$A$4:$M$503,12,0)</f>
        <v>2025-12-22</v>
      </c>
      <c r="J193" s="17" t="str">
        <f>VLOOKUP(B193,'Plantilla publicacion'!$A$4:$M$503,13,0)</f>
        <v>30-OFICINA ASESORA DE PLANEACIÓN</v>
      </c>
    </row>
    <row r="194" spans="1:10" ht="25.5" x14ac:dyDescent="0.25">
      <c r="A194" s="15" t="str">
        <f>VLOOKUP(B194,'Plantilla publicacion'!$A$4:$B$503,2,0)</f>
        <v>Actividad propia</v>
      </c>
      <c r="B194" s="6" t="s">
        <v>1336</v>
      </c>
      <c r="C194" s="20">
        <f>VLOOKUP(B194,'Plantilla publicacion'!$A$4:$M$503,6,0)</f>
        <v>0</v>
      </c>
      <c r="D194" s="20">
        <f>VLOOKUP(B194,'Plantilla publicacion'!$A$4:$M$503,7,0)</f>
        <v>0</v>
      </c>
      <c r="E194" s="6" t="str">
        <f>VLOOKUP(B194,'Plantilla publicacion'!$A$4:$M$503,8,0)</f>
        <v>Elaborar el plan de trabajo de la estrategia de racionalización de trámites</v>
      </c>
      <c r="F194" s="6">
        <f>VLOOKUP(B194,'Plantilla publicacion'!$A$4:$M$503,9,0)</f>
        <v>1</v>
      </c>
      <c r="G194" s="6" t="str">
        <f>VLOOKUP(B194,'Plantilla publicacion'!$A$4:$M$503,10,0)</f>
        <v>Númerica</v>
      </c>
      <c r="H194" s="7" t="str">
        <f>VLOOKUP(B194,'Plantilla publicacion'!$A$4:$M$503,11,0)</f>
        <v>2025-01-15</v>
      </c>
      <c r="I194" s="7" t="str">
        <f>VLOOKUP(B194,'Plantilla publicacion'!$A$4:$M$503,12,0)</f>
        <v>2025-03-28</v>
      </c>
      <c r="J194" s="19" t="str">
        <f>VLOOKUP(B194,'Plantilla publicacion'!$A$4:$M$503,13,0)</f>
        <v>30-OFICINA ASESORA DE PLANEACIÓN</v>
      </c>
    </row>
    <row r="195" spans="1:10" ht="26.25" thickBot="1" x14ac:dyDescent="0.3">
      <c r="A195" s="15" t="str">
        <f>VLOOKUP(B195,'Plantilla publicacion'!$A$4:$B$503,2,0)</f>
        <v>Actividad propia</v>
      </c>
      <c r="B195" s="22" t="s">
        <v>1338</v>
      </c>
      <c r="C195" s="20">
        <f>VLOOKUP(B195,'Plantilla publicacion'!$A$4:$M$503,6,0)</f>
        <v>0</v>
      </c>
      <c r="D195" s="20">
        <f>VLOOKUP(B195,'Plantilla publicacion'!$A$4:$M$503,7,0)</f>
        <v>0</v>
      </c>
      <c r="E195" s="6" t="str">
        <f>VLOOKUP(B195,'Plantilla publicacion'!$A$4:$M$503,8,0)</f>
        <v>Ejecutar el plan de trabajo de la estrategia de racionalización de trámites</v>
      </c>
      <c r="F195" s="6">
        <f>VLOOKUP(B195,'Plantilla publicacion'!$A$4:$M$503,9,0)</f>
        <v>100</v>
      </c>
      <c r="G195" s="6" t="str">
        <f>VLOOKUP(B195,'Plantilla publicacion'!$A$4:$M$503,10,0)</f>
        <v>Porcentual</v>
      </c>
      <c r="H195" s="7" t="str">
        <f>VLOOKUP(B195,'Plantilla publicacion'!$A$4:$M$503,11,0)</f>
        <v>2025-03-28</v>
      </c>
      <c r="I195" s="7" t="str">
        <f>VLOOKUP(B195,'Plantilla publicacion'!$A$4:$M$503,12,0)</f>
        <v>2025-12-22</v>
      </c>
      <c r="J195" s="19" t="str">
        <f>VLOOKUP(B195,'Plantilla publicacion'!$A$4:$M$503,13,0)</f>
        <v>30-OFICINA ASESORA DE PLANEACIÓN</v>
      </c>
    </row>
    <row r="196" spans="1:10" ht="32.25" customHeight="1" x14ac:dyDescent="0.25">
      <c r="A196" s="15" t="e">
        <f>VLOOKUP(B196,'Plantilla publicacion'!$A$4:$B$503,2,0)</f>
        <v>#N/A</v>
      </c>
      <c r="B196" s="148" t="s">
        <v>44</v>
      </c>
      <c r="C196" s="149"/>
      <c r="D196" s="149"/>
      <c r="E196" s="149"/>
      <c r="F196" s="149"/>
      <c r="G196" s="149"/>
      <c r="H196" s="149"/>
      <c r="I196" s="149"/>
      <c r="J196" s="150"/>
    </row>
    <row r="197" spans="1:10" ht="47.25" x14ac:dyDescent="0.25">
      <c r="A197" s="15" t="e">
        <f>VLOOKUP(B197,'Plantilla publicacion'!$A$4:$B$503,2,0)</f>
        <v>#N/A</v>
      </c>
      <c r="B197" s="8" t="s">
        <v>9</v>
      </c>
      <c r="C197" s="8" t="s">
        <v>0</v>
      </c>
      <c r="D197" s="8" t="s">
        <v>1</v>
      </c>
      <c r="E197" s="23" t="s">
        <v>2</v>
      </c>
      <c r="F197" s="8" t="s">
        <v>3</v>
      </c>
      <c r="G197" s="8" t="s">
        <v>4</v>
      </c>
      <c r="H197" s="9" t="s">
        <v>5</v>
      </c>
      <c r="I197" s="9" t="s">
        <v>6</v>
      </c>
      <c r="J197" s="8" t="s">
        <v>7</v>
      </c>
    </row>
    <row r="198" spans="1:10" s="14" customFormat="1" ht="63.75" x14ac:dyDescent="0.25">
      <c r="A198" s="5" t="str">
        <f>VLOOKUP(B198,'Plantilla publicacion'!$A$4:$B$503,2,0)</f>
        <v>Producto</v>
      </c>
      <c r="B198" s="17" t="s">
        <v>837</v>
      </c>
      <c r="C198" s="17" t="str">
        <f>VLOOKUP(B198,'Plantilla publicacion'!$A$4:$M$503,6,0)</f>
        <v>59-Generar sinergias con agentes nacionales e internacionales que permitan potenciar las capacidades de la SIC.</v>
      </c>
      <c r="D198" s="17" t="str">
        <f>VLOOKUP(B198,'Plantilla publicacion'!$A$4:$M$503,7,0)</f>
        <v>N/A</v>
      </c>
      <c r="E198" s="17" t="str">
        <f>VLOOKUP(B198,'Plantilla publicacion'!$A$4:$M$503,8,0)</f>
        <v>Mesas de integración para la conexión de actores del ecosistema de innovación involucrados en temas de Propiedad Industrial y transferencia tecnológica, realizadas  (Actas de reunión firmadas)</v>
      </c>
      <c r="F198" s="17">
        <f>VLOOKUP(B198,'Plantilla publicacion'!$A$4:$M$503,9,0)</f>
        <v>2</v>
      </c>
      <c r="G198" s="17" t="str">
        <f>VLOOKUP(B198,'Plantilla publicacion'!$A$4:$M$503,10,0)</f>
        <v>Númerica</v>
      </c>
      <c r="H198" s="17" t="str">
        <f>VLOOKUP(B198,'Plantilla publicacion'!$A$4:$M$503,11,0)</f>
        <v>2025-01-13</v>
      </c>
      <c r="I198" s="17" t="str">
        <f>VLOOKUP(B198,'Plantilla publicacion'!$A$4:$M$503,12,0)</f>
        <v>2025-11-28</v>
      </c>
      <c r="J198" s="17" t="str">
        <f>VLOOKUP(B198,'Plantilla publicacion'!$A$4:$M$503,13,0)</f>
        <v>2023-GRUPO DE TRABAJO DE CENTRO DE INFORMACIÓN TECNOLÓGICA Y APOYO A LA GESTIÓN DE PROPIEDAD LA INDUSTRIAL</v>
      </c>
    </row>
    <row r="199" spans="1:10" ht="63.75" x14ac:dyDescent="0.25">
      <c r="A199" s="15" t="str">
        <f>VLOOKUP(B199,'Plantilla publicacion'!$A$4:$B$503,2,0)</f>
        <v>Actividad propia</v>
      </c>
      <c r="B199" s="6" t="s">
        <v>841</v>
      </c>
      <c r="C199" s="20">
        <f>VLOOKUP(B199,'Plantilla publicacion'!$A$4:$M$503,6,0)</f>
        <v>0</v>
      </c>
      <c r="D199" s="20">
        <f>VLOOKUP(B199,'Plantilla publicacion'!$A$4:$M$503,7,0)</f>
        <v>0</v>
      </c>
      <c r="E199" s="6" t="str">
        <f>VLOOKUP(B199,'Plantilla publicacion'!$A$4:$M$503,8,0)</f>
        <v>Elaborar la propuesta de estructura para la realización de las mesas de integración para la conexión de actores del ecosistema de innovación involucrados en temas de Propiedad Industrial y transferencia tecnológica. (Documento con la propuesta elaborado)</v>
      </c>
      <c r="F199" s="6">
        <f>VLOOKUP(B199,'Plantilla publicacion'!$A$4:$M$503,9,0)</f>
        <v>1</v>
      </c>
      <c r="G199" s="6" t="str">
        <f>VLOOKUP(B199,'Plantilla publicacion'!$A$4:$M$503,10,0)</f>
        <v>Númerica</v>
      </c>
      <c r="H199" s="7" t="str">
        <f>VLOOKUP(B199,'Plantilla publicacion'!$A$4:$M$503,11,0)</f>
        <v>2025-01-13</v>
      </c>
      <c r="I199" s="7" t="str">
        <f>VLOOKUP(B199,'Plantilla publicacion'!$A$4:$M$503,12,0)</f>
        <v>2025-03-31</v>
      </c>
      <c r="J199" s="19" t="str">
        <f>VLOOKUP(B199,'Plantilla publicacion'!$A$4:$M$503,13,0)</f>
        <v>2023-GRUPO DE TRABAJO DE CENTRO DE INFORMACIÓN TECNOLÓGICA Y APOYO A LA GESTIÓN DE PROPIEDAD LA INDUSTRIAL</v>
      </c>
    </row>
    <row r="200" spans="1:10" ht="64.5" thickBot="1" x14ac:dyDescent="0.3">
      <c r="A200" s="15" t="str">
        <f>VLOOKUP(B200,'Plantilla publicacion'!$A$4:$B$503,2,0)</f>
        <v>Actividad propia</v>
      </c>
      <c r="B200" s="55" t="s">
        <v>843</v>
      </c>
      <c r="C200" s="20">
        <f>VLOOKUP(B200,'Plantilla publicacion'!$A$4:$M$503,6,0)</f>
        <v>0</v>
      </c>
      <c r="D200" s="20">
        <f>VLOOKUP(B200,'Plantilla publicacion'!$A$4:$M$503,7,0)</f>
        <v>0</v>
      </c>
      <c r="E200" s="6" t="str">
        <f>VLOOKUP(B200,'Plantilla publicacion'!$A$4:$M$503,8,0)</f>
        <v>Realizar las mesas de integración  (Actas de reunión firmadas)</v>
      </c>
      <c r="F200" s="6">
        <f>VLOOKUP(B200,'Plantilla publicacion'!$A$4:$M$503,9,0)</f>
        <v>2</v>
      </c>
      <c r="G200" s="6" t="str">
        <f>VLOOKUP(B200,'Plantilla publicacion'!$A$4:$M$503,10,0)</f>
        <v>Númerica</v>
      </c>
      <c r="H200" s="7" t="str">
        <f>VLOOKUP(B200,'Plantilla publicacion'!$A$4:$M$503,11,0)</f>
        <v>2025-04-01</v>
      </c>
      <c r="I200" s="7" t="str">
        <f>VLOOKUP(B200,'Plantilla publicacion'!$A$4:$M$503,12,0)</f>
        <v>2025-11-28</v>
      </c>
      <c r="J200" s="19" t="str">
        <f>VLOOKUP(B200,'Plantilla publicacion'!$A$4:$M$503,13,0)</f>
        <v>2023-GRUPO DE TRABAJO DE CENTRO DE INFORMACIÓN TECNOLÓGICA Y APOYO A LA GESTIÓN DE PROPIEDAD LA INDUSTRIAL</v>
      </c>
    </row>
    <row r="201" spans="1:10" s="14" customFormat="1" ht="63.75" x14ac:dyDescent="0.25">
      <c r="A201" s="5" t="str">
        <f>VLOOKUP(B201,'Plantilla publicacion'!$A$4:$B$503,2,0)</f>
        <v>Producto</v>
      </c>
      <c r="B201" s="17" t="s">
        <v>862</v>
      </c>
      <c r="C201" s="17" t="str">
        <f>VLOOKUP(B201,'Plantilla publicacion'!$A$4:$M$503,6,0)</f>
        <v>58-Promover el enfoque preventivo, diferencial y territorial en el que hacer misional de la entidad</v>
      </c>
      <c r="D201" s="17" t="str">
        <f>VLOOKUP(B201,'Plantilla publicacion'!$A$4:$M$503,7,0)</f>
        <v>C-3503-0200-0014-20309b</v>
      </c>
      <c r="E201" s="17" t="str">
        <f>VLOOKUP(B201,'Plantilla publicacion'!$A$4:$M$503,8,0)</f>
        <v>Premio Nacional al Inventor Colombiano 2025, realizado  (Informe dela realización del premio al inventor Colombiano 2025)</v>
      </c>
      <c r="F201" s="17">
        <f>VLOOKUP(B201,'Plantilla publicacion'!$A$4:$M$503,9,0)</f>
        <v>1</v>
      </c>
      <c r="G201" s="17" t="str">
        <f>VLOOKUP(B201,'Plantilla publicacion'!$A$4:$M$503,10,0)</f>
        <v>Númerica</v>
      </c>
      <c r="H201" s="17" t="str">
        <f>VLOOKUP(B201,'Plantilla publicacion'!$A$4:$M$503,11,0)</f>
        <v>2025-02-03</v>
      </c>
      <c r="I201" s="17" t="str">
        <f>VLOOKUP(B201,'Plantilla publicacion'!$A$4:$M$503,12,0)</f>
        <v>2025-08-29</v>
      </c>
      <c r="J201" s="17" t="str">
        <f>VLOOKUP(B201,'Plantilla publicacion'!$A$4:$M$503,13,0)</f>
        <v>2023-GRUPO DE TRABAJO DE CENTRO DE INFORMACIÓN TECNOLÓGICA Y APOYO A LA GESTIÓN DE PROPIEDAD LA INDUSTRIAL</v>
      </c>
    </row>
    <row r="202" spans="1:10" ht="63.75" x14ac:dyDescent="0.25">
      <c r="A202" s="15" t="str">
        <f>VLOOKUP(B202,'Plantilla publicacion'!$A$4:$B$503,2,0)</f>
        <v>Actividad propia</v>
      </c>
      <c r="B202" s="6" t="s">
        <v>865</v>
      </c>
      <c r="C202" s="20">
        <f>VLOOKUP(B202,'Plantilla publicacion'!$A$4:$M$503,6,0)</f>
        <v>0</v>
      </c>
      <c r="D202" s="20">
        <f>VLOOKUP(B202,'Plantilla publicacion'!$A$4:$M$503,7,0)</f>
        <v>0</v>
      </c>
      <c r="E202" s="6" t="str">
        <f>VLOOKUP(B202,'Plantilla publicacion'!$A$4:$M$503,8,0)</f>
        <v>Realizar propuesta de restructuración del Premio Nacional al inventor colombiano.  (Documento propuesta elaborado)</v>
      </c>
      <c r="F202" s="6">
        <f>VLOOKUP(B202,'Plantilla publicacion'!$A$4:$M$503,9,0)</f>
        <v>1</v>
      </c>
      <c r="G202" s="6" t="str">
        <f>VLOOKUP(B202,'Plantilla publicacion'!$A$4:$M$503,10,0)</f>
        <v>Númerica</v>
      </c>
      <c r="H202" s="7" t="str">
        <f>VLOOKUP(B202,'Plantilla publicacion'!$A$4:$M$503,11,0)</f>
        <v>2025-02-03</v>
      </c>
      <c r="I202" s="7" t="str">
        <f>VLOOKUP(B202,'Plantilla publicacion'!$A$4:$M$503,12,0)</f>
        <v>2025-02-28</v>
      </c>
      <c r="J202" s="19" t="str">
        <f>VLOOKUP(B202,'Plantilla publicacion'!$A$4:$M$503,13,0)</f>
        <v>2023-GRUPO DE TRABAJO DE CENTRO DE INFORMACIÓN TECNOLÓGICA Y APOYO A LA GESTIÓN DE PROPIEDAD LA INDUSTRIAL</v>
      </c>
    </row>
    <row r="203" spans="1:10" ht="63.75" x14ac:dyDescent="0.25">
      <c r="A203" s="15" t="str">
        <f>VLOOKUP(B203,'Plantilla publicacion'!$A$4:$B$503,2,0)</f>
        <v>Actividad propia</v>
      </c>
      <c r="B203" s="6" t="s">
        <v>867</v>
      </c>
      <c r="C203" s="20">
        <f>VLOOKUP(B203,'Plantilla publicacion'!$A$4:$M$503,6,0)</f>
        <v>0</v>
      </c>
      <c r="D203" s="20">
        <f>VLOOKUP(B203,'Plantilla publicacion'!$A$4:$M$503,7,0)</f>
        <v>0</v>
      </c>
      <c r="E203" s="6" t="str">
        <f>VLOOKUP(B203,'Plantilla publicacion'!$A$4:$M$503,8,0)</f>
        <v>Socializar  la propuesta con actores clave (internos/externos) para la gestión del premio nacional al inventor colombiano.  (Listados de asistencia a la socialización de la propuesta)</v>
      </c>
      <c r="F203" s="6">
        <f>VLOOKUP(B203,'Plantilla publicacion'!$A$4:$M$503,9,0)</f>
        <v>2</v>
      </c>
      <c r="G203" s="6" t="str">
        <f>VLOOKUP(B203,'Plantilla publicacion'!$A$4:$M$503,10,0)</f>
        <v>Númerica</v>
      </c>
      <c r="H203" s="7" t="str">
        <f>VLOOKUP(B203,'Plantilla publicacion'!$A$4:$M$503,11,0)</f>
        <v>2025-03-03</v>
      </c>
      <c r="I203" s="7" t="str">
        <f>VLOOKUP(B203,'Plantilla publicacion'!$A$4:$M$503,12,0)</f>
        <v>2025-03-31</v>
      </c>
      <c r="J203" s="19" t="str">
        <f>VLOOKUP(B203,'Plantilla publicacion'!$A$4:$M$503,13,0)</f>
        <v>2023-GRUPO DE TRABAJO DE CENTRO DE INFORMACIÓN TECNOLÓGICA Y APOYO A LA GESTIÓN DE PROPIEDAD LA INDUSTRIAL</v>
      </c>
    </row>
    <row r="204" spans="1:10" ht="63.75" x14ac:dyDescent="0.25">
      <c r="A204" s="15" t="str">
        <f>VLOOKUP(B204,'Plantilla publicacion'!$A$4:$B$503,2,0)</f>
        <v>Actividad propia</v>
      </c>
      <c r="B204" s="6" t="s">
        <v>869</v>
      </c>
      <c r="C204" s="20">
        <f>VLOOKUP(B204,'Plantilla publicacion'!$A$4:$M$503,6,0)</f>
        <v>0</v>
      </c>
      <c r="D204" s="20">
        <f>VLOOKUP(B204,'Plantilla publicacion'!$A$4:$M$503,7,0)</f>
        <v>0</v>
      </c>
      <c r="E204" s="6" t="str">
        <f>VLOOKUP(B204,'Plantilla publicacion'!$A$4:$M$503,8,0)</f>
        <v>Realizar el premio al inventor colombiano 2025 desde la convocatoria hasta premiación. (Informe de la realización del premio al inventor Colombiano 2025)</v>
      </c>
      <c r="F204" s="6">
        <f>VLOOKUP(B204,'Plantilla publicacion'!$A$4:$M$503,9,0)</f>
        <v>1</v>
      </c>
      <c r="G204" s="6" t="str">
        <f>VLOOKUP(B204,'Plantilla publicacion'!$A$4:$M$503,10,0)</f>
        <v>Númerica</v>
      </c>
      <c r="H204" s="7" t="str">
        <f>VLOOKUP(B204,'Plantilla publicacion'!$A$4:$M$503,11,0)</f>
        <v>2025-04-01</v>
      </c>
      <c r="I204" s="7" t="str">
        <f>VLOOKUP(B204,'Plantilla publicacion'!$A$4:$M$503,12,0)</f>
        <v>2025-08-29</v>
      </c>
      <c r="J204" s="19" t="str">
        <f>VLOOKUP(B204,'Plantilla publicacion'!$A$4:$M$503,13,0)</f>
        <v>2023-GRUPO DE TRABAJO DE CENTRO DE INFORMACIÓN TECNOLÓGICA Y APOYO A LA GESTIÓN DE PROPIEDAD LA INDUSTRIAL</v>
      </c>
    </row>
    <row r="205" spans="1:10" s="14" customFormat="1" ht="63.75" x14ac:dyDescent="0.25">
      <c r="A205" s="5" t="str">
        <f>VLOOKUP(B205,'Plantilla publicacion'!$A$4:$B$503,2,0)</f>
        <v>Producto</v>
      </c>
      <c r="B205" s="17" t="s">
        <v>1030</v>
      </c>
      <c r="C205" s="17" t="str">
        <f>VLOOKUP(B205,'Plantilla publicacion'!$A$4:$M$503,6,0)</f>
        <v>59-Generar sinergias con agentes nacionales e internacionales que permitan potenciar las capacidades de la SIC.</v>
      </c>
      <c r="D205" s="17" t="str">
        <f>VLOOKUP(B205,'Plantilla publicacion'!$A$4:$M$503,7,0)</f>
        <v>FUNCIONAMIENTO</v>
      </c>
      <c r="E205" s="17" t="str">
        <f>VLOOKUP(B205,'Plantilla publicacion'!$A$4:$M$503,8,0)</f>
        <v>Actuaciones colaborativas con autoridades de protección de datos internacionales en busca de establecer buenas prácticas al momento de investigar compañías con presencia transfronteriza, realizada y documentada (Informe / único entregable)</v>
      </c>
      <c r="F205" s="17">
        <f>VLOOKUP(B205,'Plantilla publicacion'!$A$4:$M$503,9,0)</f>
        <v>1</v>
      </c>
      <c r="G205" s="17" t="str">
        <f>VLOOKUP(B205,'Plantilla publicacion'!$A$4:$M$503,10,0)</f>
        <v>Númerica</v>
      </c>
      <c r="H205" s="17" t="str">
        <f>VLOOKUP(B205,'Plantilla publicacion'!$A$4:$M$503,11,0)</f>
        <v>2025-04-01</v>
      </c>
      <c r="I205" s="17" t="str">
        <f>VLOOKUP(B205,'Plantilla publicacion'!$A$4:$M$503,12,0)</f>
        <v>2025-08-28</v>
      </c>
      <c r="J205" s="17" t="str">
        <f>VLOOKUP(B205,'Plantilla publicacion'!$A$4:$M$503,13,0)</f>
        <v>7000-DESPACHO DEL SUPERINTENDENTE DELEGADO PARA LA PROTECCIÓN DE DATOS PERSONALES</v>
      </c>
    </row>
    <row r="206" spans="1:10" ht="51.75" thickBot="1" x14ac:dyDescent="0.3">
      <c r="A206" s="15" t="str">
        <f>VLOOKUP(B206,'Plantilla publicacion'!$A$4:$B$503,2,0)</f>
        <v>Actividad propia</v>
      </c>
      <c r="B206" s="55" t="s">
        <v>1034</v>
      </c>
      <c r="C206" s="20">
        <f>VLOOKUP(B206,'Plantilla publicacion'!$A$4:$M$503,6,0)</f>
        <v>0</v>
      </c>
      <c r="D206" s="20">
        <f>VLOOKUP(B206,'Plantilla publicacion'!$A$4:$M$503,7,0)</f>
        <v>0</v>
      </c>
      <c r="E206" s="6" t="str">
        <f>VLOOKUP(B206,'Plantilla publicacion'!$A$4:$M$503,8,0)</f>
        <v>Exponer ante un foro internacional las lecciones aprendidas de una actuación administrativa frente a una compañía con presencia transfronteriza (Captura de pantalla o imágenes de la exposición realizada/único entregable)</v>
      </c>
      <c r="F206" s="6">
        <f>VLOOKUP(B206,'Plantilla publicacion'!$A$4:$M$503,9,0)</f>
        <v>1</v>
      </c>
      <c r="G206" s="6" t="str">
        <f>VLOOKUP(B206,'Plantilla publicacion'!$A$4:$M$503,10,0)</f>
        <v>Númerica</v>
      </c>
      <c r="H206" s="7" t="str">
        <f>VLOOKUP(B206,'Plantilla publicacion'!$A$4:$M$503,11,0)</f>
        <v>2025-04-01</v>
      </c>
      <c r="I206" s="7" t="str">
        <f>VLOOKUP(B206,'Plantilla publicacion'!$A$4:$M$503,12,0)</f>
        <v>2025-06-27</v>
      </c>
      <c r="J206" s="19" t="str">
        <f>VLOOKUP(B206,'Plantilla publicacion'!$A$4:$M$503,13,0)</f>
        <v>7000-DESPACHO DEL SUPERINTENDENTE DELEGADO PARA LA PROTECCIÓN DE DATOS PERSONALES</v>
      </c>
    </row>
    <row r="207" spans="1:10" s="14" customFormat="1" ht="84.75" customHeight="1" x14ac:dyDescent="0.25">
      <c r="A207" s="15" t="str">
        <f>VLOOKUP(B207,'Plantilla publicacion'!$A$4:$B$503,2,0)</f>
        <v>Actividad propia</v>
      </c>
      <c r="B207" s="21" t="s">
        <v>1036</v>
      </c>
      <c r="C207" s="20">
        <f>VLOOKUP(B207,'Plantilla publicacion'!$A$4:$M$503,6,0)</f>
        <v>0</v>
      </c>
      <c r="D207" s="20">
        <f>VLOOKUP(B207,'Plantilla publicacion'!$A$4:$M$503,7,0)</f>
        <v>0</v>
      </c>
      <c r="E207" s="6" t="str">
        <f>VLOOKUP(B207,'Plantilla publicacion'!$A$4:$M$503,8,0)</f>
        <v>Elaborar informe que recopile las conclusiones con las autoridades de protección de datos internacionales de buenas prácticas al momento de investigar compañías con presencia transfronteriza. (Informe/único entregable)</v>
      </c>
      <c r="F207" s="6">
        <f>VLOOKUP(B207,'Plantilla publicacion'!$A$4:$M$503,9,0)</f>
        <v>1</v>
      </c>
      <c r="G207" s="6" t="str">
        <f>VLOOKUP(B207,'Plantilla publicacion'!$A$4:$M$503,10,0)</f>
        <v>Númerica</v>
      </c>
      <c r="H207" s="7" t="str">
        <f>VLOOKUP(B207,'Plantilla publicacion'!$A$4:$M$503,11,0)</f>
        <v>2025-07-01</v>
      </c>
      <c r="I207" s="7" t="str">
        <f>VLOOKUP(B207,'Plantilla publicacion'!$A$4:$M$503,12,0)</f>
        <v>2025-08-28</v>
      </c>
      <c r="J207" s="19" t="str">
        <f>VLOOKUP(B207,'Plantilla publicacion'!$A$4:$M$503,13,0)</f>
        <v>7000-DESPACHO DEL SUPERINTENDENTE DELEGADO PARA LA PROTECCIÓN DE DATOS PERSONALES</v>
      </c>
    </row>
    <row r="208" spans="1:10" s="14" customFormat="1" ht="76.5" x14ac:dyDescent="0.25">
      <c r="A208" s="5" t="str">
        <f>VLOOKUP(B208,'Plantilla publicacion'!$A$4:$B$503,2,0)</f>
        <v>Producto</v>
      </c>
      <c r="B208" s="17" t="s">
        <v>1037</v>
      </c>
      <c r="C208" s="17" t="str">
        <f>VLOOKUP(B208,'Plantilla publicacion'!$A$4:$M$503,6,0)</f>
        <v>58-Promover el enfoque preventivo, diferencial y territorial en el que hacer misional de la entidad</v>
      </c>
      <c r="D208" s="17" t="str">
        <f>VLOOKUP(B208,'Plantilla publicacion'!$A$4:$M$503,7,0)</f>
        <v>C-3503-0200-0012-20104c</v>
      </c>
      <c r="E208" s="17" t="str">
        <f>VLOOKUP(B208,'Plantilla publicacion'!$A$4:$M$503,8,0)</f>
        <v>Eventos en temas relacionados con datos personales, realizados  (Pantallazos o captura de pantalla /único entregable)</v>
      </c>
      <c r="F208" s="17">
        <f>VLOOKUP(B208,'Plantilla publicacion'!$A$4:$M$503,9,0)</f>
        <v>2</v>
      </c>
      <c r="G208" s="17" t="str">
        <f>VLOOKUP(B208,'Plantilla publicacion'!$A$4:$M$503,10,0)</f>
        <v>Númerica</v>
      </c>
      <c r="H208" s="17" t="str">
        <f>VLOOKUP(B208,'Plantilla publicacion'!$A$4:$M$503,11,0)</f>
        <v>2025-02-04</v>
      </c>
      <c r="I208" s="17" t="str">
        <f>VLOOKUP(B208,'Plantilla publicacion'!$A$4:$M$503,12,0)</f>
        <v>2025-11-28</v>
      </c>
      <c r="J208" s="17" t="str">
        <f>VLOOKUP(B208,'Plantilla publicacion'!$A$4:$M$503,13,0)</f>
        <v>7000-DESPACHO DEL SUPERINTENDENTE DELEGADO PARA LA PROTECCIÓN DE DATOS PERSONALES;
73-GRUPO DE TRABAJO DE COMUNICACION</v>
      </c>
    </row>
    <row r="209" spans="1:10" s="14" customFormat="1" ht="48" customHeight="1" x14ac:dyDescent="0.25">
      <c r="A209" s="15" t="str">
        <f>VLOOKUP(B209,'Plantilla publicacion'!$A$4:$B$503,2,0)</f>
        <v>Actividad propia</v>
      </c>
      <c r="B209" s="6" t="s">
        <v>1041</v>
      </c>
      <c r="C209" s="20">
        <f>VLOOKUP(B209,'Plantilla publicacion'!$A$4:$M$503,6,0)</f>
        <v>0</v>
      </c>
      <c r="D209" s="20">
        <f>VLOOKUP(B209,'Plantilla publicacion'!$A$4:$M$503,7,0)</f>
        <v>0</v>
      </c>
      <c r="E209" s="6" t="str">
        <f>VLOOKUP(B209,'Plantilla publicacion'!$A$4:$M$503,8,0)</f>
        <v>Solicitar publicación de la fecha del evento en el calendario de eventos de la entidad  al Grupo de Comunicaciones  (captura de pantalla de la publicación de la fecha del evento / único entregable)</v>
      </c>
      <c r="F209" s="6">
        <f>VLOOKUP(B209,'Plantilla publicacion'!$A$4:$M$503,9,0)</f>
        <v>2</v>
      </c>
      <c r="G209" s="6" t="str">
        <f>VLOOKUP(B209,'Plantilla publicacion'!$A$4:$M$503,10,0)</f>
        <v>Númerica</v>
      </c>
      <c r="H209" s="7" t="str">
        <f>VLOOKUP(B209,'Plantilla publicacion'!$A$4:$M$503,11,0)</f>
        <v>2025-02-04</v>
      </c>
      <c r="I209" s="7" t="str">
        <f>VLOOKUP(B209,'Plantilla publicacion'!$A$4:$M$503,12,0)</f>
        <v>2025-08-29</v>
      </c>
      <c r="J209" s="19" t="str">
        <f>VLOOKUP(B209,'Plantilla publicacion'!$A$4:$M$503,13,0)</f>
        <v>7000-DESPACHO DEL SUPERINTENDENTE DELEGADO PARA LA PROTECCIÓN DE DATOS PERSONALES</v>
      </c>
    </row>
    <row r="210" spans="1:10" s="14" customFormat="1" ht="48" customHeight="1" x14ac:dyDescent="0.25">
      <c r="A210" s="15" t="str">
        <f>VLOOKUP(B210,'Plantilla publicacion'!$A$4:$B$503,2,0)</f>
        <v>Actividad propia</v>
      </c>
      <c r="B210" s="6" t="s">
        <v>1043</v>
      </c>
      <c r="C210" s="20">
        <f>VLOOKUP(B210,'Plantilla publicacion'!$A$4:$M$503,6,0)</f>
        <v>0</v>
      </c>
      <c r="D210" s="20">
        <f>VLOOKUP(B210,'Plantilla publicacion'!$A$4:$M$503,7,0)</f>
        <v>0</v>
      </c>
      <c r="E210" s="6" t="str">
        <f>VLOOKUP(B210,'Plantilla publicacion'!$A$4:$M$503,8,0)</f>
        <v>Diligenciar check list del evento con la fecha definitiva igual a la publicada en el  calendario de eventos  (documento de check list para la realización del evento / único entregable)</v>
      </c>
      <c r="F210" s="6">
        <f>VLOOKUP(B210,'Plantilla publicacion'!$A$4:$M$503,9,0)</f>
        <v>2</v>
      </c>
      <c r="G210" s="6" t="str">
        <f>VLOOKUP(B210,'Plantilla publicacion'!$A$4:$M$503,10,0)</f>
        <v>Númerica</v>
      </c>
      <c r="H210" s="7" t="str">
        <f>VLOOKUP(B210,'Plantilla publicacion'!$A$4:$M$503,11,0)</f>
        <v>2025-09-01</v>
      </c>
      <c r="I210" s="7" t="str">
        <f>VLOOKUP(B210,'Plantilla publicacion'!$A$4:$M$503,12,0)</f>
        <v>2025-09-25</v>
      </c>
      <c r="J210" s="19" t="str">
        <f>VLOOKUP(B210,'Plantilla publicacion'!$A$4:$M$503,13,0)</f>
        <v>7000-DESPACHO DEL SUPERINTENDENTE DELEGADO PARA LA PROTECCIÓN DE DATOS PERSONALES</v>
      </c>
    </row>
    <row r="211" spans="1:10" s="14" customFormat="1" ht="48" customHeight="1" x14ac:dyDescent="0.25">
      <c r="A211" s="15" t="str">
        <f>VLOOKUP(B211,'Plantilla publicacion'!$A$4:$B$503,2,0)</f>
        <v>Actividad propia</v>
      </c>
      <c r="B211" s="6" t="s">
        <v>1047</v>
      </c>
      <c r="C211" s="20">
        <f>VLOOKUP(B211,'Plantilla publicacion'!$A$4:$M$503,6,0)</f>
        <v>0</v>
      </c>
      <c r="D211" s="20">
        <f>VLOOKUP(B211,'Plantilla publicacion'!$A$4:$M$503,7,0)</f>
        <v>0</v>
      </c>
      <c r="E211" s="6" t="str">
        <f>VLOOKUP(B211,'Plantilla publicacion'!$A$4:$M$503,8,0)</f>
        <v>Elaborar y enviar agenda definitiva para ser publicada  (correo electrónico con agenda definitiva / único entregable)</v>
      </c>
      <c r="F211" s="6">
        <f>VLOOKUP(B211,'Plantilla publicacion'!$A$4:$M$503,9,0)</f>
        <v>2</v>
      </c>
      <c r="G211" s="6" t="str">
        <f>VLOOKUP(B211,'Plantilla publicacion'!$A$4:$M$503,10,0)</f>
        <v>Númerica</v>
      </c>
      <c r="H211" s="7" t="str">
        <f>VLOOKUP(B211,'Plantilla publicacion'!$A$4:$M$503,11,0)</f>
        <v>2025-09-26</v>
      </c>
      <c r="I211" s="7" t="str">
        <f>VLOOKUP(B211,'Plantilla publicacion'!$A$4:$M$503,12,0)</f>
        <v>2025-10-14</v>
      </c>
      <c r="J211" s="19" t="str">
        <f>VLOOKUP(B211,'Plantilla publicacion'!$A$4:$M$503,13,0)</f>
        <v>7000-DESPACHO DEL SUPERINTENDENTE DELEGADO PARA LA PROTECCIÓN DE DATOS PERSONALES</v>
      </c>
    </row>
    <row r="212" spans="1:10" s="14" customFormat="1" ht="48" customHeight="1" thickBot="1" x14ac:dyDescent="0.3">
      <c r="A212" s="15" t="str">
        <f>VLOOKUP(B212,'Plantilla publicacion'!$A$4:$B$503,2,0)</f>
        <v>Actividad sin participación</v>
      </c>
      <c r="B212" s="22" t="s">
        <v>1050</v>
      </c>
      <c r="C212" s="20">
        <f>VLOOKUP(B212,'Plantilla publicacion'!$A$4:$M$503,6,0)</f>
        <v>0</v>
      </c>
      <c r="D212" s="20">
        <f>VLOOKUP(B212,'Plantilla publicacion'!$A$4:$M$503,7,0)</f>
        <v>0</v>
      </c>
      <c r="E212" s="6" t="str">
        <f>VLOOKUP(B212,'Plantilla publicacion'!$A$4:$M$503,8,0)</f>
        <v>Publicar Agenda definitiva  (Captura de pantalla de la publicación)</v>
      </c>
      <c r="F212" s="6">
        <f>VLOOKUP(B212,'Plantilla publicacion'!$A$4:$M$503,9,0)</f>
        <v>2</v>
      </c>
      <c r="G212" s="6" t="str">
        <f>VLOOKUP(B212,'Plantilla publicacion'!$A$4:$M$503,10,0)</f>
        <v>Númerica</v>
      </c>
      <c r="H212" s="7" t="str">
        <f>VLOOKUP(B212,'Plantilla publicacion'!$A$4:$M$503,11,0)</f>
        <v>2025-10-15</v>
      </c>
      <c r="I212" s="7" t="str">
        <f>VLOOKUP(B212,'Plantilla publicacion'!$A$4:$M$503,12,0)</f>
        <v>2025-10-22</v>
      </c>
      <c r="J212" s="19" t="str">
        <f>VLOOKUP(B212,'Plantilla publicacion'!$A$4:$M$503,13,0)</f>
        <v>73-GRUPO DE TRABAJO DE COMUNICACION</v>
      </c>
    </row>
    <row r="213" spans="1:10" s="14" customFormat="1" ht="87.75" customHeight="1" x14ac:dyDescent="0.25">
      <c r="A213" s="15" t="str">
        <f>VLOOKUP(B213,'Plantilla publicacion'!$A$4:$B$503,2,0)</f>
        <v>Actividad propia</v>
      </c>
      <c r="B213" s="21" t="s">
        <v>1053</v>
      </c>
      <c r="C213" s="20">
        <f>VLOOKUP(B213,'Plantilla publicacion'!$A$4:$M$503,6,0)</f>
        <v>0</v>
      </c>
      <c r="D213" s="20">
        <f>VLOOKUP(B213,'Plantilla publicacion'!$A$4:$M$503,7,0)</f>
        <v>0</v>
      </c>
      <c r="E213" s="6" t="str">
        <f>VLOOKUP(B213,'Plantilla publicacion'!$A$4:$M$503,8,0)</f>
        <v>Realizar el evento (fotografías del evento realizado / único entregable)()</v>
      </c>
      <c r="F213" s="6">
        <f>VLOOKUP(B213,'Plantilla publicacion'!$A$4:$M$503,9,0)</f>
        <v>2</v>
      </c>
      <c r="G213" s="6" t="str">
        <f>VLOOKUP(B213,'Plantilla publicacion'!$A$4:$M$503,10,0)</f>
        <v>Númerica</v>
      </c>
      <c r="H213" s="7" t="str">
        <f>VLOOKUP(B213,'Plantilla publicacion'!$A$4:$M$503,11,0)</f>
        <v>2025-10-23</v>
      </c>
      <c r="I213" s="7" t="str">
        <f>VLOOKUP(B213,'Plantilla publicacion'!$A$4:$M$503,12,0)</f>
        <v>2025-11-28</v>
      </c>
      <c r="J213" s="19" t="str">
        <f>VLOOKUP(B213,'Plantilla publicacion'!$A$4:$M$503,13,0)</f>
        <v>7000-DESPACHO DEL SUPERINTENDENTE DELEGADO PARA LA PROTECCIÓN DE DATOS PERSONALES;
73-GRUPO DE TRABAJO DE COMUNICACION</v>
      </c>
    </row>
    <row r="214" spans="1:10" s="14" customFormat="1" ht="63.75" x14ac:dyDescent="0.25">
      <c r="A214" s="5" t="str">
        <f>VLOOKUP(B214,'Plantilla publicacion'!$A$4:$B$503,2,0)</f>
        <v>Producto</v>
      </c>
      <c r="B214" s="17" t="s">
        <v>1073</v>
      </c>
      <c r="C214" s="17" t="str">
        <f>VLOOKUP(B214,'Plantilla publicacion'!$A$4:$M$503,6,0)</f>
        <v>58-Promover el enfoque preventivo, diferencial y territorial en el que hacer misional de la entidad</v>
      </c>
      <c r="D214" s="17" t="str">
        <f>VLOOKUP(B214,'Plantilla publicacion'!$A$4:$M$503,7,0)</f>
        <v>C-3503-0200-0012-20104c</v>
      </c>
      <c r="E214" s="17" t="str">
        <f>VLOOKUP(B214,'Plantilla publicacion'!$A$4:$M$503,8,0)</f>
        <v>Capacitaciones dirigidas al a los sujetos obligados para la adecuada inscripción de sus bases de datos en el Registro Nacional de Bases de Datos (RNBD), realizadas (registros fotográficos/capturas de pantallas )</v>
      </c>
      <c r="F214" s="17">
        <f>VLOOKUP(B214,'Plantilla publicacion'!$A$4:$M$503,9,0)</f>
        <v>6</v>
      </c>
      <c r="G214" s="17" t="str">
        <f>VLOOKUP(B214,'Plantilla publicacion'!$A$4:$M$503,10,0)</f>
        <v>Númerica</v>
      </c>
      <c r="H214" s="17" t="str">
        <f>VLOOKUP(B214,'Plantilla publicacion'!$A$4:$M$503,11,0)</f>
        <v>2025-02-04</v>
      </c>
      <c r="I214" s="17" t="str">
        <f>VLOOKUP(B214,'Plantilla publicacion'!$A$4:$M$503,12,0)</f>
        <v>2025-12-16</v>
      </c>
      <c r="J214" s="17" t="str">
        <f>VLOOKUP(B214,'Plantilla publicacion'!$A$4:$M$503,13,0)</f>
        <v>7100-DIRECCIÓN DE INVESTIGACIONES DE PROTECCIÓN DE DATOS PERSONALES;
73-GRUPO DE TRABAJO DE COMUNICACION</v>
      </c>
    </row>
    <row r="215" spans="1:10" s="14" customFormat="1" ht="48" customHeight="1" thickBot="1" x14ac:dyDescent="0.3">
      <c r="A215" s="15" t="str">
        <f>VLOOKUP(B215,'Plantilla publicacion'!$A$4:$B$503,2,0)</f>
        <v>Actividad propia</v>
      </c>
      <c r="B215" s="22" t="s">
        <v>1076</v>
      </c>
      <c r="C215" s="20">
        <f>VLOOKUP(B215,'Plantilla publicacion'!$A$4:$M$503,6,0)</f>
        <v>0</v>
      </c>
      <c r="D215" s="20">
        <f>VLOOKUP(B215,'Plantilla publicacion'!$A$4:$M$503,7,0)</f>
        <v>0</v>
      </c>
      <c r="E215" s="6" t="str">
        <f>VLOOKUP(B215,'Plantilla publicacion'!$A$4:$M$503,8,0)</f>
        <v>Elaborar y enviar cronograma de capacitaciones al grupo de comunicaciones  (correo electrónico con cronograma/único entregable)</v>
      </c>
      <c r="F215" s="6">
        <f>VLOOKUP(B215,'Plantilla publicacion'!$A$4:$M$503,9,0)</f>
        <v>1</v>
      </c>
      <c r="G215" s="6" t="str">
        <f>VLOOKUP(B215,'Plantilla publicacion'!$A$4:$M$503,10,0)</f>
        <v>Númerica</v>
      </c>
      <c r="H215" s="7" t="str">
        <f>VLOOKUP(B215,'Plantilla publicacion'!$A$4:$M$503,11,0)</f>
        <v>2025-02-04</v>
      </c>
      <c r="I215" s="7" t="str">
        <f>VLOOKUP(B215,'Plantilla publicacion'!$A$4:$M$503,12,0)</f>
        <v>2025-02-07</v>
      </c>
      <c r="J215" s="19" t="str">
        <f>VLOOKUP(B215,'Plantilla publicacion'!$A$4:$M$503,13,0)</f>
        <v>7100-DIRECCIÓN DE INVESTIGACIONES DE PROTECCIÓN DE DATOS PERSONALES</v>
      </c>
    </row>
    <row r="216" spans="1:10" s="14" customFormat="1" ht="72.75" customHeight="1" x14ac:dyDescent="0.25">
      <c r="A216" s="15" t="str">
        <f>VLOOKUP(B216,'Plantilla publicacion'!$A$4:$B$503,2,0)</f>
        <v>Actividad propia</v>
      </c>
      <c r="B216" s="21" t="s">
        <v>1078</v>
      </c>
      <c r="C216" s="20">
        <f>VLOOKUP(B216,'Plantilla publicacion'!$A$4:$M$503,6,0)</f>
        <v>0</v>
      </c>
      <c r="D216" s="20">
        <f>VLOOKUP(B216,'Plantilla publicacion'!$A$4:$M$503,7,0)</f>
        <v>0</v>
      </c>
      <c r="E216" s="6" t="str">
        <f>VLOOKUP(B216,'Plantilla publicacion'!$A$4:$M$503,8,0)</f>
        <v>Realizar capacitaciones en temas relacionados con datos personales. (Registro fotográfico o captura de pantalla)</v>
      </c>
      <c r="F216" s="6">
        <f>VLOOKUP(B216,'Plantilla publicacion'!$A$4:$M$503,9,0)</f>
        <v>6</v>
      </c>
      <c r="G216" s="6" t="str">
        <f>VLOOKUP(B216,'Plantilla publicacion'!$A$4:$M$503,10,0)</f>
        <v>Númerica</v>
      </c>
      <c r="H216" s="7" t="str">
        <f>VLOOKUP(B216,'Plantilla publicacion'!$A$4:$M$503,11,0)</f>
        <v>2025-02-11</v>
      </c>
      <c r="I216" s="7" t="str">
        <f>VLOOKUP(B216,'Plantilla publicacion'!$A$4:$M$503,12,0)</f>
        <v>2025-11-28</v>
      </c>
      <c r="J216" s="19" t="str">
        <f>VLOOKUP(B216,'Plantilla publicacion'!$A$4:$M$503,13,0)</f>
        <v>7100-DIRECCIÓN DE INVESTIGACIONES DE PROTECCIÓN DE DATOS PERSONALES;
73-GRUPO DE TRABAJO DE COMUNICACION</v>
      </c>
    </row>
    <row r="217" spans="1:10" s="14" customFormat="1" ht="48" customHeight="1" x14ac:dyDescent="0.25">
      <c r="A217" s="15" t="str">
        <f>VLOOKUP(B217,'Plantilla publicacion'!$A$4:$B$503,2,0)</f>
        <v>Actividad propia</v>
      </c>
      <c r="B217" s="6" t="s">
        <v>1080</v>
      </c>
      <c r="C217" s="20">
        <f>VLOOKUP(B217,'Plantilla publicacion'!$A$4:$M$503,6,0)</f>
        <v>0</v>
      </c>
      <c r="D217" s="20">
        <f>VLOOKUP(B217,'Plantilla publicacion'!$A$4:$M$503,7,0)</f>
        <v>0</v>
      </c>
      <c r="E217" s="6" t="str">
        <f>VLOOKUP(B217,'Plantilla publicacion'!$A$4:$M$503,8,0)</f>
        <v>Realizar informes de capacitaciones realizadas  (Informe elaborado)</v>
      </c>
      <c r="F217" s="6">
        <f>VLOOKUP(B217,'Plantilla publicacion'!$A$4:$M$503,9,0)</f>
        <v>6</v>
      </c>
      <c r="G217" s="6" t="str">
        <f>VLOOKUP(B217,'Plantilla publicacion'!$A$4:$M$503,10,0)</f>
        <v>Númerica</v>
      </c>
      <c r="H217" s="7" t="str">
        <f>VLOOKUP(B217,'Plantilla publicacion'!$A$4:$M$503,11,0)</f>
        <v>2025-02-11</v>
      </c>
      <c r="I217" s="7" t="str">
        <f>VLOOKUP(B217,'Plantilla publicacion'!$A$4:$M$503,12,0)</f>
        <v>2025-12-16</v>
      </c>
      <c r="J217" s="19" t="str">
        <f>VLOOKUP(B217,'Plantilla publicacion'!$A$4:$M$503,13,0)</f>
        <v>7100-DIRECCIÓN DE INVESTIGACIONES DE PROTECCIÓN DE DATOS PERSONALES</v>
      </c>
    </row>
    <row r="218" spans="1:10" s="14" customFormat="1" ht="89.25" x14ac:dyDescent="0.25">
      <c r="A218" s="5" t="str">
        <f>VLOOKUP(B218,'Plantilla publicacion'!$A$4:$B$503,2,0)</f>
        <v>Producto</v>
      </c>
      <c r="B218" s="17" t="s">
        <v>1114</v>
      </c>
      <c r="C218" s="17" t="str">
        <f>VLOOKUP(B218,'Plantilla publicacion'!$A$4:$M$503,6,0)</f>
        <v>60-Fortalecer el Sistema Integral de Gestión Institucional en el marco del Modelo Integrado de Planeación y gestión para mejorar la prestación del servicio.</v>
      </c>
      <c r="D218" s="17" t="str">
        <f>VLOOKUP(B218,'Plantilla publicacion'!$A$4:$M$503,7,0)</f>
        <v>C-3599-0200-0005-53105b</v>
      </c>
      <c r="E218" s="17" t="str">
        <f>VLOOKUP(B218,'Plantilla publicacion'!$A$4:$M$503,8,0)</f>
        <v>Estrategia Integral de Relacionamiento Ciudadano, orientada al fortalecimiento de la relación entre la entidad y los ciudadanos, promoviendo la participación, el servicio eficiente y la confianza mutua, ejecutada (Informe de actividades realizadas )</v>
      </c>
      <c r="F218" s="17">
        <f>VLOOKUP(B218,'Plantilla publicacion'!$A$4:$M$503,9,0)</f>
        <v>100</v>
      </c>
      <c r="G218" s="17" t="str">
        <f>VLOOKUP(B218,'Plantilla publicacion'!$A$4:$M$503,10,0)</f>
        <v>Porcentual</v>
      </c>
      <c r="H218" s="17" t="str">
        <f>VLOOKUP(B218,'Plantilla publicacion'!$A$4:$M$503,11,0)</f>
        <v>2025-01-15</v>
      </c>
      <c r="I218" s="17" t="str">
        <f>VLOOKUP(B218,'Plantilla publicacion'!$A$4:$M$503,12,0)</f>
        <v>2025-11-14</v>
      </c>
      <c r="J218" s="17" t="str">
        <f>VLOOKUP(B218,'Plantilla publicacion'!$A$4:$M$503,13,0)</f>
        <v>72-GRUPO DE TRABAJO DE ATENCION AL CIUDADANO</v>
      </c>
    </row>
    <row r="219" spans="1:10" s="14" customFormat="1" ht="48" customHeight="1" x14ac:dyDescent="0.25">
      <c r="A219" s="15" t="str">
        <f>VLOOKUP(B219,'Plantilla publicacion'!$A$4:$B$503,2,0)</f>
        <v>Actividad propia</v>
      </c>
      <c r="B219" s="6" t="s">
        <v>1116</v>
      </c>
      <c r="C219" s="20">
        <f>VLOOKUP(B219,'Plantilla publicacion'!$A$4:$M$503,6,0)</f>
        <v>0</v>
      </c>
      <c r="D219" s="20">
        <f>VLOOKUP(B219,'Plantilla publicacion'!$A$4:$M$503,7,0)</f>
        <v>0</v>
      </c>
      <c r="E219" s="6" t="str">
        <f>VLOOKUP(B219,'Plantilla publicacion'!$A$4:$M$503,8,0)</f>
        <v>Diseñar la estrategia de relacionamiento con la ciudadanía SIC 2025  que incluya el plan de trabajo para su ejecución (Documento de estrategia que incluya plan de trabajo)</v>
      </c>
      <c r="F219" s="6">
        <f>VLOOKUP(B219,'Plantilla publicacion'!$A$4:$M$503,9,0)</f>
        <v>1</v>
      </c>
      <c r="G219" s="6" t="str">
        <f>VLOOKUP(B219,'Plantilla publicacion'!$A$4:$M$503,10,0)</f>
        <v>Númerica</v>
      </c>
      <c r="H219" s="7" t="str">
        <f>VLOOKUP(B219,'Plantilla publicacion'!$A$4:$M$503,11,0)</f>
        <v>2025-01-15</v>
      </c>
      <c r="I219" s="7" t="str">
        <f>VLOOKUP(B219,'Plantilla publicacion'!$A$4:$M$503,12,0)</f>
        <v>2025-02-18</v>
      </c>
      <c r="J219" s="19" t="str">
        <f>VLOOKUP(B219,'Plantilla publicacion'!$A$4:$M$503,13,0)</f>
        <v>72-GRUPO DE TRABAJO DE ATENCION AL CIUDADANO</v>
      </c>
    </row>
    <row r="220" spans="1:10" s="14" customFormat="1" ht="48" customHeight="1" x14ac:dyDescent="0.25">
      <c r="A220" s="15" t="str">
        <f>VLOOKUP(B220,'Plantilla publicacion'!$A$4:$B$503,2,0)</f>
        <v>Actividad propia</v>
      </c>
      <c r="B220" s="6" t="s">
        <v>1118</v>
      </c>
      <c r="C220" s="20">
        <f>VLOOKUP(B220,'Plantilla publicacion'!$A$4:$M$503,6,0)</f>
        <v>0</v>
      </c>
      <c r="D220" s="20">
        <f>VLOOKUP(B220,'Plantilla publicacion'!$A$4:$M$503,7,0)</f>
        <v>0</v>
      </c>
      <c r="E220" s="6" t="str">
        <f>VLOOKUP(B220,'Plantilla publicacion'!$A$4:$M$503,8,0)</f>
        <v>Comunicar a los grupos de valor la Estrategia de relacionamiento diseñada  (Capturas de pantalla de la divulgación en la página web y redes sociales)</v>
      </c>
      <c r="F220" s="6">
        <f>VLOOKUP(B220,'Plantilla publicacion'!$A$4:$M$503,9,0)</f>
        <v>1</v>
      </c>
      <c r="G220" s="6" t="str">
        <f>VLOOKUP(B220,'Plantilla publicacion'!$A$4:$M$503,10,0)</f>
        <v>Númerica</v>
      </c>
      <c r="H220" s="7" t="str">
        <f>VLOOKUP(B220,'Plantilla publicacion'!$A$4:$M$503,11,0)</f>
        <v>2025-02-19</v>
      </c>
      <c r="I220" s="7" t="str">
        <f>VLOOKUP(B220,'Plantilla publicacion'!$A$4:$M$503,12,0)</f>
        <v>2025-02-28</v>
      </c>
      <c r="J220" s="19" t="str">
        <f>VLOOKUP(B220,'Plantilla publicacion'!$A$4:$M$503,13,0)</f>
        <v>72-GRUPO DE TRABAJO DE ATENCION AL CIUDADANO</v>
      </c>
    </row>
    <row r="221" spans="1:10" s="14" customFormat="1" ht="48" customHeight="1" thickBot="1" x14ac:dyDescent="0.3">
      <c r="A221" s="15" t="str">
        <f>VLOOKUP(B221,'Plantilla publicacion'!$A$4:$B$503,2,0)</f>
        <v>Actividad propia</v>
      </c>
      <c r="B221" s="22" t="s">
        <v>1121</v>
      </c>
      <c r="C221" s="20">
        <f>VLOOKUP(B221,'Plantilla publicacion'!$A$4:$M$503,6,0)</f>
        <v>0</v>
      </c>
      <c r="D221" s="20">
        <f>VLOOKUP(B221,'Plantilla publicacion'!$A$4:$M$503,7,0)</f>
        <v>0</v>
      </c>
      <c r="E221" s="6" t="str">
        <f>VLOOKUP(B221,'Plantilla publicacion'!$A$4:$M$503,8,0)</f>
        <v>Desarrollar laboratorios de simplicidad para traducir a lenguaje claro documentos de alto tráfico de cara a la ciudadanía  (Informe con el resultado de los laboratorios)</v>
      </c>
      <c r="F221" s="6">
        <f>VLOOKUP(B221,'Plantilla publicacion'!$A$4:$M$503,9,0)</f>
        <v>2</v>
      </c>
      <c r="G221" s="6" t="str">
        <f>VLOOKUP(B221,'Plantilla publicacion'!$A$4:$M$503,10,0)</f>
        <v>Númerica</v>
      </c>
      <c r="H221" s="7" t="str">
        <f>VLOOKUP(B221,'Plantilla publicacion'!$A$4:$M$503,11,0)</f>
        <v>2025-03-03</v>
      </c>
      <c r="I221" s="7" t="str">
        <f>VLOOKUP(B221,'Plantilla publicacion'!$A$4:$M$503,12,0)</f>
        <v>2025-09-30</v>
      </c>
      <c r="J221" s="19" t="str">
        <f>VLOOKUP(B221,'Plantilla publicacion'!$A$4:$M$503,13,0)</f>
        <v>72-GRUPO DE TRABAJO DE ATENCION AL CIUDADANO</v>
      </c>
    </row>
    <row r="222" spans="1:10" s="14" customFormat="1" ht="25.5" x14ac:dyDescent="0.25">
      <c r="A222" s="15" t="str">
        <f>VLOOKUP(B222,'Plantilla publicacion'!$A$4:$B$503,2,0)</f>
        <v>Actividad propia</v>
      </c>
      <c r="B222" s="60" t="s">
        <v>1123</v>
      </c>
      <c r="C222" s="20">
        <f>VLOOKUP(B222,'Plantilla publicacion'!$A$4:$M$503,6,0)</f>
        <v>0</v>
      </c>
      <c r="D222" s="20">
        <f>VLOOKUP(B222,'Plantilla publicacion'!$A$4:$M$503,7,0)</f>
        <v>0</v>
      </c>
      <c r="E222" s="6" t="str">
        <f>VLOOKUP(B222,'Plantilla publicacion'!$A$4:$M$503,8,0)</f>
        <v>Traducir la Carta de Trato Digno dirigida a la ciudadanía en una lengua étnica y en braille  (Dos traducciones realizadas)</v>
      </c>
      <c r="F222" s="6">
        <f>VLOOKUP(B222,'Plantilla publicacion'!$A$4:$M$503,9,0)</f>
        <v>2</v>
      </c>
      <c r="G222" s="6" t="str">
        <f>VLOOKUP(B222,'Plantilla publicacion'!$A$4:$M$503,10,0)</f>
        <v>Númerica</v>
      </c>
      <c r="H222" s="7" t="str">
        <f>VLOOKUP(B222,'Plantilla publicacion'!$A$4:$M$503,11,0)</f>
        <v>2025-04-01</v>
      </c>
      <c r="I222" s="7" t="str">
        <f>VLOOKUP(B222,'Plantilla publicacion'!$A$4:$M$503,12,0)</f>
        <v>2025-08-29</v>
      </c>
      <c r="J222" s="19" t="str">
        <f>VLOOKUP(B222,'Plantilla publicacion'!$A$4:$M$503,13,0)</f>
        <v>72-GRUPO DE TRABAJO DE ATENCION AL CIUDADANO</v>
      </c>
    </row>
    <row r="223" spans="1:10" s="14" customFormat="1" ht="48" customHeight="1" x14ac:dyDescent="0.25">
      <c r="A223" s="15" t="str">
        <f>VLOOKUP(B223,'Plantilla publicacion'!$A$4:$B$503,2,0)</f>
        <v>Actividad propia</v>
      </c>
      <c r="B223" s="6" t="s">
        <v>1125</v>
      </c>
      <c r="C223" s="20">
        <f>VLOOKUP(B223,'Plantilla publicacion'!$A$4:$M$503,6,0)</f>
        <v>0</v>
      </c>
      <c r="D223" s="20">
        <f>VLOOKUP(B223,'Plantilla publicacion'!$A$4:$M$503,7,0)</f>
        <v>0</v>
      </c>
      <c r="E223" s="6" t="str">
        <f>VLOOKUP(B223,'Plantilla publicacion'!$A$4:$M$503,8,0)</f>
        <v>Promover el uso de los canales virtuales a través de campañas de comunicación interna y externa  (Evidencias de las campañas realizadas)</v>
      </c>
      <c r="F223" s="6">
        <f>VLOOKUP(B223,'Plantilla publicacion'!$A$4:$M$503,9,0)</f>
        <v>2</v>
      </c>
      <c r="G223" s="6" t="str">
        <f>VLOOKUP(B223,'Plantilla publicacion'!$A$4:$M$503,10,0)</f>
        <v>Númerica</v>
      </c>
      <c r="H223" s="7" t="str">
        <f>VLOOKUP(B223,'Plantilla publicacion'!$A$4:$M$503,11,0)</f>
        <v>2025-04-07</v>
      </c>
      <c r="I223" s="7" t="str">
        <f>VLOOKUP(B223,'Plantilla publicacion'!$A$4:$M$503,12,0)</f>
        <v>2025-09-30</v>
      </c>
      <c r="J223" s="19" t="str">
        <f>VLOOKUP(B223,'Plantilla publicacion'!$A$4:$M$503,13,0)</f>
        <v>72-GRUPO DE TRABAJO DE ATENCION AL CIUDADANO</v>
      </c>
    </row>
    <row r="224" spans="1:10" s="14" customFormat="1" ht="48" customHeight="1" x14ac:dyDescent="0.25">
      <c r="A224" s="15" t="str">
        <f>VLOOKUP(B224,'Plantilla publicacion'!$A$4:$B$503,2,0)</f>
        <v>Actividad propia</v>
      </c>
      <c r="B224" s="6" t="s">
        <v>1127</v>
      </c>
      <c r="C224" s="20">
        <f>VLOOKUP(B224,'Plantilla publicacion'!$A$4:$M$503,6,0)</f>
        <v>0</v>
      </c>
      <c r="D224" s="20">
        <f>VLOOKUP(B224,'Plantilla publicacion'!$A$4:$M$503,7,0)</f>
        <v>0</v>
      </c>
      <c r="E224" s="6" t="str">
        <f>VLOOKUP(B224,'Plantilla publicacion'!$A$4:$M$503,8,0)</f>
        <v>Desarrollar jornadas de socialización de lineamientos de Atención al Ciudadano a nivel interno  (Evidencias de socialización)</v>
      </c>
      <c r="F224" s="6">
        <f>VLOOKUP(B224,'Plantilla publicacion'!$A$4:$M$503,9,0)</f>
        <v>2</v>
      </c>
      <c r="G224" s="6" t="str">
        <f>VLOOKUP(B224,'Plantilla publicacion'!$A$4:$M$503,10,0)</f>
        <v>Númerica</v>
      </c>
      <c r="H224" s="7" t="str">
        <f>VLOOKUP(B224,'Plantilla publicacion'!$A$4:$M$503,11,0)</f>
        <v>2025-05-02</v>
      </c>
      <c r="I224" s="7" t="str">
        <f>VLOOKUP(B224,'Plantilla publicacion'!$A$4:$M$503,12,0)</f>
        <v>2025-09-30</v>
      </c>
      <c r="J224" s="19" t="str">
        <f>VLOOKUP(B224,'Plantilla publicacion'!$A$4:$M$503,13,0)</f>
        <v>72-GRUPO DE TRABAJO DE ATENCION AL CIUDADANO</v>
      </c>
    </row>
    <row r="225" spans="1:10" s="14" customFormat="1" ht="48" customHeight="1" x14ac:dyDescent="0.25">
      <c r="A225" s="15" t="str">
        <f>VLOOKUP(B225,'Plantilla publicacion'!$A$4:$B$503,2,0)</f>
        <v>Actividad propia</v>
      </c>
      <c r="B225" s="6" t="s">
        <v>1129</v>
      </c>
      <c r="C225" s="20">
        <f>VLOOKUP(B225,'Plantilla publicacion'!$A$4:$M$503,6,0)</f>
        <v>0</v>
      </c>
      <c r="D225" s="20">
        <f>VLOOKUP(B225,'Plantilla publicacion'!$A$4:$M$503,7,0)</f>
        <v>0</v>
      </c>
      <c r="E225" s="6" t="str">
        <f>VLOOKUP(B225,'Plantilla publicacion'!$A$4:$M$503,8,0)</f>
        <v>Ejecutar el plan de trabajo de la estrategia de relacionamiento con la ciudadanía SIC 2025 (Informe de ejecución de estrategia de relacionamiento elaborado)</v>
      </c>
      <c r="F225" s="6">
        <f>VLOOKUP(B225,'Plantilla publicacion'!$A$4:$M$503,9,0)</f>
        <v>100</v>
      </c>
      <c r="G225" s="6" t="str">
        <f>VLOOKUP(B225,'Plantilla publicacion'!$A$4:$M$503,10,0)</f>
        <v>Porcentual</v>
      </c>
      <c r="H225" s="7" t="str">
        <f>VLOOKUP(B225,'Plantilla publicacion'!$A$4:$M$503,11,0)</f>
        <v>2025-05-02</v>
      </c>
      <c r="I225" s="7" t="str">
        <f>VLOOKUP(B225,'Plantilla publicacion'!$A$4:$M$503,12,0)</f>
        <v>2025-09-30</v>
      </c>
      <c r="J225" s="19" t="str">
        <f>VLOOKUP(B225,'Plantilla publicacion'!$A$4:$M$503,13,0)</f>
        <v>72-GRUPO DE TRABAJO DE ATENCION AL CIUDADANO</v>
      </c>
    </row>
    <row r="226" spans="1:10" s="14" customFormat="1" ht="48" customHeight="1" x14ac:dyDescent="0.25">
      <c r="A226" s="15" t="str">
        <f>VLOOKUP(B226,'Plantilla publicacion'!$A$4:$B$503,2,0)</f>
        <v>Actividad propia</v>
      </c>
      <c r="B226" s="6" t="s">
        <v>1130</v>
      </c>
      <c r="C226" s="20">
        <f>VLOOKUP(B226,'Plantilla publicacion'!$A$4:$M$503,6,0)</f>
        <v>0</v>
      </c>
      <c r="D226" s="20">
        <f>VLOOKUP(B226,'Plantilla publicacion'!$A$4:$M$503,7,0)</f>
        <v>0</v>
      </c>
      <c r="E226" s="6" t="str">
        <f>VLOOKUP(B226,'Plantilla publicacion'!$A$4:$M$503,8,0)</f>
        <v>Elaborar y publicar informe con el resultado de la implementación de la estrategia de relacionamiento  (Informe publicado en el página web)</v>
      </c>
      <c r="F226" s="6">
        <f>VLOOKUP(B226,'Plantilla publicacion'!$A$4:$M$503,9,0)</f>
        <v>1</v>
      </c>
      <c r="G226" s="6" t="str">
        <f>VLOOKUP(B226,'Plantilla publicacion'!$A$4:$M$503,10,0)</f>
        <v>Númerica</v>
      </c>
      <c r="H226" s="7" t="str">
        <f>VLOOKUP(B226,'Plantilla publicacion'!$A$4:$M$503,11,0)</f>
        <v>2025-10-01</v>
      </c>
      <c r="I226" s="7" t="str">
        <f>VLOOKUP(B226,'Plantilla publicacion'!$A$4:$M$503,12,0)</f>
        <v>2025-11-14</v>
      </c>
      <c r="J226" s="19" t="str">
        <f>VLOOKUP(B226,'Plantilla publicacion'!$A$4:$M$503,13,0)</f>
        <v>72-GRUPO DE TRABAJO DE ATENCION AL CIUDADANO</v>
      </c>
    </row>
    <row r="227" spans="1:10" s="14" customFormat="1" ht="89.25" x14ac:dyDescent="0.25">
      <c r="A227" s="5" t="str">
        <f>VLOOKUP(B227,'Plantilla publicacion'!$A$4:$B$503,2,0)</f>
        <v>Producto</v>
      </c>
      <c r="B227" s="17" t="s">
        <v>1140</v>
      </c>
      <c r="C227" s="17" t="str">
        <f>VLOOKUP(B227,'Plantilla publicacion'!$A$4:$M$503,6,0)</f>
        <v>58-Promover el enfoque preventivo, diferencial y territorial en el que hacer misional de la entidad</v>
      </c>
      <c r="D227" s="17" t="str">
        <f>VLOOKUP(B227,'Plantilla publicacion'!$A$4:$M$503,7,0)</f>
        <v>C-3599-0200-0005-53105b</v>
      </c>
      <c r="E227" s="17" t="str">
        <f>VLOOKUP(B227,'Plantilla publicacion'!$A$4:$M$503,8,0)</f>
        <v>Programa de atención a la ciudadanía con enfoque diferencial implementado. (Informe de actividades realizadas )</v>
      </c>
      <c r="F227" s="17">
        <f>VLOOKUP(B227,'Plantilla publicacion'!$A$4:$M$503,9,0)</f>
        <v>1</v>
      </c>
      <c r="G227" s="17" t="str">
        <f>VLOOKUP(B227,'Plantilla publicacion'!$A$4:$M$503,10,0)</f>
        <v>Númerica</v>
      </c>
      <c r="H227" s="17" t="str">
        <f>VLOOKUP(B227,'Plantilla publicacion'!$A$4:$M$503,11,0)</f>
        <v>2025-02-03</v>
      </c>
      <c r="I227" s="17" t="str">
        <f>VLOOKUP(B227,'Plantilla publicacion'!$A$4:$M$503,12,0)</f>
        <v>2025-11-28</v>
      </c>
      <c r="J227" s="17" t="str">
        <f>VLOOKUP(B227,'Plantilla publicacion'!$A$4:$M$503,13,0)</f>
        <v>142-GRUPO DE TRABAJO DE SERVICIOS ADMINISTRATIVOS Y RECURSOS FÍSICOS;
20-OFICINA DE TECNOLOGÍA E INFORMÁTICA;
72-GRUPO DE TRABAJO DE ATENCION AL CIUDADANO</v>
      </c>
    </row>
    <row r="228" spans="1:10" s="14" customFormat="1" ht="48" customHeight="1" thickBot="1" x14ac:dyDescent="0.3">
      <c r="A228" s="15" t="str">
        <f>VLOOKUP(B228,'Plantilla publicacion'!$A$4:$B$503,2,0)</f>
        <v>Actividad propia</v>
      </c>
      <c r="B228" s="22" t="s">
        <v>1142</v>
      </c>
      <c r="C228" s="20">
        <f>VLOOKUP(B228,'Plantilla publicacion'!$A$4:$M$503,6,0)</f>
        <v>0</v>
      </c>
      <c r="D228" s="20">
        <f>VLOOKUP(B228,'Plantilla publicacion'!$A$4:$M$503,7,0)</f>
        <v>0</v>
      </c>
      <c r="E228" s="6" t="str">
        <f>VLOOKUP(B228,'Plantilla publicacion'!$A$4:$M$503,8,0)</f>
        <v>Identificar e intervenir los canales y servicios a los que se aplicará el enfoque diferencial (Documento con la propuesta de intervención de canales/servicios)</v>
      </c>
      <c r="F228" s="6">
        <f>VLOOKUP(B228,'Plantilla publicacion'!$A$4:$M$503,9,0)</f>
        <v>1</v>
      </c>
      <c r="G228" s="6" t="str">
        <f>VLOOKUP(B228,'Plantilla publicacion'!$A$4:$M$503,10,0)</f>
        <v>Númerica</v>
      </c>
      <c r="H228" s="7" t="str">
        <f>VLOOKUP(B228,'Plantilla publicacion'!$A$4:$M$503,11,0)</f>
        <v>2025-02-03</v>
      </c>
      <c r="I228" s="7" t="str">
        <f>VLOOKUP(B228,'Plantilla publicacion'!$A$4:$M$503,12,0)</f>
        <v>2025-03-14</v>
      </c>
      <c r="J228" s="19" t="str">
        <f>VLOOKUP(B228,'Plantilla publicacion'!$A$4:$M$503,13,0)</f>
        <v>72-GRUPO DE TRABAJO DE ATENCION AL CIUDADANO</v>
      </c>
    </row>
    <row r="229" spans="1:10" s="14" customFormat="1" ht="93.75" customHeight="1" x14ac:dyDescent="0.25">
      <c r="A229" s="15" t="str">
        <f>VLOOKUP(B229,'Plantilla publicacion'!$A$4:$B$503,2,0)</f>
        <v>Actividad propia</v>
      </c>
      <c r="B229" s="21" t="s">
        <v>1144</v>
      </c>
      <c r="C229" s="20">
        <f>VLOOKUP(B229,'Plantilla publicacion'!$A$4:$M$503,6,0)</f>
        <v>0</v>
      </c>
      <c r="D229" s="20">
        <f>VLOOKUP(B229,'Plantilla publicacion'!$A$4:$M$503,7,0)</f>
        <v>0</v>
      </c>
      <c r="E229" s="6" t="str">
        <f>VLOOKUP(B229,'Plantilla publicacion'!$A$4:$M$503,8,0)</f>
        <v>Implementar la señalización inclusiva en otro lenguaje o idioma para los puntos priorizados de atención al ciudadano presenciales a nivel nacional (Informe de implementación)</v>
      </c>
      <c r="F229" s="6">
        <f>VLOOKUP(B229,'Plantilla publicacion'!$A$4:$M$503,9,0)</f>
        <v>1</v>
      </c>
      <c r="G229" s="6" t="str">
        <f>VLOOKUP(B229,'Plantilla publicacion'!$A$4:$M$503,10,0)</f>
        <v>Númerica</v>
      </c>
      <c r="H229" s="7" t="str">
        <f>VLOOKUP(B229,'Plantilla publicacion'!$A$4:$M$503,11,0)</f>
        <v>2025-03-18</v>
      </c>
      <c r="I229" s="7" t="str">
        <f>VLOOKUP(B229,'Plantilla publicacion'!$A$4:$M$503,12,0)</f>
        <v>2025-04-30</v>
      </c>
      <c r="J229" s="19" t="str">
        <f>VLOOKUP(B229,'Plantilla publicacion'!$A$4:$M$503,13,0)</f>
        <v>142-GRUPO DE TRABAJO DE SERVICIOS ADMINISTRATIVOS Y RECURSOS FÍSICOS;
72-GRUPO DE TRABAJO DE ATENCION AL CIUDADANO</v>
      </c>
    </row>
    <row r="230" spans="1:10" s="14" customFormat="1" ht="48" customHeight="1" x14ac:dyDescent="0.25">
      <c r="A230" s="15" t="str">
        <f>VLOOKUP(B230,'Plantilla publicacion'!$A$4:$B$503,2,0)</f>
        <v>Actividad propia</v>
      </c>
      <c r="B230" s="6" t="s">
        <v>1147</v>
      </c>
      <c r="C230" s="20">
        <f>VLOOKUP(B230,'Plantilla publicacion'!$A$4:$M$503,6,0)</f>
        <v>0</v>
      </c>
      <c r="D230" s="20">
        <f>VLOOKUP(B230,'Plantilla publicacion'!$A$4:$M$503,7,0)</f>
        <v>0</v>
      </c>
      <c r="E230" s="6" t="str">
        <f>VLOOKUP(B230,'Plantilla publicacion'!$A$4:$M$503,8,0)</f>
        <v>Desarrolla jornada  con las entidades líderes en la atención incluyente y documentar las buenas prácticas en la materia (Documento de buenas prácticas identificadas)</v>
      </c>
      <c r="F230" s="6">
        <f>VLOOKUP(B230,'Plantilla publicacion'!$A$4:$M$503,9,0)</f>
        <v>1</v>
      </c>
      <c r="G230" s="6" t="str">
        <f>VLOOKUP(B230,'Plantilla publicacion'!$A$4:$M$503,10,0)</f>
        <v>Númerica</v>
      </c>
      <c r="H230" s="7" t="str">
        <f>VLOOKUP(B230,'Plantilla publicacion'!$A$4:$M$503,11,0)</f>
        <v>2025-04-01</v>
      </c>
      <c r="I230" s="7" t="str">
        <f>VLOOKUP(B230,'Plantilla publicacion'!$A$4:$M$503,12,0)</f>
        <v>2025-06-04</v>
      </c>
      <c r="J230" s="19" t="str">
        <f>VLOOKUP(B230,'Plantilla publicacion'!$A$4:$M$503,13,0)</f>
        <v>72-GRUPO DE TRABAJO DE ATENCION AL CIUDADANO</v>
      </c>
    </row>
    <row r="231" spans="1:10" s="14" customFormat="1" ht="48" customHeight="1" x14ac:dyDescent="0.25">
      <c r="A231" s="15" t="str">
        <f>VLOOKUP(B231,'Plantilla publicacion'!$A$4:$B$503,2,0)</f>
        <v>Actividad propia</v>
      </c>
      <c r="B231" s="6" t="s">
        <v>1150</v>
      </c>
      <c r="C231" s="20">
        <f>VLOOKUP(B231,'Plantilla publicacion'!$A$4:$M$503,6,0)</f>
        <v>0</v>
      </c>
      <c r="D231" s="20">
        <f>VLOOKUP(B231,'Plantilla publicacion'!$A$4:$M$503,7,0)</f>
        <v>0</v>
      </c>
      <c r="E231" s="6" t="str">
        <f>VLOOKUP(B231,'Plantilla publicacion'!$A$4:$M$503,8,0)</f>
        <v>Rediseñar el menú de atención y servicios a la ciudadanía con mejoras en la accesibilidad y experiencia de los usuarios  (Menú destacado actualizado)</v>
      </c>
      <c r="F231" s="6">
        <f>VLOOKUP(B231,'Plantilla publicacion'!$A$4:$M$503,9,0)</f>
        <v>1</v>
      </c>
      <c r="G231" s="6" t="str">
        <f>VLOOKUP(B231,'Plantilla publicacion'!$A$4:$M$503,10,0)</f>
        <v>Númerica</v>
      </c>
      <c r="H231" s="7" t="str">
        <f>VLOOKUP(B231,'Plantilla publicacion'!$A$4:$M$503,11,0)</f>
        <v>2025-06-03</v>
      </c>
      <c r="I231" s="7" t="str">
        <f>VLOOKUP(B231,'Plantilla publicacion'!$A$4:$M$503,12,0)</f>
        <v>2025-11-28</v>
      </c>
      <c r="J231" s="19" t="str">
        <f>VLOOKUP(B231,'Plantilla publicacion'!$A$4:$M$503,13,0)</f>
        <v>20-OFICINA DE TECNOLOGÍA E INFORMÁTICA;
72-GRUPO DE TRABAJO DE ATENCION AL CIUDADANO</v>
      </c>
    </row>
    <row r="232" spans="1:10" s="14" customFormat="1" ht="48" customHeight="1" x14ac:dyDescent="0.25">
      <c r="A232" s="15" t="str">
        <f>VLOOKUP(B232,'Plantilla publicacion'!$A$4:$B$503,2,0)</f>
        <v>Actividad propia</v>
      </c>
      <c r="B232" s="6" t="s">
        <v>1153</v>
      </c>
      <c r="C232" s="20">
        <f>VLOOKUP(B232,'Plantilla publicacion'!$A$4:$M$503,6,0)</f>
        <v>0</v>
      </c>
      <c r="D232" s="20">
        <f>VLOOKUP(B232,'Plantilla publicacion'!$A$4:$M$503,7,0)</f>
        <v>0</v>
      </c>
      <c r="E232" s="6" t="str">
        <f>VLOOKUP(B232,'Plantilla publicacion'!$A$4:$M$503,8,0)</f>
        <v>Implementar fase 2 del traductor interactivo  (Adquisición pantalla y en funcionamiento)</v>
      </c>
      <c r="F232" s="6">
        <f>VLOOKUP(B232,'Plantilla publicacion'!$A$4:$M$503,9,0)</f>
        <v>1</v>
      </c>
      <c r="G232" s="6" t="str">
        <f>VLOOKUP(B232,'Plantilla publicacion'!$A$4:$M$503,10,0)</f>
        <v>Númerica</v>
      </c>
      <c r="H232" s="7" t="str">
        <f>VLOOKUP(B232,'Plantilla publicacion'!$A$4:$M$503,11,0)</f>
        <v>2025-06-20</v>
      </c>
      <c r="I232" s="7" t="str">
        <f>VLOOKUP(B232,'Plantilla publicacion'!$A$4:$M$503,12,0)</f>
        <v>2025-11-28</v>
      </c>
      <c r="J232" s="19" t="str">
        <f>VLOOKUP(B232,'Plantilla publicacion'!$A$4:$M$503,13,0)</f>
        <v>20-OFICINA DE TECNOLOGÍA E INFORMÁTICA;
72-GRUPO DE TRABAJO DE ATENCION AL CIUDADANO</v>
      </c>
    </row>
    <row r="233" spans="1:10" s="14" customFormat="1" ht="90" thickBot="1" x14ac:dyDescent="0.3">
      <c r="A233" s="5" t="str">
        <f>VLOOKUP(B233,'Plantilla publicacion'!$A$4:$B$503,2,0)</f>
        <v>Producto</v>
      </c>
      <c r="B233" s="17" t="s">
        <v>1155</v>
      </c>
      <c r="C233" s="17" t="str">
        <f>VLOOKUP(B233,'Plantilla publicacion'!$A$4:$M$503,6,0)</f>
        <v>60-Fortalecer el Sistema Integral de Gestión Institucional en el marco del Modelo Integrado de Planeación y gestión para mejorar la prestación del servicio.</v>
      </c>
      <c r="D233" s="17" t="str">
        <f>VLOOKUP(B233,'Plantilla publicacion'!$A$4:$M$503,7,0)</f>
        <v>C-3599-0200-0005-53105b</v>
      </c>
      <c r="E233" s="17" t="str">
        <f>VLOOKUP(B233,'Plantilla publicacion'!$A$4:$M$503,8,0)</f>
        <v>Estrategia de promoción de la participación ciudadana en la SIC, formulada e implementada  (Informe de actividades realizadas )</v>
      </c>
      <c r="F233" s="17">
        <f>VLOOKUP(B233,'Plantilla publicacion'!$A$4:$M$503,9,0)</f>
        <v>30</v>
      </c>
      <c r="G233" s="17" t="str">
        <f>VLOOKUP(B233,'Plantilla publicacion'!$A$4:$M$503,10,0)</f>
        <v>Porcentual</v>
      </c>
      <c r="H233" s="17" t="str">
        <f>VLOOKUP(B233,'Plantilla publicacion'!$A$4:$M$503,11,0)</f>
        <v>2025-01-15</v>
      </c>
      <c r="I233" s="17" t="str">
        <f>VLOOKUP(B233,'Plantilla publicacion'!$A$4:$M$503,12,0)</f>
        <v>2025-12-15</v>
      </c>
      <c r="J233" s="17" t="str">
        <f>VLOOKUP(B233,'Plantilla publicacion'!$A$4:$M$503,13,0)</f>
        <v>72-GRUPO DE TRABAJO DE ATENCION AL CIUDADANO</v>
      </c>
    </row>
    <row r="234" spans="1:10" s="14" customFormat="1" ht="63" customHeight="1" x14ac:dyDescent="0.25">
      <c r="A234" s="15" t="str">
        <f>VLOOKUP(B234,'Plantilla publicacion'!$A$4:$B$503,2,0)</f>
        <v>Actividad propia</v>
      </c>
      <c r="B234" s="21" t="s">
        <v>1157</v>
      </c>
      <c r="C234" s="20">
        <f>VLOOKUP(B234,'Plantilla publicacion'!$A$4:$M$503,6,0)</f>
        <v>0</v>
      </c>
      <c r="D234" s="20">
        <f>VLOOKUP(B234,'Plantilla publicacion'!$A$4:$M$503,7,0)</f>
        <v>0</v>
      </c>
      <c r="E234" s="6" t="str">
        <f>VLOOKUP(B234,'Plantilla publicacion'!$A$4:$M$503,8,0)</f>
        <v>Diseñar la estrategia de participación ciudadanía SIC 2025 que incluya el plan detrabajo para su ejecución (Documento de estrategia)</v>
      </c>
      <c r="F234" s="6">
        <f>VLOOKUP(B234,'Plantilla publicacion'!$A$4:$M$503,9,0)</f>
        <v>1</v>
      </c>
      <c r="G234" s="6" t="str">
        <f>VLOOKUP(B234,'Plantilla publicacion'!$A$4:$M$503,10,0)</f>
        <v>Númerica</v>
      </c>
      <c r="H234" s="7" t="str">
        <f>VLOOKUP(B234,'Plantilla publicacion'!$A$4:$M$503,11,0)</f>
        <v>2025-01-15</v>
      </c>
      <c r="I234" s="7" t="str">
        <f>VLOOKUP(B234,'Plantilla publicacion'!$A$4:$M$503,12,0)</f>
        <v>2025-02-18</v>
      </c>
      <c r="J234" s="19" t="str">
        <f>VLOOKUP(B234,'Plantilla publicacion'!$A$4:$M$503,13,0)</f>
        <v>72-GRUPO DE TRABAJO DE ATENCION AL CIUDADANO</v>
      </c>
    </row>
    <row r="235" spans="1:10" s="14" customFormat="1" ht="48" customHeight="1" x14ac:dyDescent="0.25">
      <c r="A235" s="15" t="str">
        <f>VLOOKUP(B235,'Plantilla publicacion'!$A$4:$B$503,2,0)</f>
        <v>Actividad propia</v>
      </c>
      <c r="B235" s="6" t="s">
        <v>1159</v>
      </c>
      <c r="C235" s="20">
        <f>VLOOKUP(B235,'Plantilla publicacion'!$A$4:$M$503,6,0)</f>
        <v>0</v>
      </c>
      <c r="D235" s="20">
        <f>VLOOKUP(B235,'Plantilla publicacion'!$A$4:$M$503,7,0)</f>
        <v>0</v>
      </c>
      <c r="E235" s="6" t="str">
        <f>VLOOKUP(B235,'Plantilla publicacion'!$A$4:$M$503,8,0)</f>
        <v>Comunicar a los grupos de valor la Estrategia de participación ciudadana diseñada  (Capturas de pantalla de la divulgación en la página web y redes sociales)</v>
      </c>
      <c r="F235" s="6">
        <f>VLOOKUP(B235,'Plantilla publicacion'!$A$4:$M$503,9,0)</f>
        <v>1</v>
      </c>
      <c r="G235" s="6" t="str">
        <f>VLOOKUP(B235,'Plantilla publicacion'!$A$4:$M$503,10,0)</f>
        <v>Númerica</v>
      </c>
      <c r="H235" s="7" t="str">
        <f>VLOOKUP(B235,'Plantilla publicacion'!$A$4:$M$503,11,0)</f>
        <v>2025-02-19</v>
      </c>
      <c r="I235" s="7" t="str">
        <f>VLOOKUP(B235,'Plantilla publicacion'!$A$4:$M$503,12,0)</f>
        <v>2025-02-28</v>
      </c>
      <c r="J235" s="19" t="str">
        <f>VLOOKUP(B235,'Plantilla publicacion'!$A$4:$M$503,13,0)</f>
        <v>72-GRUPO DE TRABAJO DE ATENCION AL CIUDADANO</v>
      </c>
    </row>
    <row r="236" spans="1:10" s="14" customFormat="1" ht="48" customHeight="1" x14ac:dyDescent="0.25">
      <c r="A236" s="15" t="str">
        <f>VLOOKUP(B236,'Plantilla publicacion'!$A$4:$B$503,2,0)</f>
        <v>Actividad propia</v>
      </c>
      <c r="B236" s="6" t="s">
        <v>1161</v>
      </c>
      <c r="C236" s="20">
        <f>VLOOKUP(B236,'Plantilla publicacion'!$A$4:$M$503,6,0)</f>
        <v>0</v>
      </c>
      <c r="D236" s="20">
        <f>VLOOKUP(B236,'Plantilla publicacion'!$A$4:$M$503,7,0)</f>
        <v>0</v>
      </c>
      <c r="E236" s="6" t="str">
        <f>VLOOKUP(B236,'Plantilla publicacion'!$A$4:$M$503,8,0)</f>
        <v>Ejecutar el plan de trabajo de la estrategia  (Informe trimestral de seguimiento elaborado)</v>
      </c>
      <c r="F236" s="6">
        <f>VLOOKUP(B236,'Plantilla publicacion'!$A$4:$M$503,9,0)</f>
        <v>4</v>
      </c>
      <c r="G236" s="6" t="str">
        <f>VLOOKUP(B236,'Plantilla publicacion'!$A$4:$M$503,10,0)</f>
        <v>Númerica</v>
      </c>
      <c r="H236" s="7" t="str">
        <f>VLOOKUP(B236,'Plantilla publicacion'!$A$4:$M$503,11,0)</f>
        <v>2025-03-03</v>
      </c>
      <c r="I236" s="7" t="str">
        <f>VLOOKUP(B236,'Plantilla publicacion'!$A$4:$M$503,12,0)</f>
        <v>2025-11-14</v>
      </c>
      <c r="J236" s="19" t="str">
        <f>VLOOKUP(B236,'Plantilla publicacion'!$A$4:$M$503,13,0)</f>
        <v>72-GRUPO DE TRABAJO DE ATENCION AL CIUDADANO</v>
      </c>
    </row>
    <row r="237" spans="1:10" s="14" customFormat="1" ht="48" customHeight="1" thickBot="1" x14ac:dyDescent="0.3">
      <c r="A237" s="15" t="str">
        <f>VLOOKUP(B237,'Plantilla publicacion'!$A$4:$B$503,2,0)</f>
        <v>Actividad propia</v>
      </c>
      <c r="B237" s="22" t="s">
        <v>1163</v>
      </c>
      <c r="C237" s="20">
        <f>VLOOKUP(B237,'Plantilla publicacion'!$A$4:$M$503,6,0)</f>
        <v>0</v>
      </c>
      <c r="D237" s="20">
        <f>VLOOKUP(B237,'Plantilla publicacion'!$A$4:$M$503,7,0)</f>
        <v>0</v>
      </c>
      <c r="E237" s="6" t="str">
        <f>VLOOKUP(B237,'Plantilla publicacion'!$A$4:$M$503,8,0)</f>
        <v>Elaborar y publicar informe con el resultado de la implementación de la estrategia de participación ciudadana (Informe publicado en el página web)</v>
      </c>
      <c r="F237" s="6">
        <f>VLOOKUP(B237,'Plantilla publicacion'!$A$4:$M$503,9,0)</f>
        <v>1</v>
      </c>
      <c r="G237" s="6" t="str">
        <f>VLOOKUP(B237,'Plantilla publicacion'!$A$4:$M$503,10,0)</f>
        <v>Númerica</v>
      </c>
      <c r="H237" s="7" t="str">
        <f>VLOOKUP(B237,'Plantilla publicacion'!$A$4:$M$503,11,0)</f>
        <v>2025-12-01</v>
      </c>
      <c r="I237" s="7" t="str">
        <f>VLOOKUP(B237,'Plantilla publicacion'!$A$4:$M$503,12,0)</f>
        <v>2025-12-15</v>
      </c>
      <c r="J237" s="19" t="str">
        <f>VLOOKUP(B237,'Plantilla publicacion'!$A$4:$M$503,13,0)</f>
        <v>72-GRUPO DE TRABAJO DE ATENCION AL CIUDADANO</v>
      </c>
    </row>
    <row r="238" spans="1:10" s="14" customFormat="1" ht="89.25" x14ac:dyDescent="0.25">
      <c r="A238" s="5" t="str">
        <f>VLOOKUP(B238,'Plantilla publicacion'!$A$4:$B$503,2,0)</f>
        <v>Producto</v>
      </c>
      <c r="B238" s="17" t="s">
        <v>1254</v>
      </c>
      <c r="C238" s="17" t="str">
        <f>VLOOKUP(B238,'Plantilla publicacion'!$A$4:$M$503,6,0)</f>
        <v>59-Generar sinergias con agentes nacionales e internacionales que permitan potenciar las capacidades de la SIC.</v>
      </c>
      <c r="D238" s="17" t="str">
        <f>VLOOKUP(B238,'Plantilla publicacion'!$A$4:$M$503,7,0)</f>
        <v>C-3503-0200-0011-40401c</v>
      </c>
      <c r="E238" s="17" t="str">
        <f>VLOOKUP(B238,'Plantilla publicacion'!$A$4:$M$503,8,0)</f>
        <v>II Congreso de autoridades administrativas investidas con funciones jurisdiccionales en materia de derecho de consumo, realizado.   (fotografías del evento realizado /único entregable).</v>
      </c>
      <c r="F238" s="17">
        <f>VLOOKUP(B238,'Plantilla publicacion'!$A$4:$M$503,9,0)</f>
        <v>1</v>
      </c>
      <c r="G238" s="17" t="str">
        <f>VLOOKUP(B238,'Plantilla publicacion'!$A$4:$M$503,10,0)</f>
        <v>Númerica</v>
      </c>
      <c r="H238" s="17" t="str">
        <f>VLOOKUP(B238,'Plantilla publicacion'!$A$4:$M$503,11,0)</f>
        <v>2025-02-03</v>
      </c>
      <c r="I238" s="17" t="str">
        <f>VLOOKUP(B238,'Plantilla publicacion'!$A$4:$M$503,12,0)</f>
        <v>2025-12-05</v>
      </c>
      <c r="J238" s="17" t="str">
        <f>VLOOKUP(B238,'Plantilla publicacion'!$A$4:$M$503,13,0)</f>
        <v>20-OFICINA DE TECNOLOGÍA E INFORMÁTICA;
4000-DESPACHO DEL SUPERINTENDENTE DELEGADO PARA ASUNTOS JURISDICCIONALES;
73-GRUPO DE TRABAJO DE COMUNICACION</v>
      </c>
    </row>
    <row r="239" spans="1:10" s="14" customFormat="1" ht="48" customHeight="1" x14ac:dyDescent="0.25">
      <c r="A239" s="15" t="str">
        <f>VLOOKUP(B239,'Plantilla publicacion'!$A$4:$B$503,2,0)</f>
        <v>Actividad propia</v>
      </c>
      <c r="B239" s="6" t="s">
        <v>1258</v>
      </c>
      <c r="C239" s="20">
        <f>VLOOKUP(B239,'Plantilla publicacion'!$A$4:$M$503,6,0)</f>
        <v>0</v>
      </c>
      <c r="D239" s="20">
        <f>VLOOKUP(B239,'Plantilla publicacion'!$A$4:$M$503,7,0)</f>
        <v>0</v>
      </c>
      <c r="E239" s="6" t="str">
        <f>VLOOKUP(B239,'Plantilla publicacion'!$A$4:$M$503,8,0)</f>
        <v>Solicitar publicación de la fecha del evento en el calendario de eventos de la entidad  al Grupo de trabajo de Comunicaciones   (correo electrónico enviado con la fecha del evento/único entregable)</v>
      </c>
      <c r="F239" s="6">
        <f>VLOOKUP(B239,'Plantilla publicacion'!$A$4:$M$503,9,0)</f>
        <v>1</v>
      </c>
      <c r="G239" s="6" t="str">
        <f>VLOOKUP(B239,'Plantilla publicacion'!$A$4:$M$503,10,0)</f>
        <v>Númerica</v>
      </c>
      <c r="H239" s="7" t="str">
        <f>VLOOKUP(B239,'Plantilla publicacion'!$A$4:$M$503,11,0)</f>
        <v>2025-02-03</v>
      </c>
      <c r="I239" s="7" t="str">
        <f>VLOOKUP(B239,'Plantilla publicacion'!$A$4:$M$503,12,0)</f>
        <v>2025-05-30</v>
      </c>
      <c r="J239" s="19" t="str">
        <f>VLOOKUP(B239,'Plantilla publicacion'!$A$4:$M$503,13,0)</f>
        <v>4000-DESPACHO DEL SUPERINTENDENTE DELEGADO PARA ASUNTOS JURISDICCIONALES</v>
      </c>
    </row>
    <row r="240" spans="1:10" s="14" customFormat="1" ht="48" customHeight="1" x14ac:dyDescent="0.25">
      <c r="A240" s="15" t="str">
        <f>VLOOKUP(B240,'Plantilla publicacion'!$A$4:$B$503,2,0)</f>
        <v>Actividad sin participación</v>
      </c>
      <c r="B240" s="6" t="s">
        <v>1260</v>
      </c>
      <c r="C240" s="20">
        <f>VLOOKUP(B240,'Plantilla publicacion'!$A$4:$M$503,6,0)</f>
        <v>0</v>
      </c>
      <c r="D240" s="20">
        <f>VLOOKUP(B240,'Plantilla publicacion'!$A$4:$M$503,7,0)</f>
        <v>0</v>
      </c>
      <c r="E240" s="6" t="str">
        <f>VLOOKUP(B240,'Plantilla publicacion'!$A$4:$M$503,8,0)</f>
        <v>Publicar fecha del evento en calendario de la entidad (captura de pantalla de la publicación de la fecha del evento / único entregable)</v>
      </c>
      <c r="F240" s="6">
        <f>VLOOKUP(B240,'Plantilla publicacion'!$A$4:$M$503,9,0)</f>
        <v>1</v>
      </c>
      <c r="G240" s="6" t="str">
        <f>VLOOKUP(B240,'Plantilla publicacion'!$A$4:$M$503,10,0)</f>
        <v>Númerica</v>
      </c>
      <c r="H240" s="7" t="str">
        <f>VLOOKUP(B240,'Plantilla publicacion'!$A$4:$M$503,11,0)</f>
        <v>2025-06-03</v>
      </c>
      <c r="I240" s="7" t="str">
        <f>VLOOKUP(B240,'Plantilla publicacion'!$A$4:$M$503,12,0)</f>
        <v>2025-09-05</v>
      </c>
      <c r="J240" s="19" t="str">
        <f>VLOOKUP(B240,'Plantilla publicacion'!$A$4:$M$503,13,0)</f>
        <v>73-GRUPO DE TRABAJO DE COMUNICACION</v>
      </c>
    </row>
    <row r="241" spans="1:10" s="14" customFormat="1" ht="48" customHeight="1" x14ac:dyDescent="0.25">
      <c r="A241" s="15" t="str">
        <f>VLOOKUP(B241,'Plantilla publicacion'!$A$4:$B$503,2,0)</f>
        <v>Actividad propia</v>
      </c>
      <c r="B241" s="6" t="s">
        <v>1263</v>
      </c>
      <c r="C241" s="20">
        <f>VLOOKUP(B241,'Plantilla publicacion'!$A$4:$M$503,6,0)</f>
        <v>0</v>
      </c>
      <c r="D241" s="20">
        <f>VLOOKUP(B241,'Plantilla publicacion'!$A$4:$M$503,7,0)</f>
        <v>0</v>
      </c>
      <c r="E241" s="6" t="str">
        <f>VLOOKUP(B241,'Plantilla publicacion'!$A$4:$M$503,8,0)</f>
        <v>Diligenciar check list del evento con la fecha definitiva igual a la publicada en el  calendario de eventos (documento de check list para la realización del evento / único entregable)</v>
      </c>
      <c r="F241" s="6">
        <f>VLOOKUP(B241,'Plantilla publicacion'!$A$4:$M$503,9,0)</f>
        <v>1</v>
      </c>
      <c r="G241" s="6" t="str">
        <f>VLOOKUP(B241,'Plantilla publicacion'!$A$4:$M$503,10,0)</f>
        <v>Númerica</v>
      </c>
      <c r="H241" s="7" t="str">
        <f>VLOOKUP(B241,'Plantilla publicacion'!$A$4:$M$503,11,0)</f>
        <v>2025-09-08</v>
      </c>
      <c r="I241" s="7" t="str">
        <f>VLOOKUP(B241,'Plantilla publicacion'!$A$4:$M$503,12,0)</f>
        <v>2025-10-17</v>
      </c>
      <c r="J241" s="19" t="str">
        <f>VLOOKUP(B241,'Plantilla publicacion'!$A$4:$M$503,13,0)</f>
        <v>4000-DESPACHO DEL SUPERINTENDENTE DELEGADO PARA ASUNTOS JURISDICCIONALES</v>
      </c>
    </row>
    <row r="242" spans="1:10" s="14" customFormat="1" ht="48" customHeight="1" x14ac:dyDescent="0.25">
      <c r="A242" s="15" t="str">
        <f>VLOOKUP(B242,'Plantilla publicacion'!$A$4:$B$503,2,0)</f>
        <v>Actividad propia</v>
      </c>
      <c r="B242" s="6" t="s">
        <v>1266</v>
      </c>
      <c r="C242" s="20">
        <f>VLOOKUP(B242,'Plantilla publicacion'!$A$4:$M$503,6,0)</f>
        <v>0</v>
      </c>
      <c r="D242" s="20">
        <f>VLOOKUP(B242,'Plantilla publicacion'!$A$4:$M$503,7,0)</f>
        <v>0</v>
      </c>
      <c r="E242" s="6" t="str">
        <f>VLOOKUP(B242,'Plantilla publicacion'!$A$4:$M$503,8,0)</f>
        <v>Elaborar y enviar agenda definitiva para ser publicada (correo electrónico con agenda definitiva / único entregable)</v>
      </c>
      <c r="F242" s="6">
        <f>VLOOKUP(B242,'Plantilla publicacion'!$A$4:$M$503,9,0)</f>
        <v>1</v>
      </c>
      <c r="G242" s="6" t="str">
        <f>VLOOKUP(B242,'Plantilla publicacion'!$A$4:$M$503,10,0)</f>
        <v>Númerica</v>
      </c>
      <c r="H242" s="7" t="str">
        <f>VLOOKUP(B242,'Plantilla publicacion'!$A$4:$M$503,11,0)</f>
        <v>2025-10-20</v>
      </c>
      <c r="I242" s="7" t="str">
        <f>VLOOKUP(B242,'Plantilla publicacion'!$A$4:$M$503,12,0)</f>
        <v>2025-11-07</v>
      </c>
      <c r="J242" s="19" t="str">
        <f>VLOOKUP(B242,'Plantilla publicacion'!$A$4:$M$503,13,0)</f>
        <v>4000-DESPACHO DEL SUPERINTENDENTE DELEGADO PARA ASUNTOS JURISDICCIONALES</v>
      </c>
    </row>
    <row r="243" spans="1:10" s="14" customFormat="1" ht="48" customHeight="1" x14ac:dyDescent="0.25">
      <c r="A243" s="15" t="str">
        <f>VLOOKUP(B243,'Plantilla publicacion'!$A$4:$B$503,2,0)</f>
        <v>Actividad sin participación</v>
      </c>
      <c r="B243" s="6" t="s">
        <v>1270</v>
      </c>
      <c r="C243" s="20">
        <f>VLOOKUP(B243,'Plantilla publicacion'!$A$4:$M$503,6,0)</f>
        <v>0</v>
      </c>
      <c r="D243" s="20">
        <f>VLOOKUP(B243,'Plantilla publicacion'!$A$4:$M$503,7,0)</f>
        <v>0</v>
      </c>
      <c r="E243" s="6" t="str">
        <f>VLOOKUP(B243,'Plantilla publicacion'!$A$4:$M$503,8,0)</f>
        <v>Publicar Agenda definitiva (Captura de pantalla de la publicación/ único entregable)</v>
      </c>
      <c r="F243" s="6">
        <f>VLOOKUP(B243,'Plantilla publicacion'!$A$4:$M$503,9,0)</f>
        <v>1</v>
      </c>
      <c r="G243" s="6" t="str">
        <f>VLOOKUP(B243,'Plantilla publicacion'!$A$4:$M$503,10,0)</f>
        <v>Númerica</v>
      </c>
      <c r="H243" s="7" t="str">
        <f>VLOOKUP(B243,'Plantilla publicacion'!$A$4:$M$503,11,0)</f>
        <v>2025-11-10</v>
      </c>
      <c r="I243" s="7" t="str">
        <f>VLOOKUP(B243,'Plantilla publicacion'!$A$4:$M$503,12,0)</f>
        <v>2025-11-14</v>
      </c>
      <c r="J243" s="19" t="str">
        <f>VLOOKUP(B243,'Plantilla publicacion'!$A$4:$M$503,13,0)</f>
        <v>20-OFICINA DE TECNOLOGÍA E INFORMÁTICA</v>
      </c>
    </row>
    <row r="244" spans="1:10" s="14" customFormat="1" ht="48" customHeight="1" x14ac:dyDescent="0.25">
      <c r="A244" s="15" t="str">
        <f>VLOOKUP(B244,'Plantilla publicacion'!$A$4:$B$503,2,0)</f>
        <v>Actividad propia</v>
      </c>
      <c r="B244" s="6" t="s">
        <v>1273</v>
      </c>
      <c r="C244" s="20">
        <f>VLOOKUP(B244,'Plantilla publicacion'!$A$4:$M$503,6,0)</f>
        <v>0</v>
      </c>
      <c r="D244" s="20">
        <f>VLOOKUP(B244,'Plantilla publicacion'!$A$4:$M$503,7,0)</f>
        <v>0</v>
      </c>
      <c r="E244" s="6" t="str">
        <f>VLOOKUP(B244,'Plantilla publicacion'!$A$4:$M$503,8,0)</f>
        <v>Realizar el evento (fotografías del evento realizado / único entregable)</v>
      </c>
      <c r="F244" s="6">
        <f>VLOOKUP(B244,'Plantilla publicacion'!$A$4:$M$503,9,0)</f>
        <v>1</v>
      </c>
      <c r="G244" s="6" t="str">
        <f>VLOOKUP(B244,'Plantilla publicacion'!$A$4:$M$503,10,0)</f>
        <v>Númerica</v>
      </c>
      <c r="H244" s="7" t="str">
        <f>VLOOKUP(B244,'Plantilla publicacion'!$A$4:$M$503,11,0)</f>
        <v>2025-11-18</v>
      </c>
      <c r="I244" s="7" t="str">
        <f>VLOOKUP(B244,'Plantilla publicacion'!$A$4:$M$503,12,0)</f>
        <v>2025-12-05</v>
      </c>
      <c r="J244" s="19" t="str">
        <f>VLOOKUP(B244,'Plantilla publicacion'!$A$4:$M$503,13,0)</f>
        <v>4000-DESPACHO DEL SUPERINTENDENTE DELEGADO PARA ASUNTOS JURISDICCIONALES;
73-GRUPO DE TRABAJO DE COMUNICACION</v>
      </c>
    </row>
    <row r="245" spans="1:10" s="14" customFormat="1" ht="89.25" x14ac:dyDescent="0.25">
      <c r="A245" s="5" t="str">
        <f>VLOOKUP(B245,'Plantilla publicacion'!$A$4:$B$503,2,0)</f>
        <v>Producto</v>
      </c>
      <c r="B245" s="17" t="s">
        <v>1276</v>
      </c>
      <c r="C245" s="17" t="str">
        <f>VLOOKUP(B245,'Plantilla publicacion'!$A$4:$M$503,6,0)</f>
        <v>59-Generar sinergias con agentes nacionales e internacionales que permitan potenciar las capacidades de la SIC.</v>
      </c>
      <c r="D245" s="17" t="str">
        <f>VLOOKUP(B245,'Plantilla publicacion'!$A$4:$M$503,7,0)</f>
        <v>C-3503-0200-0011-40401c</v>
      </c>
      <c r="E245" s="17" t="str">
        <f>VLOOKUP(B245,'Plantilla publicacion'!$A$4:$M$503,8,0)</f>
        <v>II Congreso de autoridades administrativas investidas con funciones jurisdiccionales en materia de competencia desleal y propiedad industrial, realizado.   (fotografías del evento realizado /único entregable).</v>
      </c>
      <c r="F245" s="17">
        <f>VLOOKUP(B245,'Plantilla publicacion'!$A$4:$M$503,9,0)</f>
        <v>1</v>
      </c>
      <c r="G245" s="17" t="str">
        <f>VLOOKUP(B245,'Plantilla publicacion'!$A$4:$M$503,10,0)</f>
        <v>Númerica</v>
      </c>
      <c r="H245" s="17" t="str">
        <f>VLOOKUP(B245,'Plantilla publicacion'!$A$4:$M$503,11,0)</f>
        <v>2025-02-03</v>
      </c>
      <c r="I245" s="17" t="str">
        <f>VLOOKUP(B245,'Plantilla publicacion'!$A$4:$M$503,12,0)</f>
        <v>2025-12-05</v>
      </c>
      <c r="J245" s="17" t="str">
        <f>VLOOKUP(B245,'Plantilla publicacion'!$A$4:$M$503,13,0)</f>
        <v>20-OFICINA DE TECNOLOGÍA E INFORMÁTICA;
4000-DESPACHO DEL SUPERINTENDENTE DELEGADO PARA ASUNTOS JURISDICCIONALES;
73-GRUPO DE TRABAJO DE COMUNICACION</v>
      </c>
    </row>
    <row r="246" spans="1:10" s="14" customFormat="1" ht="48" customHeight="1" thickBot="1" x14ac:dyDescent="0.3">
      <c r="A246" s="15" t="str">
        <f>VLOOKUP(B246,'Plantilla publicacion'!$A$4:$B$503,2,0)</f>
        <v>Actividad propia</v>
      </c>
      <c r="B246" s="22" t="s">
        <v>1277</v>
      </c>
      <c r="C246" s="20">
        <f>VLOOKUP(B246,'Plantilla publicacion'!$A$4:$M$503,6,0)</f>
        <v>0</v>
      </c>
      <c r="D246" s="20">
        <f>VLOOKUP(B246,'Plantilla publicacion'!$A$4:$M$503,7,0)</f>
        <v>0</v>
      </c>
      <c r="E246" s="6" t="str">
        <f>VLOOKUP(B246,'Plantilla publicacion'!$A$4:$M$503,8,0)</f>
        <v>Solicitar publicación de la fecha del evento en el calendario de eventos de la entidad  al Grupo de trabajo de Comunicaciones   (correo electrónico enviado con la fecha del evento/único entregable)</v>
      </c>
      <c r="F246" s="6">
        <f>VLOOKUP(B246,'Plantilla publicacion'!$A$4:$M$503,9,0)</f>
        <v>1</v>
      </c>
      <c r="G246" s="6" t="str">
        <f>VLOOKUP(B246,'Plantilla publicacion'!$A$4:$M$503,10,0)</f>
        <v>Númerica</v>
      </c>
      <c r="H246" s="7" t="str">
        <f>VLOOKUP(B246,'Plantilla publicacion'!$A$4:$M$503,11,0)</f>
        <v>2025-02-03</v>
      </c>
      <c r="I246" s="7" t="str">
        <f>VLOOKUP(B246,'Plantilla publicacion'!$A$4:$M$503,12,0)</f>
        <v>2025-05-30</v>
      </c>
      <c r="J246" s="19" t="str">
        <f>VLOOKUP(B246,'Plantilla publicacion'!$A$4:$M$503,13,0)</f>
        <v>4000-DESPACHO DEL SUPERINTENDENTE DELEGADO PARA ASUNTOS JURISDICCIONALES</v>
      </c>
    </row>
    <row r="247" spans="1:10" s="14" customFormat="1" ht="53.25" customHeight="1" x14ac:dyDescent="0.25">
      <c r="A247" s="15" t="str">
        <f>VLOOKUP(B247,'Plantilla publicacion'!$A$4:$B$503,2,0)</f>
        <v>Actividad sin participación</v>
      </c>
      <c r="B247" s="21" t="s">
        <v>1278</v>
      </c>
      <c r="C247" s="20">
        <f>VLOOKUP(B247,'Plantilla publicacion'!$A$4:$M$503,6,0)</f>
        <v>0</v>
      </c>
      <c r="D247" s="20">
        <f>VLOOKUP(B247,'Plantilla publicacion'!$A$4:$M$503,7,0)</f>
        <v>0</v>
      </c>
      <c r="E247" s="6" t="str">
        <f>VLOOKUP(B247,'Plantilla publicacion'!$A$4:$M$503,8,0)</f>
        <v>Publicar fecha del evento en calendario de la entidad (captura de pantalla de la publicación de la fecha del evento / único entregable)</v>
      </c>
      <c r="F247" s="6">
        <f>VLOOKUP(B247,'Plantilla publicacion'!$A$4:$M$503,9,0)</f>
        <v>1</v>
      </c>
      <c r="G247" s="6" t="str">
        <f>VLOOKUP(B247,'Plantilla publicacion'!$A$4:$M$503,10,0)</f>
        <v>Númerica</v>
      </c>
      <c r="H247" s="7" t="str">
        <f>VLOOKUP(B247,'Plantilla publicacion'!$A$4:$M$503,11,0)</f>
        <v>2025-06-03</v>
      </c>
      <c r="I247" s="7" t="str">
        <f>VLOOKUP(B247,'Plantilla publicacion'!$A$4:$M$503,12,0)</f>
        <v>2025-09-05</v>
      </c>
      <c r="J247" s="19" t="str">
        <f>VLOOKUP(B247,'Plantilla publicacion'!$A$4:$M$503,13,0)</f>
        <v>73-GRUPO DE TRABAJO DE COMUNICACION</v>
      </c>
    </row>
    <row r="248" spans="1:10" s="14" customFormat="1" ht="48" customHeight="1" x14ac:dyDescent="0.25">
      <c r="A248" s="15" t="str">
        <f>VLOOKUP(B248,'Plantilla publicacion'!$A$4:$B$503,2,0)</f>
        <v>Actividad propia</v>
      </c>
      <c r="B248" s="6" t="s">
        <v>1279</v>
      </c>
      <c r="C248" s="20">
        <f>VLOOKUP(B248,'Plantilla publicacion'!$A$4:$M$503,6,0)</f>
        <v>0</v>
      </c>
      <c r="D248" s="20">
        <f>VLOOKUP(B248,'Plantilla publicacion'!$A$4:$M$503,7,0)</f>
        <v>0</v>
      </c>
      <c r="E248" s="6" t="str">
        <f>VLOOKUP(B248,'Plantilla publicacion'!$A$4:$M$503,8,0)</f>
        <v>Diligenciar check list del evento con la fecha definitiva igual a la publicada en el  calendario de eventos (documento de check list para la realización del evento / único entregable)</v>
      </c>
      <c r="F248" s="6">
        <f>VLOOKUP(B248,'Plantilla publicacion'!$A$4:$M$503,9,0)</f>
        <v>1</v>
      </c>
      <c r="G248" s="6" t="str">
        <f>VLOOKUP(B248,'Plantilla publicacion'!$A$4:$M$503,10,0)</f>
        <v>Númerica</v>
      </c>
      <c r="H248" s="7" t="str">
        <f>VLOOKUP(B248,'Plantilla publicacion'!$A$4:$M$503,11,0)</f>
        <v>2025-09-08</v>
      </c>
      <c r="I248" s="7" t="str">
        <f>VLOOKUP(B248,'Plantilla publicacion'!$A$4:$M$503,12,0)</f>
        <v>2025-10-17</v>
      </c>
      <c r="J248" s="19" t="str">
        <f>VLOOKUP(B248,'Plantilla publicacion'!$A$4:$M$503,13,0)</f>
        <v>4000-DESPACHO DEL SUPERINTENDENTE DELEGADO PARA ASUNTOS JURISDICCIONALES</v>
      </c>
    </row>
    <row r="249" spans="1:10" s="14" customFormat="1" ht="48" customHeight="1" x14ac:dyDescent="0.25">
      <c r="A249" s="15" t="str">
        <f>VLOOKUP(B249,'Plantilla publicacion'!$A$4:$B$503,2,0)</f>
        <v>Actividad propia</v>
      </c>
      <c r="B249" s="6" t="s">
        <v>1280</v>
      </c>
      <c r="C249" s="20">
        <f>VLOOKUP(B249,'Plantilla publicacion'!$A$4:$M$503,6,0)</f>
        <v>0</v>
      </c>
      <c r="D249" s="20">
        <f>VLOOKUP(B249,'Plantilla publicacion'!$A$4:$M$503,7,0)</f>
        <v>0</v>
      </c>
      <c r="E249" s="6" t="str">
        <f>VLOOKUP(B249,'Plantilla publicacion'!$A$4:$M$503,8,0)</f>
        <v>Elaborar y enviar agenda definitiva para ser publicada (correo electrónico con agenda definitiva / único entregable)</v>
      </c>
      <c r="F249" s="6">
        <f>VLOOKUP(B249,'Plantilla publicacion'!$A$4:$M$503,9,0)</f>
        <v>1</v>
      </c>
      <c r="G249" s="6" t="str">
        <f>VLOOKUP(B249,'Plantilla publicacion'!$A$4:$M$503,10,0)</f>
        <v>Númerica</v>
      </c>
      <c r="H249" s="7" t="str">
        <f>VLOOKUP(B249,'Plantilla publicacion'!$A$4:$M$503,11,0)</f>
        <v>2025-10-20</v>
      </c>
      <c r="I249" s="7" t="str">
        <f>VLOOKUP(B249,'Plantilla publicacion'!$A$4:$M$503,12,0)</f>
        <v>2025-11-07</v>
      </c>
      <c r="J249" s="19" t="str">
        <f>VLOOKUP(B249,'Plantilla publicacion'!$A$4:$M$503,13,0)</f>
        <v>4000-DESPACHO DEL SUPERINTENDENTE DELEGADO PARA ASUNTOS JURISDICCIONALES</v>
      </c>
    </row>
    <row r="250" spans="1:10" s="14" customFormat="1" ht="48" customHeight="1" x14ac:dyDescent="0.25">
      <c r="A250" s="15" t="str">
        <f>VLOOKUP(B250,'Plantilla publicacion'!$A$4:$B$503,2,0)</f>
        <v>Actividad sin participación</v>
      </c>
      <c r="B250" s="6" t="s">
        <v>1281</v>
      </c>
      <c r="C250" s="20">
        <f>VLOOKUP(B250,'Plantilla publicacion'!$A$4:$M$503,6,0)</f>
        <v>0</v>
      </c>
      <c r="D250" s="20">
        <f>VLOOKUP(B250,'Plantilla publicacion'!$A$4:$M$503,7,0)</f>
        <v>0</v>
      </c>
      <c r="E250" s="6" t="str">
        <f>VLOOKUP(B250,'Plantilla publicacion'!$A$4:$M$503,8,0)</f>
        <v>Publicar Agenda definitiva (Captura de pantalla de la publicación/ único entregable)</v>
      </c>
      <c r="F250" s="6">
        <f>VLOOKUP(B250,'Plantilla publicacion'!$A$4:$M$503,9,0)</f>
        <v>1</v>
      </c>
      <c r="G250" s="6" t="str">
        <f>VLOOKUP(B250,'Plantilla publicacion'!$A$4:$M$503,10,0)</f>
        <v>Númerica</v>
      </c>
      <c r="H250" s="7" t="str">
        <f>VLOOKUP(B250,'Plantilla publicacion'!$A$4:$M$503,11,0)</f>
        <v>2025-11-10</v>
      </c>
      <c r="I250" s="7" t="str">
        <f>VLOOKUP(B250,'Plantilla publicacion'!$A$4:$M$503,12,0)</f>
        <v>2025-11-14</v>
      </c>
      <c r="J250" s="19" t="str">
        <f>VLOOKUP(B250,'Plantilla publicacion'!$A$4:$M$503,13,0)</f>
        <v>20-OFICINA DE TECNOLOGÍA E INFORMÁTICA</v>
      </c>
    </row>
    <row r="251" spans="1:10" s="14" customFormat="1" ht="48" customHeight="1" x14ac:dyDescent="0.25">
      <c r="A251" s="15" t="str">
        <f>VLOOKUP(B251,'Plantilla publicacion'!$A$4:$B$503,2,0)</f>
        <v>Actividad propia</v>
      </c>
      <c r="B251" s="6" t="s">
        <v>1282</v>
      </c>
      <c r="C251" s="20">
        <f>VLOOKUP(B251,'Plantilla publicacion'!$A$4:$M$503,6,0)</f>
        <v>0</v>
      </c>
      <c r="D251" s="20">
        <f>VLOOKUP(B251,'Plantilla publicacion'!$A$4:$M$503,7,0)</f>
        <v>0</v>
      </c>
      <c r="E251" s="6" t="str">
        <f>VLOOKUP(B251,'Plantilla publicacion'!$A$4:$M$503,8,0)</f>
        <v>Realizar el evento (fotografías del evento realizado / único entregable)</v>
      </c>
      <c r="F251" s="6">
        <f>VLOOKUP(B251,'Plantilla publicacion'!$A$4:$M$503,9,0)</f>
        <v>1</v>
      </c>
      <c r="G251" s="6" t="str">
        <f>VLOOKUP(B251,'Plantilla publicacion'!$A$4:$M$503,10,0)</f>
        <v>Númerica</v>
      </c>
      <c r="H251" s="7" t="str">
        <f>VLOOKUP(B251,'Plantilla publicacion'!$A$4:$M$503,11,0)</f>
        <v>2025-11-18</v>
      </c>
      <c r="I251" s="7" t="str">
        <f>VLOOKUP(B251,'Plantilla publicacion'!$A$4:$M$503,12,0)</f>
        <v>2025-12-05</v>
      </c>
      <c r="J251" s="19" t="str">
        <f>VLOOKUP(B251,'Plantilla publicacion'!$A$4:$M$503,13,0)</f>
        <v>4000-DESPACHO DEL SUPERINTENDENTE DELEGADO PARA ASUNTOS JURISDICCIONALES;
73-GRUPO DE TRABAJO DE COMUNICACION</v>
      </c>
    </row>
    <row r="252" spans="1:10" s="14" customFormat="1" ht="51.75" thickBot="1" x14ac:dyDescent="0.3">
      <c r="A252" s="5" t="str">
        <f>VLOOKUP(B252,'Plantilla publicacion'!$A$4:$B$503,2,0)</f>
        <v>Producto</v>
      </c>
      <c r="B252" s="17" t="s">
        <v>1347</v>
      </c>
      <c r="C252" s="17" t="str">
        <f>VLOOKUP(B252,'Plantilla publicacion'!$A$4:$M$503,6,0)</f>
        <v>58-Promover el enfoque preventivo, diferencial y territorial en el que hacer misional de la entidad</v>
      </c>
      <c r="D252" s="17" t="str">
        <f>VLOOKUP(B252,'Plantilla publicacion'!$A$4:$M$503,7,0)</f>
        <v>N/A</v>
      </c>
      <c r="E252" s="17" t="str">
        <f>VLOOKUP(B252,'Plantilla publicacion'!$A$4:$M$503,8,0)</f>
        <v>Departamentos con estrategias para el Fortalecimiento sobre la Protección y Promoción de la libre competencia, beneficiados (Informe que de cuenta de los departamentos beneficiados )</v>
      </c>
      <c r="F252" s="17">
        <f>VLOOKUP(B252,'Plantilla publicacion'!$A$4:$M$503,9,0)</f>
        <v>56</v>
      </c>
      <c r="G252" s="17" t="str">
        <f>VLOOKUP(B252,'Plantilla publicacion'!$A$4:$M$503,10,0)</f>
        <v>Porcentual</v>
      </c>
      <c r="H252" s="17" t="str">
        <f>VLOOKUP(B252,'Plantilla publicacion'!$A$4:$M$503,11,0)</f>
        <v>2025-01-13</v>
      </c>
      <c r="I252" s="17" t="str">
        <f>VLOOKUP(B252,'Plantilla publicacion'!$A$4:$M$503,12,0)</f>
        <v>2025-12-12</v>
      </c>
      <c r="J252" s="17" t="str">
        <f>VLOOKUP(B252,'Plantilla publicacion'!$A$4:$M$503,13,0)</f>
        <v>1000-DESPACHO DEL SUPERINTENDENTE DELEGADO PARA LA PROTECCIÓN DE LA COMPETENCIA</v>
      </c>
    </row>
    <row r="253" spans="1:10" s="14" customFormat="1" ht="97.5" customHeight="1" x14ac:dyDescent="0.25">
      <c r="A253" s="15" t="str">
        <f>VLOOKUP(B253,'Plantilla publicacion'!$A$4:$B$503,2,0)</f>
        <v>Actividad propia</v>
      </c>
      <c r="B253" s="21" t="s">
        <v>1350</v>
      </c>
      <c r="C253" s="20">
        <f>VLOOKUP(B253,'Plantilla publicacion'!$A$4:$M$503,6,0)</f>
        <v>0</v>
      </c>
      <c r="D253" s="20">
        <f>VLOOKUP(B253,'Plantilla publicacion'!$A$4:$M$503,7,0)</f>
        <v>0</v>
      </c>
      <c r="E253" s="6" t="str">
        <f>VLOOKUP(B253,'Plantilla publicacion'!$A$4:$M$503,8,0)</f>
        <v>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v>
      </c>
      <c r="F253" s="6">
        <f>VLOOKUP(B253,'Plantilla publicacion'!$A$4:$M$503,9,0)</f>
        <v>1</v>
      </c>
      <c r="G253" s="6" t="str">
        <f>VLOOKUP(B253,'Plantilla publicacion'!$A$4:$M$503,10,0)</f>
        <v>Númerica</v>
      </c>
      <c r="H253" s="7" t="str">
        <f>VLOOKUP(B253,'Plantilla publicacion'!$A$4:$M$503,11,0)</f>
        <v>2025-01-13</v>
      </c>
      <c r="I253" s="7" t="str">
        <f>VLOOKUP(B253,'Plantilla publicacion'!$A$4:$M$503,12,0)</f>
        <v>2025-02-28</v>
      </c>
      <c r="J253" s="19" t="str">
        <f>VLOOKUP(B253,'Plantilla publicacion'!$A$4:$M$503,13,0)</f>
        <v>1000-DESPACHO DEL SUPERINTENDENTE DELEGADO PARA LA PROTECCIÓN DE LA COMPETENCIA</v>
      </c>
    </row>
    <row r="254" spans="1:10" s="14" customFormat="1" ht="48" customHeight="1" x14ac:dyDescent="0.25">
      <c r="A254" s="15" t="str">
        <f>VLOOKUP(B254,'Plantilla publicacion'!$A$4:$B$503,2,0)</f>
        <v>Actividad propia</v>
      </c>
      <c r="B254" s="6" t="s">
        <v>1352</v>
      </c>
      <c r="C254" s="20">
        <f>VLOOKUP(B254,'Plantilla publicacion'!$A$4:$M$503,6,0)</f>
        <v>0</v>
      </c>
      <c r="D254" s="20">
        <f>VLOOKUP(B254,'Plantilla publicacion'!$A$4:$M$503,7,0)</f>
        <v>0</v>
      </c>
      <c r="E254" s="6" t="str">
        <f>VLOOKUP(B254,'Plantilla publicacion'!$A$4:$M$503,8,0)</f>
        <v>Realizar las actividades del Programa de Estrategias para el Fortalecimiento sobre la Protección y Promoción de la libre competencia a nivel territorial, de acuerdo con el programa establecido. (Informe de cada una de las actividades definidas en el programa)</v>
      </c>
      <c r="F254" s="6">
        <f>VLOOKUP(B254,'Plantilla publicacion'!$A$4:$M$503,9,0)</f>
        <v>100</v>
      </c>
      <c r="G254" s="6" t="str">
        <f>VLOOKUP(B254,'Plantilla publicacion'!$A$4:$M$503,10,0)</f>
        <v>Porcentual</v>
      </c>
      <c r="H254" s="7" t="str">
        <f>VLOOKUP(B254,'Plantilla publicacion'!$A$4:$M$503,11,0)</f>
        <v>2025-03-03</v>
      </c>
      <c r="I254" s="7" t="str">
        <f>VLOOKUP(B254,'Plantilla publicacion'!$A$4:$M$503,12,0)</f>
        <v>2025-12-12</v>
      </c>
      <c r="J254" s="19" t="str">
        <f>VLOOKUP(B254,'Plantilla publicacion'!$A$4:$M$503,13,0)</f>
        <v>1000-DESPACHO DEL SUPERINTENDENTE DELEGADO PARA LA PROTECCIÓN DE LA COMPETENCIA</v>
      </c>
    </row>
    <row r="255" spans="1:10" s="14" customFormat="1" ht="51" x14ac:dyDescent="0.25">
      <c r="A255" s="5" t="str">
        <f>VLOOKUP(B255,'Plantilla publicacion'!$A$4:$B$503,2,0)</f>
        <v>Producto</v>
      </c>
      <c r="B255" s="17" t="s">
        <v>1405</v>
      </c>
      <c r="C255" s="17" t="str">
        <f>VLOOKUP(B255,'Plantilla publicacion'!$A$4:$M$503,6,0)</f>
        <v>58-Promover el enfoque preventivo, diferencial y territorial en el que hacer misional de la entidad</v>
      </c>
      <c r="D255" s="17" t="str">
        <f>VLOOKUP(B255,'Plantilla publicacion'!$A$4:$M$503,7,0)</f>
        <v>C-3599-0200-0005-53105b</v>
      </c>
      <c r="E255" s="17" t="str">
        <f>VLOOKUP(B255,'Plantilla publicacion'!$A$4:$M$503,8,0)</f>
        <v>Programa estratégico de enfoque diferencial para la Inclusión de población vulnerable en la oferta académica del Grupo de Formación, ejecutado (Informe consolidado de la ejecución del programa)</v>
      </c>
      <c r="F255" s="17">
        <f>VLOOKUP(B255,'Plantilla publicacion'!$A$4:$M$503,9,0)</f>
        <v>100</v>
      </c>
      <c r="G255" s="17" t="str">
        <f>VLOOKUP(B255,'Plantilla publicacion'!$A$4:$M$503,10,0)</f>
        <v>Porcentual</v>
      </c>
      <c r="H255" s="17" t="str">
        <f>VLOOKUP(B255,'Plantilla publicacion'!$A$4:$M$503,11,0)</f>
        <v>2025-02-03</v>
      </c>
      <c r="I255" s="17" t="str">
        <f>VLOOKUP(B255,'Plantilla publicacion'!$A$4:$M$503,12,0)</f>
        <v>2025-11-28</v>
      </c>
      <c r="J255" s="17" t="str">
        <f>VLOOKUP(B255,'Plantilla publicacion'!$A$4:$M$503,13,0)</f>
        <v>71-GRUPO DE TRABAJO DE FORMACION</v>
      </c>
    </row>
    <row r="256" spans="1:10" s="14" customFormat="1" ht="48" customHeight="1" x14ac:dyDescent="0.25">
      <c r="A256" s="15" t="str">
        <f>VLOOKUP(B256,'Plantilla publicacion'!$A$4:$B$503,2,0)</f>
        <v>Actividad propia</v>
      </c>
      <c r="B256" s="6" t="s">
        <v>1407</v>
      </c>
      <c r="C256" s="20">
        <f>VLOOKUP(B256,'Plantilla publicacion'!$A$4:$M$503,6,0)</f>
        <v>0</v>
      </c>
      <c r="D256" s="20">
        <f>VLOOKUP(B256,'Plantilla publicacion'!$A$4:$M$503,7,0)</f>
        <v>0</v>
      </c>
      <c r="E256" s="6" t="str">
        <f>VLOOKUP(B256,'Plantilla publicacion'!$A$4:$M$503,8,0)</f>
        <v>Diseñar el programa de enfoque diferencial  que incluya el plan de trabajo. (Documento de programa)</v>
      </c>
      <c r="F256" s="6">
        <f>VLOOKUP(B256,'Plantilla publicacion'!$A$4:$M$503,9,0)</f>
        <v>1</v>
      </c>
      <c r="G256" s="6" t="str">
        <f>VLOOKUP(B256,'Plantilla publicacion'!$A$4:$M$503,10,0)</f>
        <v>Númerica</v>
      </c>
      <c r="H256" s="7" t="str">
        <f>VLOOKUP(B256,'Plantilla publicacion'!$A$4:$M$503,11,0)</f>
        <v>2025-02-03</v>
      </c>
      <c r="I256" s="7" t="str">
        <f>VLOOKUP(B256,'Plantilla publicacion'!$A$4:$M$503,12,0)</f>
        <v>2025-03-31</v>
      </c>
      <c r="J256" s="19" t="str">
        <f>VLOOKUP(B256,'Plantilla publicacion'!$A$4:$M$503,13,0)</f>
        <v>71-GRUPO DE TRABAJO DE FORMACION</v>
      </c>
    </row>
    <row r="257" spans="1:10" s="14" customFormat="1" ht="48" customHeight="1" thickBot="1" x14ac:dyDescent="0.3">
      <c r="A257" s="15" t="str">
        <f>VLOOKUP(B257,'Plantilla publicacion'!$A$4:$B$503,2,0)</f>
        <v>Actividad propia</v>
      </c>
      <c r="B257" s="22" t="s">
        <v>1409</v>
      </c>
      <c r="C257" s="20">
        <f>VLOOKUP(B257,'Plantilla publicacion'!$A$4:$M$503,6,0)</f>
        <v>0</v>
      </c>
      <c r="D257" s="20">
        <f>VLOOKUP(B257,'Plantilla publicacion'!$A$4:$M$503,7,0)</f>
        <v>0</v>
      </c>
      <c r="E257" s="6" t="str">
        <f>VLOOKUP(B257,'Plantilla publicacion'!$A$4:$M$503,8,0)</f>
        <v>Elaborar e implementar un protocolo de  enfoque diferencial de la oferta académica (Protocolo elaborado)</v>
      </c>
      <c r="F257" s="6">
        <f>VLOOKUP(B257,'Plantilla publicacion'!$A$4:$M$503,9,0)</f>
        <v>1</v>
      </c>
      <c r="G257" s="6" t="str">
        <f>VLOOKUP(B257,'Plantilla publicacion'!$A$4:$M$503,10,0)</f>
        <v>Númerica</v>
      </c>
      <c r="H257" s="7" t="str">
        <f>VLOOKUP(B257,'Plantilla publicacion'!$A$4:$M$503,11,0)</f>
        <v>2025-04-01</v>
      </c>
      <c r="I257" s="7" t="str">
        <f>VLOOKUP(B257,'Plantilla publicacion'!$A$4:$M$503,12,0)</f>
        <v>2025-11-28</v>
      </c>
      <c r="J257" s="19" t="str">
        <f>VLOOKUP(B257,'Plantilla publicacion'!$A$4:$M$503,13,0)</f>
        <v>71-GRUPO DE TRABAJO DE FORMACION</v>
      </c>
    </row>
    <row r="258" spans="1:10" s="14" customFormat="1" ht="77.25" customHeight="1" x14ac:dyDescent="0.25">
      <c r="A258" s="15" t="str">
        <f>VLOOKUP(B258,'Plantilla publicacion'!$A$4:$B$503,2,0)</f>
        <v>Actividad propia</v>
      </c>
      <c r="B258" s="21" t="s">
        <v>1411</v>
      </c>
      <c r="C258" s="20">
        <f>VLOOKUP(B258,'Plantilla publicacion'!$A$4:$M$503,6,0)</f>
        <v>0</v>
      </c>
      <c r="D258" s="20">
        <f>VLOOKUP(B258,'Plantilla publicacion'!$A$4:$M$503,7,0)</f>
        <v>0</v>
      </c>
      <c r="E258" s="6" t="str">
        <f>VLOOKUP(B258,'Plantilla publicacion'!$A$4:$M$503,8,0)</f>
        <v>Ejecutar el plan de trabajo del programa de enfoque diferencial.  (Informe de la ejecución del programa)</v>
      </c>
      <c r="F258" s="6">
        <f>VLOOKUP(B258,'Plantilla publicacion'!$A$4:$M$503,9,0)</f>
        <v>3</v>
      </c>
      <c r="G258" s="6" t="str">
        <f>VLOOKUP(B258,'Plantilla publicacion'!$A$4:$M$503,10,0)</f>
        <v>Númerica</v>
      </c>
      <c r="H258" s="7" t="str">
        <f>VLOOKUP(B258,'Plantilla publicacion'!$A$4:$M$503,11,0)</f>
        <v>2025-04-01</v>
      </c>
      <c r="I258" s="7" t="str">
        <f>VLOOKUP(B258,'Plantilla publicacion'!$A$4:$M$503,12,0)</f>
        <v>2025-11-28</v>
      </c>
      <c r="J258" s="19" t="str">
        <f>VLOOKUP(B258,'Plantilla publicacion'!$A$4:$M$503,13,0)</f>
        <v>71-GRUPO DE TRABAJO DE FORMACION</v>
      </c>
    </row>
    <row r="259" spans="1:10" s="14" customFormat="1" ht="63.75" x14ac:dyDescent="0.25">
      <c r="A259" s="5" t="str">
        <f>VLOOKUP(B259,'Plantilla publicacion'!$A$4:$B$503,2,0)</f>
        <v>Producto</v>
      </c>
      <c r="B259" s="17" t="s">
        <v>1539</v>
      </c>
      <c r="C259" s="17" t="str">
        <f>VLOOKUP(B259,'Plantilla publicacion'!$A$4:$M$503,6,0)</f>
        <v>59-Generar sinergias con agentes nacionales e internacionales que permitan potenciar las capacidades de la SIC.</v>
      </c>
      <c r="D259" s="17" t="str">
        <f>VLOOKUP(B259,'Plantilla publicacion'!$A$4:$M$503,7,0)</f>
        <v>C-3503-0200-0009-40401c</v>
      </c>
      <c r="E259" s="17" t="str">
        <f>VLOOKUP(B259,'Plantilla publicacion'!$A$4:$M$503,8,0)</f>
        <v>Alcaldías en sus facultades administrativas y de metrología legal frente a la protección al consumidor en el territorio nacional, capacitadas (Informe final)</v>
      </c>
      <c r="F259" s="17">
        <f>VLOOKUP(B259,'Plantilla publicacion'!$A$4:$M$503,9,0)</f>
        <v>440</v>
      </c>
      <c r="G259" s="17" t="str">
        <f>VLOOKUP(B259,'Plantilla publicacion'!$A$4:$M$503,10,0)</f>
        <v>Númerica</v>
      </c>
      <c r="H259" s="17" t="str">
        <f>VLOOKUP(B259,'Plantilla publicacion'!$A$4:$M$503,11,0)</f>
        <v>2025-02-03</v>
      </c>
      <c r="I259" s="17" t="str">
        <f>VLOOKUP(B259,'Plantilla publicacion'!$A$4:$M$503,12,0)</f>
        <v>2025-12-31</v>
      </c>
      <c r="J259" s="17" t="str">
        <f>VLOOKUP(B259,'Plantilla publicacion'!$A$4:$M$503,13,0)</f>
        <v>3003-GRUPO DE TRABAJO DE APOYO A LA RED NACIONAL DE PROTECCIÓN  AL CONSUMIDOR</v>
      </c>
    </row>
    <row r="260" spans="1:10" s="14" customFormat="1" ht="48" customHeight="1" x14ac:dyDescent="0.25">
      <c r="A260" s="15" t="str">
        <f>VLOOKUP(B260,'Plantilla publicacion'!$A$4:$B$503,2,0)</f>
        <v>Actividad propia</v>
      </c>
      <c r="B260" s="6" t="s">
        <v>1541</v>
      </c>
      <c r="C260" s="20">
        <f>VLOOKUP(B260,'Plantilla publicacion'!$A$4:$M$503,6,0)</f>
        <v>0</v>
      </c>
      <c r="D260" s="20">
        <f>VLOOKUP(B260,'Plantilla publicacion'!$A$4:$M$503,7,0)</f>
        <v>0</v>
      </c>
      <c r="E260" s="6" t="str">
        <f>VLOOKUP(B260,'Plantilla publicacion'!$A$4:$M$503,8,0)</f>
        <v>Aprobar por parte del coordinador de la RED el cronograma de intervención de alcaldías (Cronograma de intervención de alcaldías aprobado por parte del coordinador de la RED)</v>
      </c>
      <c r="F260" s="6">
        <f>VLOOKUP(B260,'Plantilla publicacion'!$A$4:$M$503,9,0)</f>
        <v>1</v>
      </c>
      <c r="G260" s="6" t="str">
        <f>VLOOKUP(B260,'Plantilla publicacion'!$A$4:$M$503,10,0)</f>
        <v>Númerica</v>
      </c>
      <c r="H260" s="7" t="str">
        <f>VLOOKUP(B260,'Plantilla publicacion'!$A$4:$M$503,11,0)</f>
        <v>2025-02-03</v>
      </c>
      <c r="I260" s="7" t="str">
        <f>VLOOKUP(B260,'Plantilla publicacion'!$A$4:$M$503,12,0)</f>
        <v>2025-02-28</v>
      </c>
      <c r="J260" s="19" t="str">
        <f>VLOOKUP(B260,'Plantilla publicacion'!$A$4:$M$503,13,0)</f>
        <v>3003-GRUPO DE TRABAJO DE APOYO A LA RED NACIONAL DE PROTECCIÓN  AL CONSUMIDOR</v>
      </c>
    </row>
    <row r="261" spans="1:10" s="14" customFormat="1" ht="48" customHeight="1" x14ac:dyDescent="0.25">
      <c r="A261" s="15" t="str">
        <f>VLOOKUP(B261,'Plantilla publicacion'!$A$4:$B$503,2,0)</f>
        <v>Actividad propia</v>
      </c>
      <c r="B261" s="6" t="s">
        <v>1543</v>
      </c>
      <c r="C261" s="20">
        <f>VLOOKUP(B261,'Plantilla publicacion'!$A$4:$M$503,6,0)</f>
        <v>0</v>
      </c>
      <c r="D261" s="20">
        <f>VLOOKUP(B261,'Plantilla publicacion'!$A$4:$M$503,7,0)</f>
        <v>0</v>
      </c>
      <c r="E261" s="6" t="str">
        <f>VLOOKUP(B261,'Plantilla publicacion'!$A$4:$M$503,8,0)</f>
        <v>Capacitar en materia de protección al consumidor a las alcaldías municipales (Informe trimestral de seguimiento y Listados de Asistencia/registros fotográficos/capturas de pantallas)</v>
      </c>
      <c r="F261" s="6">
        <f>VLOOKUP(B261,'Plantilla publicacion'!$A$4:$M$503,9,0)</f>
        <v>440</v>
      </c>
      <c r="G261" s="6" t="str">
        <f>VLOOKUP(B261,'Plantilla publicacion'!$A$4:$M$503,10,0)</f>
        <v>Númerica</v>
      </c>
      <c r="H261" s="7" t="str">
        <f>VLOOKUP(B261,'Plantilla publicacion'!$A$4:$M$503,11,0)</f>
        <v>2025-02-03</v>
      </c>
      <c r="I261" s="7" t="str">
        <f>VLOOKUP(B261,'Plantilla publicacion'!$A$4:$M$503,12,0)</f>
        <v>2025-12-31</v>
      </c>
      <c r="J261" s="19" t="str">
        <f>VLOOKUP(B261,'Plantilla publicacion'!$A$4:$M$503,13,0)</f>
        <v>3003-GRUPO DE TRABAJO DE APOYO A LA RED NACIONAL DE PROTECCIÓN  AL CONSUMIDOR</v>
      </c>
    </row>
    <row r="262" spans="1:10" s="14" customFormat="1" ht="64.5" thickBot="1" x14ac:dyDescent="0.3">
      <c r="A262" s="5" t="str">
        <f>VLOOKUP(B262,'Plantilla publicacion'!$A$4:$B$503,2,0)</f>
        <v>Producto</v>
      </c>
      <c r="B262" s="17" t="s">
        <v>1567</v>
      </c>
      <c r="C262" s="17" t="str">
        <f>VLOOKUP(B262,'Plantilla publicacion'!$A$4:$M$503,6,0)</f>
        <v>59-Generar sinergias con agentes nacionales e internacionales que permitan potenciar las capacidades de la SIC.</v>
      </c>
      <c r="D262" s="17" t="str">
        <f>VLOOKUP(B262,'Plantilla publicacion'!$A$4:$M$503,7,0)</f>
        <v>C-3503-0200-0009-40401c</v>
      </c>
      <c r="E262" s="17" t="str">
        <f>VLOOKUP(B262,'Plantilla publicacion'!$A$4:$M$503,8,0)</f>
        <v>Ligas del consumidor para mejorar su impacto en la protección del consumidor a través de la participación en el fondo de iniciativas del programa Consufondo, fortalecidas (Informe Final ejecución programa Consufondo)</v>
      </c>
      <c r="F262" s="17">
        <f>VLOOKUP(B262,'Plantilla publicacion'!$A$4:$M$503,9,0)</f>
        <v>10</v>
      </c>
      <c r="G262" s="17" t="str">
        <f>VLOOKUP(B262,'Plantilla publicacion'!$A$4:$M$503,10,0)</f>
        <v>Númerica</v>
      </c>
      <c r="H262" s="17" t="str">
        <f>VLOOKUP(B262,'Plantilla publicacion'!$A$4:$M$503,11,0)</f>
        <v>2025-02-03</v>
      </c>
      <c r="I262" s="17" t="str">
        <f>VLOOKUP(B262,'Plantilla publicacion'!$A$4:$M$503,12,0)</f>
        <v>2025-12-15</v>
      </c>
      <c r="J262" s="17" t="str">
        <f>VLOOKUP(B262,'Plantilla publicacion'!$A$4:$M$503,13,0)</f>
        <v>105-GRUPO DE TRABAJO DE CONTRATACIÓN;
3003-GRUPO DE TRABAJO DE APOYO A LA RED NACIONAL DE PROTECCIÓN  AL CONSUMIDOR</v>
      </c>
    </row>
    <row r="263" spans="1:10" s="14" customFormat="1" ht="77.25" customHeight="1" x14ac:dyDescent="0.25">
      <c r="A263" s="15" t="str">
        <f>VLOOKUP(B263,'Plantilla publicacion'!$A$4:$B$503,2,0)</f>
        <v>Actividad propia</v>
      </c>
      <c r="B263" s="21" t="s">
        <v>1570</v>
      </c>
      <c r="C263" s="20">
        <f>VLOOKUP(B263,'Plantilla publicacion'!$A$4:$M$503,6,0)</f>
        <v>0</v>
      </c>
      <c r="D263" s="20">
        <f>VLOOKUP(B263,'Plantilla publicacion'!$A$4:$M$503,7,0)</f>
        <v>0</v>
      </c>
      <c r="E263" s="6" t="str">
        <f>VLOOKUP(B263,'Plantilla publicacion'!$A$4:$M$503,8,0)</f>
        <v>Elaborar estudios previos  (Documento Estudios previos aprobados secretaria general y jurídica)</v>
      </c>
      <c r="F263" s="6">
        <f>VLOOKUP(B263,'Plantilla publicacion'!$A$4:$M$503,9,0)</f>
        <v>1</v>
      </c>
      <c r="G263" s="6" t="str">
        <f>VLOOKUP(B263,'Plantilla publicacion'!$A$4:$M$503,10,0)</f>
        <v>Númerica</v>
      </c>
      <c r="H263" s="7" t="str">
        <f>VLOOKUP(B263,'Plantilla publicacion'!$A$4:$M$503,11,0)</f>
        <v>2025-02-03</v>
      </c>
      <c r="I263" s="7" t="str">
        <f>VLOOKUP(B263,'Plantilla publicacion'!$A$4:$M$503,12,0)</f>
        <v>2025-03-31</v>
      </c>
      <c r="J263" s="19" t="str">
        <f>VLOOKUP(B263,'Plantilla publicacion'!$A$4:$M$503,13,0)</f>
        <v>3003-GRUPO DE TRABAJO DE APOYO A LA RED NACIONAL DE PROTECCIÓN  AL CONSUMIDOR</v>
      </c>
    </row>
    <row r="264" spans="1:10" s="14" customFormat="1" ht="48" customHeight="1" x14ac:dyDescent="0.25">
      <c r="A264" s="15" t="str">
        <f>VLOOKUP(B264,'Plantilla publicacion'!$A$4:$B$503,2,0)</f>
        <v>Actividad propia</v>
      </c>
      <c r="B264" s="6" t="s">
        <v>1572</v>
      </c>
      <c r="C264" s="20">
        <f>VLOOKUP(B264,'Plantilla publicacion'!$A$4:$M$503,6,0)</f>
        <v>0</v>
      </c>
      <c r="D264" s="20">
        <f>VLOOKUP(B264,'Plantilla publicacion'!$A$4:$M$503,7,0)</f>
        <v>0</v>
      </c>
      <c r="E264" s="6" t="str">
        <f>VLOOKUP(B264,'Plantilla publicacion'!$A$4:$M$503,8,0)</f>
        <v>Actualizar y aprobar la cartilla Consufondo  (Cartilla Actualizada y aprobada de Consufondo)</v>
      </c>
      <c r="F264" s="6">
        <f>VLOOKUP(B264,'Plantilla publicacion'!$A$4:$M$503,9,0)</f>
        <v>1</v>
      </c>
      <c r="G264" s="6" t="str">
        <f>VLOOKUP(B264,'Plantilla publicacion'!$A$4:$M$503,10,0)</f>
        <v>Númerica</v>
      </c>
      <c r="H264" s="7" t="str">
        <f>VLOOKUP(B264,'Plantilla publicacion'!$A$4:$M$503,11,0)</f>
        <v>2025-04-01</v>
      </c>
      <c r="I264" s="7" t="str">
        <f>VLOOKUP(B264,'Plantilla publicacion'!$A$4:$M$503,12,0)</f>
        <v>2025-04-21</v>
      </c>
      <c r="J264" s="19" t="str">
        <f>VLOOKUP(B264,'Plantilla publicacion'!$A$4:$M$503,13,0)</f>
        <v>3003-GRUPO DE TRABAJO DE APOYO A LA RED NACIONAL DE PROTECCIÓN  AL CONSUMIDOR</v>
      </c>
    </row>
    <row r="265" spans="1:10" s="14" customFormat="1" ht="48" customHeight="1" thickBot="1" x14ac:dyDescent="0.3">
      <c r="A265" s="15" t="str">
        <f>VLOOKUP(B265,'Plantilla publicacion'!$A$4:$B$503,2,0)</f>
        <v>Actividad propia</v>
      </c>
      <c r="B265" s="22" t="s">
        <v>1574</v>
      </c>
      <c r="C265" s="20">
        <f>VLOOKUP(B265,'Plantilla publicacion'!$A$4:$M$503,6,0)</f>
        <v>0</v>
      </c>
      <c r="D265" s="20">
        <f>VLOOKUP(B265,'Plantilla publicacion'!$A$4:$M$503,7,0)</f>
        <v>0</v>
      </c>
      <c r="E265" s="6" t="str">
        <f>VLOOKUP(B265,'Plantilla publicacion'!$A$4:$M$503,8,0)</f>
        <v>Socializar el programa CONSUFONDO a grupos de interés o grupos de valor establecidos en la cartilla (Informe de socialización de la Cartilla de CONSUFONDO con grupos de valor e interés)</v>
      </c>
      <c r="F265" s="6">
        <f>VLOOKUP(B265,'Plantilla publicacion'!$A$4:$M$503,9,0)</f>
        <v>1</v>
      </c>
      <c r="G265" s="6" t="str">
        <f>VLOOKUP(B265,'Plantilla publicacion'!$A$4:$M$503,10,0)</f>
        <v>Númerica</v>
      </c>
      <c r="H265" s="7" t="str">
        <f>VLOOKUP(B265,'Plantilla publicacion'!$A$4:$M$503,11,0)</f>
        <v>2025-05-02</v>
      </c>
      <c r="I265" s="7" t="str">
        <f>VLOOKUP(B265,'Plantilla publicacion'!$A$4:$M$503,12,0)</f>
        <v>2025-05-30</v>
      </c>
      <c r="J265" s="19" t="str">
        <f>VLOOKUP(B265,'Plantilla publicacion'!$A$4:$M$503,13,0)</f>
        <v>3003-GRUPO DE TRABAJO DE APOYO A LA RED NACIONAL DE PROTECCIÓN  AL CONSUMIDOR</v>
      </c>
    </row>
    <row r="266" spans="1:10" s="14" customFormat="1" ht="72.75" customHeight="1" x14ac:dyDescent="0.25">
      <c r="A266" s="15" t="str">
        <f>VLOOKUP(B266,'Plantilla publicacion'!$A$4:$B$503,2,0)</f>
        <v>Actividad propia</v>
      </c>
      <c r="B266" s="21" t="s">
        <v>1576</v>
      </c>
      <c r="C266" s="20">
        <f>VLOOKUP(B266,'Plantilla publicacion'!$A$4:$M$503,6,0)</f>
        <v>0</v>
      </c>
      <c r="D266" s="20">
        <f>VLOOKUP(B266,'Plantilla publicacion'!$A$4:$M$503,7,0)</f>
        <v>0</v>
      </c>
      <c r="E266" s="6" t="str">
        <f>VLOOKUP(B266,'Plantilla publicacion'!$A$4:$M$503,8,0)</f>
        <v>Solicitar la contratación a Secretaria General   (Memorando de Solicitud de contratación a Secretaria General)</v>
      </c>
      <c r="F266" s="6">
        <f>VLOOKUP(B266,'Plantilla publicacion'!$A$4:$M$503,9,0)</f>
        <v>1</v>
      </c>
      <c r="G266" s="6" t="str">
        <f>VLOOKUP(B266,'Plantilla publicacion'!$A$4:$M$503,10,0)</f>
        <v>Númerica</v>
      </c>
      <c r="H266" s="7" t="str">
        <f>VLOOKUP(B266,'Plantilla publicacion'!$A$4:$M$503,11,0)</f>
        <v>2025-05-02</v>
      </c>
      <c r="I266" s="7" t="str">
        <f>VLOOKUP(B266,'Plantilla publicacion'!$A$4:$M$503,12,0)</f>
        <v>2025-05-30</v>
      </c>
      <c r="J266" s="19" t="str">
        <f>VLOOKUP(B266,'Plantilla publicacion'!$A$4:$M$503,13,0)</f>
        <v>3003-GRUPO DE TRABAJO DE APOYO A LA RED NACIONAL DE PROTECCIÓN  AL CONSUMIDOR</v>
      </c>
    </row>
    <row r="267" spans="1:10" s="14" customFormat="1" ht="48" customHeight="1" x14ac:dyDescent="0.25">
      <c r="A267" s="15" t="str">
        <f>VLOOKUP(B267,'Plantilla publicacion'!$A$4:$B$503,2,0)</f>
        <v>Actividad sin participación</v>
      </c>
      <c r="B267" s="6" t="s">
        <v>1578</v>
      </c>
      <c r="C267" s="20">
        <f>VLOOKUP(B267,'Plantilla publicacion'!$A$4:$M$503,6,0)</f>
        <v>0</v>
      </c>
      <c r="D267" s="20">
        <f>VLOOKUP(B267,'Plantilla publicacion'!$A$4:$M$503,7,0)</f>
        <v>0</v>
      </c>
      <c r="E267" s="6" t="str">
        <f>VLOOKUP(B267,'Plantilla publicacion'!$A$4:$M$503,8,0)</f>
        <v>Revisar la solicitud de contratación y realizar los ajustes cuando haya lugar a ello  (Correo electrónico del abogado a cargo informando la revisión del proceso y/o captura de pantalla de la publicación en el SECOP /Único entregable)</v>
      </c>
      <c r="F267" s="6">
        <f>VLOOKUP(B267,'Plantilla publicacion'!$A$4:$M$503,9,0)</f>
        <v>1</v>
      </c>
      <c r="G267" s="6" t="str">
        <f>VLOOKUP(B267,'Plantilla publicacion'!$A$4:$M$503,10,0)</f>
        <v>Númerica</v>
      </c>
      <c r="H267" s="7" t="str">
        <f>VLOOKUP(B267,'Plantilla publicacion'!$A$4:$M$503,11,0)</f>
        <v>2025-05-02</v>
      </c>
      <c r="I267" s="7" t="str">
        <f>VLOOKUP(B267,'Plantilla publicacion'!$A$4:$M$503,12,0)</f>
        <v>2025-05-23</v>
      </c>
      <c r="J267" s="19" t="str">
        <f>VLOOKUP(B267,'Plantilla publicacion'!$A$4:$M$503,13,0)</f>
        <v>105-GRUPO DE TRABAJO DE CONTRATACIÓN</v>
      </c>
    </row>
    <row r="268" spans="1:10" s="14" customFormat="1" ht="48" customHeight="1" thickBot="1" x14ac:dyDescent="0.3">
      <c r="A268" s="15" t="str">
        <f>VLOOKUP(B268,'Plantilla publicacion'!$A$4:$B$503,2,0)</f>
        <v>Actividad sin participación</v>
      </c>
      <c r="B268" s="22" t="s">
        <v>1580</v>
      </c>
      <c r="C268" s="20">
        <f>VLOOKUP(B268,'Plantilla publicacion'!$A$4:$M$503,6,0)</f>
        <v>0</v>
      </c>
      <c r="D268" s="20">
        <f>VLOOKUP(B268,'Plantilla publicacion'!$A$4:$M$503,7,0)</f>
        <v>0</v>
      </c>
      <c r="E268" s="6" t="str">
        <f>VLOOKUP(B268,'Plantilla publicacion'!$A$4:$M$503,8,0)</f>
        <v>Publicar el proceso de contratación en el SECOP  (Correo electrónico del abogado a cargo informando la publicación del proceso en SECOP y/o captura de pantalla de la publicación en el secop)</v>
      </c>
      <c r="F268" s="6">
        <f>VLOOKUP(B268,'Plantilla publicacion'!$A$4:$M$503,9,0)</f>
        <v>1</v>
      </c>
      <c r="G268" s="6" t="str">
        <f>VLOOKUP(B268,'Plantilla publicacion'!$A$4:$M$503,10,0)</f>
        <v>Númerica</v>
      </c>
      <c r="H268" s="7" t="str">
        <f>VLOOKUP(B268,'Plantilla publicacion'!$A$4:$M$503,11,0)</f>
        <v>2025-05-26</v>
      </c>
      <c r="I268" s="7" t="str">
        <f>VLOOKUP(B268,'Plantilla publicacion'!$A$4:$M$503,12,0)</f>
        <v>2025-06-13</v>
      </c>
      <c r="J268" s="19" t="str">
        <f>VLOOKUP(B268,'Plantilla publicacion'!$A$4:$M$503,13,0)</f>
        <v>105-GRUPO DE TRABAJO DE CONTRATACIÓN</v>
      </c>
    </row>
    <row r="269" spans="1:10" s="14" customFormat="1" ht="48" customHeight="1" x14ac:dyDescent="0.25">
      <c r="A269" s="15" t="str">
        <f>VLOOKUP(B269,'Plantilla publicacion'!$A$4:$B$503,2,0)</f>
        <v>Actividad sin participación</v>
      </c>
      <c r="B269" s="21" t="s">
        <v>1583</v>
      </c>
      <c r="C269" s="20">
        <f>VLOOKUP(B269,'Plantilla publicacion'!$A$4:$M$503,6,0)</f>
        <v>0</v>
      </c>
      <c r="D269" s="20">
        <f>VLOOKUP(B269,'Plantilla publicacion'!$A$4:$M$503,7,0)</f>
        <v>0</v>
      </c>
      <c r="E269" s="6" t="str">
        <f>VLOOKUP(B269,'Plantilla publicacion'!$A$4:$M$503,8,0)</f>
        <v>Seleccionar las ligas a beneficiar con el programa Consufondo, a través del desarrollo del proceso contractual  (Resolución declaratoria de desierto o contrato suscrito o captura de pantalla del SECOP con la cancelación del proceso/único entregable)</v>
      </c>
      <c r="F269" s="6">
        <f>VLOOKUP(B269,'Plantilla publicacion'!$A$4:$M$503,9,0)</f>
        <v>10</v>
      </c>
      <c r="G269" s="6" t="str">
        <f>VLOOKUP(B269,'Plantilla publicacion'!$A$4:$M$503,10,0)</f>
        <v>Númerica</v>
      </c>
      <c r="H269" s="7" t="str">
        <f>VLOOKUP(B269,'Plantilla publicacion'!$A$4:$M$503,11,0)</f>
        <v>2025-06-16</v>
      </c>
      <c r="I269" s="7" t="str">
        <f>VLOOKUP(B269,'Plantilla publicacion'!$A$4:$M$503,12,0)</f>
        <v>2025-08-08</v>
      </c>
      <c r="J269" s="19" t="str">
        <f>VLOOKUP(B269,'Plantilla publicacion'!$A$4:$M$503,13,0)</f>
        <v>105-GRUPO DE TRABAJO DE CONTRATACIÓN</v>
      </c>
    </row>
    <row r="270" spans="1:10" s="14" customFormat="1" ht="48" customHeight="1" x14ac:dyDescent="0.25">
      <c r="A270" s="15" t="str">
        <f>VLOOKUP(B270,'Plantilla publicacion'!$A$4:$B$503,2,0)</f>
        <v>Actividad propia</v>
      </c>
      <c r="B270" s="6" t="s">
        <v>1586</v>
      </c>
      <c r="C270" s="20">
        <f>VLOOKUP(B270,'Plantilla publicacion'!$A$4:$M$503,6,0)</f>
        <v>0</v>
      </c>
      <c r="D270" s="20">
        <f>VLOOKUP(B270,'Plantilla publicacion'!$A$4:$M$503,7,0)</f>
        <v>0</v>
      </c>
      <c r="E270" s="6" t="str">
        <f>VLOOKUP(B270,'Plantilla publicacion'!$A$4:$M$503,8,0)</f>
        <v>Realizar seguimiento a la ejecución de la iniciativas seleccionadas (Informe de actividades Programa Consufondo que de cuenta de las ligas fortalecidas)</v>
      </c>
      <c r="F270" s="6">
        <f>VLOOKUP(B270,'Plantilla publicacion'!$A$4:$M$503,9,0)</f>
        <v>4</v>
      </c>
      <c r="G270" s="6" t="str">
        <f>VLOOKUP(B270,'Plantilla publicacion'!$A$4:$M$503,10,0)</f>
        <v>Númerica</v>
      </c>
      <c r="H270" s="7" t="str">
        <f>VLOOKUP(B270,'Plantilla publicacion'!$A$4:$M$503,11,0)</f>
        <v>2025-08-11</v>
      </c>
      <c r="I270" s="7" t="str">
        <f>VLOOKUP(B270,'Plantilla publicacion'!$A$4:$M$503,12,0)</f>
        <v>2025-12-15</v>
      </c>
      <c r="J270" s="19" t="str">
        <f>VLOOKUP(B270,'Plantilla publicacion'!$A$4:$M$503,13,0)</f>
        <v>3003-GRUPO DE TRABAJO DE APOYO A LA RED NACIONAL DE PROTECCIÓN  AL CONSUMIDOR</v>
      </c>
    </row>
    <row r="271" spans="1:10" s="14" customFormat="1" ht="166.5" thickBot="1" x14ac:dyDescent="0.3">
      <c r="A271" s="5" t="str">
        <f>VLOOKUP(B271,'Plantilla publicacion'!$A$4:$B$503,2,0)</f>
        <v>Producto</v>
      </c>
      <c r="B271" s="17" t="s">
        <v>1652</v>
      </c>
      <c r="C271" s="17" t="str">
        <f>VLOOKUP(B271,'Plantilla publicacion'!$A$4:$M$503,6,0)</f>
        <v>58-Promover el enfoque preventivo, diferencial y territorial en el que hacer misional de la entidad</v>
      </c>
      <c r="D271" s="17" t="str">
        <f>VLOOKUP(B271,'Plantilla publicacion'!$A$4:$M$503,7,0)</f>
        <v>FUNCIONAMIENTO</v>
      </c>
      <c r="E271" s="17" t="str">
        <f>VLOOKUP(B271,'Plantilla publicacion'!$A$4:$M$503,8,0)</f>
        <v>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v>
      </c>
      <c r="F271" s="17">
        <f>VLOOKUP(B271,'Plantilla publicacion'!$A$4:$M$503,9,0)</f>
        <v>1</v>
      </c>
      <c r="G271" s="17" t="str">
        <f>VLOOKUP(B271,'Plantilla publicacion'!$A$4:$M$503,10,0)</f>
        <v>Númerica</v>
      </c>
      <c r="H271" s="17" t="str">
        <f>VLOOKUP(B271,'Plantilla publicacion'!$A$4:$M$503,11,0)</f>
        <v>2025-01-27</v>
      </c>
      <c r="I271" s="17" t="str">
        <f>VLOOKUP(B271,'Plantilla publicacion'!$A$4:$M$503,12,0)</f>
        <v>2025-12-16</v>
      </c>
      <c r="J271" s="17" t="str">
        <f>VLOOKUP(B271,'Plantilla publicacion'!$A$4:$M$503,13,0)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272" spans="1:10" s="14" customFormat="1" ht="48" customHeight="1" x14ac:dyDescent="0.25">
      <c r="A272" s="15" t="str">
        <f>VLOOKUP(B272,'Plantilla publicacion'!$A$4:$B$503,2,0)</f>
        <v>Actividad propia</v>
      </c>
      <c r="B272" s="21" t="s">
        <v>1654</v>
      </c>
      <c r="C272" s="20">
        <f>VLOOKUP(B272,'Plantilla publicacion'!$A$4:$M$503,6,0)</f>
        <v>0</v>
      </c>
      <c r="D272" s="20">
        <f>VLOOKUP(B272,'Plantilla publicacion'!$A$4:$M$503,7,0)</f>
        <v>0</v>
      </c>
      <c r="E272" s="6" t="str">
        <f>VLOOKUP(B272,'Plantilla publicacion'!$A$4:$M$503,8,0)</f>
        <v>Actualizar la política de Derechos Humanos de la Entidad, incorporando el enfoque diferencial  (Política de Derechos Humanos Actualizada)</v>
      </c>
      <c r="F272" s="6">
        <f>VLOOKUP(B272,'Plantilla publicacion'!$A$4:$M$503,9,0)</f>
        <v>1</v>
      </c>
      <c r="G272" s="6" t="str">
        <f>VLOOKUP(B272,'Plantilla publicacion'!$A$4:$M$503,10,0)</f>
        <v>Númerica</v>
      </c>
      <c r="H272" s="7" t="str">
        <f>VLOOKUP(B272,'Plantilla publicacion'!$A$4:$M$503,11,0)</f>
        <v>2025-01-27</v>
      </c>
      <c r="I272" s="7" t="str">
        <f>VLOOKUP(B272,'Plantilla publicacion'!$A$4:$M$503,12,0)</f>
        <v>2025-05-30</v>
      </c>
      <c r="J272" s="19" t="str">
        <f>VLOOKUP(B272,'Plantilla publicacion'!$A$4:$M$503,13,0)</f>
        <v>100-SECRETARIA GENERAL</v>
      </c>
    </row>
    <row r="273" spans="1:10" s="14" customFormat="1" ht="48" customHeight="1" x14ac:dyDescent="0.25">
      <c r="A273" s="15" t="str">
        <f>VLOOKUP(B273,'Plantilla publicacion'!$A$4:$B$503,2,0)</f>
        <v>Actividad propia</v>
      </c>
      <c r="B273" s="6" t="s">
        <v>1656</v>
      </c>
      <c r="C273" s="20">
        <f>VLOOKUP(B273,'Plantilla publicacion'!$A$4:$M$503,6,0)</f>
        <v>0</v>
      </c>
      <c r="D273" s="20">
        <f>VLOOKUP(B273,'Plantilla publicacion'!$A$4:$M$503,7,0)</f>
        <v>0</v>
      </c>
      <c r="E273" s="6" t="str">
        <f>VLOOKUP(B273,'Plantilla publicacion'!$A$4:$M$503,8,0)</f>
        <v>Ejecutar el plan de trabajo de la Política de Equidad de Género y Diversidad (Plan de trabajo con seguimiento y sus respectivas evidencias)</v>
      </c>
      <c r="F273" s="6">
        <f>VLOOKUP(B273,'Plantilla publicacion'!$A$4:$M$503,9,0)</f>
        <v>100</v>
      </c>
      <c r="G273" s="6" t="str">
        <f>VLOOKUP(B273,'Plantilla publicacion'!$A$4:$M$503,10,0)</f>
        <v>Porcentual</v>
      </c>
      <c r="H273" s="7" t="str">
        <f>VLOOKUP(B273,'Plantilla publicacion'!$A$4:$M$503,11,0)</f>
        <v>2025-01-27</v>
      </c>
      <c r="I273" s="7" t="str">
        <f>VLOOKUP(B273,'Plantilla publicacion'!$A$4:$M$503,12,0)</f>
        <v>2025-12-16</v>
      </c>
      <c r="J273" s="19" t="str">
        <f>VLOOKUP(B273,'Plantilla publicacion'!$A$4:$M$503,13,0)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274" spans="1:10" s="14" customFormat="1" ht="48" customHeight="1" thickBot="1" x14ac:dyDescent="0.3">
      <c r="A274" s="15" t="str">
        <f>VLOOKUP(B274,'Plantilla publicacion'!$A$4:$B$503,2,0)</f>
        <v>Actividad propia</v>
      </c>
      <c r="B274" s="22" t="s">
        <v>1657</v>
      </c>
      <c r="C274" s="20">
        <f>VLOOKUP(B274,'Plantilla publicacion'!$A$4:$M$503,6,0)</f>
        <v>0</v>
      </c>
      <c r="D274" s="20">
        <f>VLOOKUP(B274,'Plantilla publicacion'!$A$4:$M$503,7,0)</f>
        <v>0</v>
      </c>
      <c r="E274" s="6" t="str">
        <f>VLOOKUP(B274,'Plantilla publicacion'!$A$4:$M$503,8,0)</f>
        <v>Formular un plan de trabajo para la implementación de la política de Derechos Humanos de la Entidad (Plan de Trabajo de la Política de Derechos Humanos)</v>
      </c>
      <c r="F274" s="6">
        <f>VLOOKUP(B274,'Plantilla publicacion'!$A$4:$M$503,9,0)</f>
        <v>1</v>
      </c>
      <c r="G274" s="6" t="str">
        <f>VLOOKUP(B274,'Plantilla publicacion'!$A$4:$M$503,10,0)</f>
        <v>Númerica</v>
      </c>
      <c r="H274" s="7" t="str">
        <f>VLOOKUP(B274,'Plantilla publicacion'!$A$4:$M$503,11,0)</f>
        <v>2025-06-03</v>
      </c>
      <c r="I274" s="7" t="str">
        <f>VLOOKUP(B274,'Plantilla publicacion'!$A$4:$M$503,12,0)</f>
        <v>2025-07-25</v>
      </c>
      <c r="J274" s="19" t="str">
        <f>VLOOKUP(B274,'Plantilla publicacion'!$A$4:$M$503,13,0)</f>
        <v>100-SECRETARIA GENERAL</v>
      </c>
    </row>
    <row r="275" spans="1:10" s="14" customFormat="1" ht="62.25" customHeight="1" x14ac:dyDescent="0.25">
      <c r="A275" s="15" t="str">
        <f>VLOOKUP(B275,'Plantilla publicacion'!$A$4:$B$503,2,0)</f>
        <v>Actividad propia</v>
      </c>
      <c r="B275" s="21" t="s">
        <v>1660</v>
      </c>
      <c r="C275" s="20">
        <f>VLOOKUP(B275,'Plantilla publicacion'!$A$4:$M$503,6,0)</f>
        <v>0</v>
      </c>
      <c r="D275" s="20">
        <f>VLOOKUP(B275,'Plantilla publicacion'!$A$4:$M$503,7,0)</f>
        <v>0</v>
      </c>
      <c r="E275" s="6" t="str">
        <f>VLOOKUP(B275,'Plantilla publicacion'!$A$4:$M$503,8,0)</f>
        <v>Ejecutar el plan de trabajo de la Política de Derechos Humanos de la SIC.  (Plan de trabajo con seguimiento y sus respectivas evidencias)</v>
      </c>
      <c r="F275" s="6">
        <f>VLOOKUP(B275,'Plantilla publicacion'!$A$4:$M$503,9,0)</f>
        <v>100</v>
      </c>
      <c r="G275" s="6" t="str">
        <f>VLOOKUP(B275,'Plantilla publicacion'!$A$4:$M$503,10,0)</f>
        <v>Porcentual</v>
      </c>
      <c r="H275" s="7" t="str">
        <f>VLOOKUP(B275,'Plantilla publicacion'!$A$4:$M$503,11,0)</f>
        <v>2025-07-28</v>
      </c>
      <c r="I275" s="7" t="str">
        <f>VLOOKUP(B275,'Plantilla publicacion'!$A$4:$M$503,12,0)</f>
        <v>2025-12-16</v>
      </c>
      <c r="J275" s="19" t="str">
        <f>VLOOKUP(B275,'Plantilla publicacion'!$A$4:$M$503,13,0)</f>
        <v>100-SECRETARIA GENERAL;
111-GRUPO DE TRABAJO DE ADMINISTRACIÓN DE PERSONAL;
117-GRUPO DE TRABAJO DE DESARROLLO DE TALENTO HUMANO;
72-GRUPO DE TRABAJO DE ATENCION AL CIUDADANO;
73-GRUPO DE TRABAJO DE COMUNICACION</v>
      </c>
    </row>
    <row r="276" spans="1:10" ht="32.25" customHeight="1" x14ac:dyDescent="0.25">
      <c r="A276" s="15" t="e">
        <f>VLOOKUP(B276,'Plantilla publicacion'!$A$4:$B$503,2,0)</f>
        <v>#N/A</v>
      </c>
      <c r="B276" s="148" t="s">
        <v>55</v>
      </c>
      <c r="C276" s="149"/>
      <c r="D276" s="149"/>
      <c r="E276" s="149"/>
      <c r="F276" s="149"/>
      <c r="G276" s="149"/>
      <c r="H276" s="149"/>
      <c r="I276" s="149"/>
      <c r="J276" s="150"/>
    </row>
    <row r="277" spans="1:10" ht="47.25" x14ac:dyDescent="0.25">
      <c r="A277" s="15" t="e">
        <f>VLOOKUP(B277,'Plantilla publicacion'!$A$4:$B$503,2,0)</f>
        <v>#N/A</v>
      </c>
      <c r="B277" s="8" t="s">
        <v>9</v>
      </c>
      <c r="C277" s="8" t="s">
        <v>0</v>
      </c>
      <c r="D277" s="8" t="s">
        <v>1</v>
      </c>
      <c r="E277" s="8" t="s">
        <v>2</v>
      </c>
      <c r="F277" s="8" t="s">
        <v>3</v>
      </c>
      <c r="G277" s="8" t="s">
        <v>4</v>
      </c>
      <c r="H277" s="9" t="s">
        <v>5</v>
      </c>
      <c r="I277" s="9" t="s">
        <v>6</v>
      </c>
      <c r="J277" s="8" t="s">
        <v>7</v>
      </c>
    </row>
    <row r="278" spans="1:10" s="14" customFormat="1" ht="63.75" x14ac:dyDescent="0.25">
      <c r="A278" s="5" t="str">
        <f>VLOOKUP(B278,'Plantilla publicacion'!$A$4:$B$503,2,0)</f>
        <v>Producto</v>
      </c>
      <c r="B278" s="17" t="s">
        <v>602</v>
      </c>
      <c r="C278" s="17" t="str">
        <f>VLOOKUP(B278,'Plantilla publicacion'!$A$4:$M$503,6,0)</f>
        <v>56-Fortalecer la gestión de la información, el conocimiento y la innovación para optimizar la capacidad institucional</v>
      </c>
      <c r="D278" s="17" t="str">
        <f>VLOOKUP(B278,'Plantilla publicacion'!$A$4:$M$503,7,0)</f>
        <v>C-3599-0200-0006-53105d</v>
      </c>
      <c r="E278" s="17" t="str">
        <f>VLOOKUP(B278,'Plantilla publicacion'!$A$4:$M$503,8,0)</f>
        <v>Plan de acción para el intercambio de información, implementado  (Informe semestral de  la implementación del plan de acción para el intercambio de información- soportes documentales de cumplimiento)</v>
      </c>
      <c r="F278" s="17">
        <f>VLOOKUP(B278,'Plantilla publicacion'!$A$4:$M$503,9,0)</f>
        <v>100</v>
      </c>
      <c r="G278" s="17" t="str">
        <f>VLOOKUP(B278,'Plantilla publicacion'!$A$4:$M$503,10,0)</f>
        <v>Porcentual</v>
      </c>
      <c r="H278" s="17" t="str">
        <f>VLOOKUP(B278,'Plantilla publicacion'!$A$4:$M$503,11,0)</f>
        <v>2025-02-03</v>
      </c>
      <c r="I278" s="17" t="str">
        <f>VLOOKUP(B278,'Plantilla publicacion'!$A$4:$M$503,12,0)</f>
        <v>2025-12-12</v>
      </c>
      <c r="J278" s="17" t="str">
        <f>VLOOKUP(B278,'Plantilla publicacion'!$A$4:$M$503,13,0)</f>
        <v>20-OFICINA DE TECNOLOGÍA E INFORMÁTICA</v>
      </c>
    </row>
    <row r="279" spans="1:10" ht="25.5" x14ac:dyDescent="0.25">
      <c r="A279" s="15" t="str">
        <f>VLOOKUP(B279,'Plantilla publicacion'!$A$4:$B$503,2,0)</f>
        <v>Actividad propia</v>
      </c>
      <c r="B279" s="6" t="s">
        <v>606</v>
      </c>
      <c r="C279" s="20">
        <f>VLOOKUP(B279,'Plantilla publicacion'!$A$4:$M$503,6,0)</f>
        <v>0</v>
      </c>
      <c r="D279" s="20">
        <f>VLOOKUP(B279,'Plantilla publicacion'!$A$4:$M$503,7,0)</f>
        <v>0</v>
      </c>
      <c r="E279" s="6" t="str">
        <f>VLOOKUP(B279,'Plantilla publicacion'!$A$4:$M$503,8,0)</f>
        <v>Definir plan de acción para el intercambio de información de acuerdo con el marco de Interoperabilidad  (Plan definido / único entregable)</v>
      </c>
      <c r="F279" s="6">
        <f>VLOOKUP(B279,'Plantilla publicacion'!$A$4:$M$503,9,0)</f>
        <v>1</v>
      </c>
      <c r="G279" s="6" t="str">
        <f>VLOOKUP(B279,'Plantilla publicacion'!$A$4:$M$503,10,0)</f>
        <v>Númerica</v>
      </c>
      <c r="H279" s="7" t="str">
        <f>VLOOKUP(B279,'Plantilla publicacion'!$A$4:$M$503,11,0)</f>
        <v>2025-02-03</v>
      </c>
      <c r="I279" s="7" t="str">
        <f>VLOOKUP(B279,'Plantilla publicacion'!$A$4:$M$503,12,0)</f>
        <v>2025-02-28</v>
      </c>
      <c r="J279" s="19" t="str">
        <f>VLOOKUP(B279,'Plantilla publicacion'!$A$4:$M$503,13,0)</f>
        <v>20-OFICINA DE TECNOLOGÍA E INFORMÁTICA</v>
      </c>
    </row>
    <row r="280" spans="1:10" ht="39" thickBot="1" x14ac:dyDescent="0.3">
      <c r="A280" s="15" t="str">
        <f>VLOOKUP(B280,'Plantilla publicacion'!$A$4:$B$503,2,0)</f>
        <v>Actividad propia</v>
      </c>
      <c r="B280" s="22" t="s">
        <v>608</v>
      </c>
      <c r="C280" s="20">
        <f>VLOOKUP(B280,'Plantilla publicacion'!$A$4:$M$503,6,0)</f>
        <v>0</v>
      </c>
      <c r="D280" s="20">
        <f>VLOOKUP(B280,'Plantilla publicacion'!$A$4:$M$503,7,0)</f>
        <v>0</v>
      </c>
      <c r="E280" s="6" t="str">
        <f>VLOOKUP(B280,'Plantilla publicacion'!$A$4:$M$503,8,0)</f>
        <v>Implementar el plan de acción para el intercambio de información de acuerdo con el marco de Interoperabilidad  (Informe semestral de  la implementación del plan de acción para el intercambio de información- soportes documentales de cumplimiento)</v>
      </c>
      <c r="F280" s="6">
        <f>VLOOKUP(B280,'Plantilla publicacion'!$A$4:$M$503,9,0)</f>
        <v>100</v>
      </c>
      <c r="G280" s="6" t="str">
        <f>VLOOKUP(B280,'Plantilla publicacion'!$A$4:$M$503,10,0)</f>
        <v>Porcentual</v>
      </c>
      <c r="H280" s="7" t="str">
        <f>VLOOKUP(B280,'Plantilla publicacion'!$A$4:$M$503,11,0)</f>
        <v>2025-03-03</v>
      </c>
      <c r="I280" s="7" t="str">
        <f>VLOOKUP(B280,'Plantilla publicacion'!$A$4:$M$503,12,0)</f>
        <v>2025-12-12</v>
      </c>
      <c r="J280" s="19" t="str">
        <f>VLOOKUP(B280,'Plantilla publicacion'!$A$4:$M$503,13,0)</f>
        <v>20-OFICINA DE TECNOLOGÍA E INFORMÁTICA</v>
      </c>
    </row>
    <row r="281" spans="1:10" s="14" customFormat="1" ht="63.75" x14ac:dyDescent="0.25">
      <c r="A281" s="5" t="str">
        <f>VLOOKUP(B281,'Plantilla publicacion'!$A$4:$B$503,2,0)</f>
        <v>Producto</v>
      </c>
      <c r="B281" s="17" t="s">
        <v>610</v>
      </c>
      <c r="C281" s="17" t="str">
        <f>VLOOKUP(B281,'Plantilla publicacion'!$A$4:$M$503,6,0)</f>
        <v>56-Fortalecer la gestión de la información, el conocimiento y la innovación para optimizar la capacidad institucional</v>
      </c>
      <c r="D281" s="17" t="str">
        <f>VLOOKUP(B281,'Plantilla publicacion'!$A$4:$M$503,7,0)</f>
        <v>C-3599-0200-0006-53105d</v>
      </c>
      <c r="E281" s="17" t="str">
        <f>VLOOKUP(B281,'Plantilla publicacion'!$A$4:$M$503,8,0)</f>
        <v>Modelo de gobierno y gestión de datos en el marco del Plan Nacional de Infraestructura de Datos,  implementado  (Informes de seguimiento y avance trimestrales con soportes documentales del cumplimiento)</v>
      </c>
      <c r="F281" s="17">
        <f>VLOOKUP(B281,'Plantilla publicacion'!$A$4:$M$503,9,0)</f>
        <v>100</v>
      </c>
      <c r="G281" s="17" t="str">
        <f>VLOOKUP(B281,'Plantilla publicacion'!$A$4:$M$503,10,0)</f>
        <v>Porcentual</v>
      </c>
      <c r="H281" s="17" t="str">
        <f>VLOOKUP(B281,'Plantilla publicacion'!$A$4:$M$503,11,0)</f>
        <v>2025-02-03</v>
      </c>
      <c r="I281" s="17" t="str">
        <f>VLOOKUP(B281,'Plantilla publicacion'!$A$4:$M$503,12,0)</f>
        <v>2025-12-12</v>
      </c>
      <c r="J281" s="17" t="str">
        <f>VLOOKUP(B281,'Plantilla publicacion'!$A$4:$M$503,13,0)</f>
        <v>20-OFICINA DE TECNOLOGÍA E INFORMÁTICA</v>
      </c>
    </row>
    <row r="282" spans="1:10" ht="25.5" x14ac:dyDescent="0.25">
      <c r="A282" s="15" t="str">
        <f>VLOOKUP(B282,'Plantilla publicacion'!$A$4:$B$503,2,0)</f>
        <v>Actividad propia</v>
      </c>
      <c r="B282" s="6" t="s">
        <v>612</v>
      </c>
      <c r="C282" s="20">
        <f>VLOOKUP(B282,'Plantilla publicacion'!$A$4:$M$503,6,0)</f>
        <v>0</v>
      </c>
      <c r="D282" s="20">
        <f>VLOOKUP(B282,'Plantilla publicacion'!$A$4:$M$503,7,0)</f>
        <v>0</v>
      </c>
      <c r="E282" s="6" t="str">
        <f>VLOOKUP(B282,'Plantilla publicacion'!$A$4:$M$503,8,0)</f>
        <v>Definir el plan de trabajo para la estrategia de gobierno y calidad de datos para la SIC (Documento del Plan  de trabajo para la estrategia de gobierno y calidad de datos, elaborado / único entregable)</v>
      </c>
      <c r="F282" s="6">
        <f>VLOOKUP(B282,'Plantilla publicacion'!$A$4:$M$503,9,0)</f>
        <v>1</v>
      </c>
      <c r="G282" s="6" t="str">
        <f>VLOOKUP(B282,'Plantilla publicacion'!$A$4:$M$503,10,0)</f>
        <v>Númerica</v>
      </c>
      <c r="H282" s="7" t="str">
        <f>VLOOKUP(B282,'Plantilla publicacion'!$A$4:$M$503,11,0)</f>
        <v>2025-02-03</v>
      </c>
      <c r="I282" s="7" t="str">
        <f>VLOOKUP(B282,'Plantilla publicacion'!$A$4:$M$503,12,0)</f>
        <v>2025-03-29</v>
      </c>
      <c r="J282" s="19" t="str">
        <f>VLOOKUP(B282,'Plantilla publicacion'!$A$4:$M$503,13,0)</f>
        <v>20-OFICINA DE TECNOLOGÍA E INFORMÁTICA</v>
      </c>
    </row>
    <row r="283" spans="1:10" ht="39" thickBot="1" x14ac:dyDescent="0.3">
      <c r="A283" s="15" t="str">
        <f>VLOOKUP(B283,'Plantilla publicacion'!$A$4:$B$503,2,0)</f>
        <v>Actividad propia</v>
      </c>
      <c r="B283" s="22" t="s">
        <v>614</v>
      </c>
      <c r="C283" s="20">
        <f>VLOOKUP(B283,'Plantilla publicacion'!$A$4:$M$503,6,0)</f>
        <v>0</v>
      </c>
      <c r="D283" s="20">
        <f>VLOOKUP(B283,'Plantilla publicacion'!$A$4:$M$503,7,0)</f>
        <v>0</v>
      </c>
      <c r="E283" s="6" t="str">
        <f>VLOOKUP(B283,'Plantilla publicacion'!$A$4:$M$503,8,0)</f>
        <v>Implementar el plan de trabajo para la estrategia de gobierno y calidad de datos   (Informes de seguimiento y avance trimestrales con soportes documentales del cumplimiento con corte  marzo, junio, septiembre, diciembre)</v>
      </c>
      <c r="F283" s="6">
        <f>VLOOKUP(B283,'Plantilla publicacion'!$A$4:$M$503,9,0)</f>
        <v>100</v>
      </c>
      <c r="G283" s="6" t="str">
        <f>VLOOKUP(B283,'Plantilla publicacion'!$A$4:$M$503,10,0)</f>
        <v>Porcentual</v>
      </c>
      <c r="H283" s="7" t="str">
        <f>VLOOKUP(B283,'Plantilla publicacion'!$A$4:$M$503,11,0)</f>
        <v>2025-03-03</v>
      </c>
      <c r="I283" s="7" t="str">
        <f>VLOOKUP(B283,'Plantilla publicacion'!$A$4:$M$503,12,0)</f>
        <v>2025-12-12</v>
      </c>
      <c r="J283" s="19" t="str">
        <f>VLOOKUP(B283,'Plantilla publicacion'!$A$4:$M$503,13,0)</f>
        <v>20-OFICINA DE TECNOLOGÍA E INFORMÁTICA</v>
      </c>
    </row>
    <row r="284" spans="1:10" s="14" customFormat="1" ht="76.5" x14ac:dyDescent="0.25">
      <c r="A284" s="5" t="str">
        <f>VLOOKUP(B284,'Plantilla publicacion'!$A$4:$B$503,2,0)</f>
        <v>Producto</v>
      </c>
      <c r="B284" s="17" t="s">
        <v>628</v>
      </c>
      <c r="C284" s="17" t="str">
        <f>VLOOKUP(B284,'Plantilla publicacion'!$A$4:$M$503,6,0)</f>
        <v>62-Fortalecer la infraestructura, uso y aprovechamiento de las tecnologías de la información, para optimizar la capacidad institucional</v>
      </c>
      <c r="D284" s="17" t="str">
        <f>VLOOKUP(B284,'Plantilla publicacion'!$A$4:$M$503,7,0)</f>
        <v>C-3599-0200-0006-53105d</v>
      </c>
      <c r="E284" s="17" t="str">
        <f>VLOOKUP(B284,'Plantilla publicacion'!$A$4:$M$503,8,0)</f>
        <v>Plan estratégico de tecnologías de información, ejecutado (Informes de seguimiento y avance trimestrales con soportes documentales del cumplimiento)</v>
      </c>
      <c r="F284" s="17">
        <f>VLOOKUP(B284,'Plantilla publicacion'!$A$4:$M$503,9,0)</f>
        <v>100</v>
      </c>
      <c r="G284" s="17" t="str">
        <f>VLOOKUP(B284,'Plantilla publicacion'!$A$4:$M$503,10,0)</f>
        <v>Porcentual</v>
      </c>
      <c r="H284" s="17" t="str">
        <f>VLOOKUP(B284,'Plantilla publicacion'!$A$4:$M$503,11,0)</f>
        <v>2025-01-13</v>
      </c>
      <c r="I284" s="17" t="str">
        <f>VLOOKUP(B284,'Plantilla publicacion'!$A$4:$M$503,12,0)</f>
        <v>2025-12-12</v>
      </c>
      <c r="J284" s="17" t="str">
        <f>VLOOKUP(B284,'Plantilla publicacion'!$A$4:$M$503,13,0)</f>
        <v>20-OFICINA DE TECNOLOGÍA E INFORMÁTICA</v>
      </c>
    </row>
    <row r="285" spans="1:10" ht="25.5" x14ac:dyDescent="0.25">
      <c r="A285" s="15" t="str">
        <f>VLOOKUP(B285,'Plantilla publicacion'!$A$4:$B$503,2,0)</f>
        <v>Actividad propia</v>
      </c>
      <c r="B285" s="6" t="s">
        <v>630</v>
      </c>
      <c r="C285" s="20">
        <f>VLOOKUP(B285,'Plantilla publicacion'!$A$4:$M$503,6,0)</f>
        <v>0</v>
      </c>
      <c r="D285" s="20">
        <f>VLOOKUP(B285,'Plantilla publicacion'!$A$4:$M$503,7,0)</f>
        <v>0</v>
      </c>
      <c r="E285" s="6" t="str">
        <f>VLOOKUP(B285,'Plantilla publicacion'!$A$4:$M$503,8,0)</f>
        <v>Formular plan estratégico de tecnologías de información PETI incluyendo hoja de ruta para la vigencia   (Hoja de ruta del PETI actualizada/ único entregable)</v>
      </c>
      <c r="F285" s="6">
        <f>VLOOKUP(B285,'Plantilla publicacion'!$A$4:$M$503,9,0)</f>
        <v>1</v>
      </c>
      <c r="G285" s="6" t="str">
        <f>VLOOKUP(B285,'Plantilla publicacion'!$A$4:$M$503,10,0)</f>
        <v>Númerica</v>
      </c>
      <c r="H285" s="7" t="str">
        <f>VLOOKUP(B285,'Plantilla publicacion'!$A$4:$M$503,11,0)</f>
        <v>2025-01-13</v>
      </c>
      <c r="I285" s="7" t="str">
        <f>VLOOKUP(B285,'Plantilla publicacion'!$A$4:$M$503,12,0)</f>
        <v>2025-01-31</v>
      </c>
      <c r="J285" s="19" t="str">
        <f>VLOOKUP(B285,'Plantilla publicacion'!$A$4:$M$503,13,0)</f>
        <v>20-OFICINA DE TECNOLOGÍA E INFORMÁTICA</v>
      </c>
    </row>
    <row r="286" spans="1:10" ht="39" thickBot="1" x14ac:dyDescent="0.3">
      <c r="A286" s="15" t="str">
        <f>VLOOKUP(B286,'Plantilla publicacion'!$A$4:$B$503,2,0)</f>
        <v>Actividad propia</v>
      </c>
      <c r="B286" s="22" t="s">
        <v>631</v>
      </c>
      <c r="C286" s="20">
        <f>VLOOKUP(B286,'Plantilla publicacion'!$A$4:$M$503,6,0)</f>
        <v>0</v>
      </c>
      <c r="D286" s="20">
        <f>VLOOKUP(B286,'Plantilla publicacion'!$A$4:$M$503,7,0)</f>
        <v>0</v>
      </c>
      <c r="E286" s="6" t="str">
        <f>VLOOKUP(B286,'Plantilla publicacion'!$A$4:$M$503,8,0)</f>
        <v>Realizar seguimiento trimestral a la ejecución del PETI. (Informes de seguimiento y avance trimestrales con soportes documentales del cumplimiento con corte  marzo, junio, septiembre, diciembre)</v>
      </c>
      <c r="F286" s="6">
        <f>VLOOKUP(B286,'Plantilla publicacion'!$A$4:$M$503,9,0)</f>
        <v>100</v>
      </c>
      <c r="G286" s="6" t="str">
        <f>VLOOKUP(B286,'Plantilla publicacion'!$A$4:$M$503,10,0)</f>
        <v>Porcentual</v>
      </c>
      <c r="H286" s="7" t="str">
        <f>VLOOKUP(B286,'Plantilla publicacion'!$A$4:$M$503,11,0)</f>
        <v>2025-02-03</v>
      </c>
      <c r="I286" s="7" t="str">
        <f>VLOOKUP(B286,'Plantilla publicacion'!$A$4:$M$503,12,0)</f>
        <v>2025-12-12</v>
      </c>
      <c r="J286" s="19" t="str">
        <f>VLOOKUP(B286,'Plantilla publicacion'!$A$4:$M$503,13,0)</f>
        <v>20-OFICINA DE TECNOLOGÍA E INFORMÁTICA</v>
      </c>
    </row>
    <row r="287" spans="1:10" s="14" customFormat="1" ht="76.5" x14ac:dyDescent="0.25">
      <c r="A287" s="5" t="str">
        <f>VLOOKUP(B287,'Plantilla publicacion'!$A$4:$B$503,2,0)</f>
        <v>Producto</v>
      </c>
      <c r="B287" s="17" t="s">
        <v>1217</v>
      </c>
      <c r="C287" s="17" t="str">
        <f>VLOOKUP(B287,'Plantilla publicacion'!$A$4:$M$503,6,0)</f>
        <v>62-Fortalecer la infraestructura, uso y aprovechamiento de las tecnologías de la información, para optimizar la capacidad institucional</v>
      </c>
      <c r="D287" s="17" t="str">
        <f>VLOOKUP(B287,'Plantilla publicacion'!$A$4:$M$503,7,0)</f>
        <v>FUNCIONAMIENTO</v>
      </c>
      <c r="E287" s="17" t="str">
        <f>VLOOKUP(B287,'Plantilla publicacion'!$A$4:$M$503,8,0)</f>
        <v>Intervenciones en el sistema de información SIPI respecto a temas funcionales y técnicos, puestas en producción (Correos electrónicos del proveedor indicando la puesta en producción)</v>
      </c>
      <c r="F287" s="17">
        <f>VLOOKUP(B287,'Plantilla publicacion'!$A$4:$M$503,9,0)</f>
        <v>4</v>
      </c>
      <c r="G287" s="17" t="str">
        <f>VLOOKUP(B287,'Plantilla publicacion'!$A$4:$M$503,10,0)</f>
        <v>Númerica</v>
      </c>
      <c r="H287" s="17" t="str">
        <f>VLOOKUP(B287,'Plantilla publicacion'!$A$4:$M$503,11,0)</f>
        <v>2025-01-07</v>
      </c>
      <c r="I287" s="17" t="str">
        <f>VLOOKUP(B287,'Plantilla publicacion'!$A$4:$M$503,12,0)</f>
        <v>2025-11-28</v>
      </c>
      <c r="J287" s="17" t="str">
        <f>VLOOKUP(B287,'Plantilla publicacion'!$A$4:$M$503,13,0)</f>
        <v>20-OFICINA DE TECNOLOGÍA E INFORMÁTICA;
2000-DESPACHO DEL SUPERINTENDENTE DELEGADO PARA LA PROPIEDAD INDUSTRIAL</v>
      </c>
    </row>
    <row r="288" spans="1:10" ht="65.25" customHeight="1" x14ac:dyDescent="0.25">
      <c r="A288" s="15" t="str">
        <f>VLOOKUP(B288,'Plantilla publicacion'!$A$4:$B$503,2,0)</f>
        <v>Actividad propia</v>
      </c>
      <c r="B288" s="6" t="s">
        <v>1221</v>
      </c>
      <c r="C288" s="20">
        <f>VLOOKUP(B288,'Plantilla publicacion'!$A$4:$M$503,6,0)</f>
        <v>0</v>
      </c>
      <c r="D288" s="20">
        <f>VLOOKUP(B288,'Plantilla publicacion'!$A$4:$M$503,7,0)</f>
        <v>0</v>
      </c>
      <c r="E288" s="6" t="str">
        <f>VLOOKUP(B288,'Plantilla publicacion'!$A$4:$M$503,8,0)</f>
        <v>Priorizar y enviar los requerimientos previstos para las 4 versiones de fortalecimiento del SIPI (Correos electrónicos de la OTI al proveedor informando los requerimientos priorizados)</v>
      </c>
      <c r="F288" s="6">
        <f>VLOOKUP(B288,'Plantilla publicacion'!$A$4:$M$503,9,0)</f>
        <v>4</v>
      </c>
      <c r="G288" s="6" t="str">
        <f>VLOOKUP(B288,'Plantilla publicacion'!$A$4:$M$503,10,0)</f>
        <v>Númerica</v>
      </c>
      <c r="H288" s="7" t="str">
        <f>VLOOKUP(B288,'Plantilla publicacion'!$A$4:$M$503,11,0)</f>
        <v>2025-01-07</v>
      </c>
      <c r="I288" s="7" t="str">
        <f>VLOOKUP(B288,'Plantilla publicacion'!$A$4:$M$503,12,0)</f>
        <v>2025-11-28</v>
      </c>
      <c r="J288" s="19" t="str">
        <f>VLOOKUP(B288,'Plantilla publicacion'!$A$4:$M$503,13,0)</f>
        <v>20-OFICINA DE TECNOLOGÍA E INFORMÁTICA;
2000-DESPACHO DEL SUPERINTENDENTE DELEGADO PARA LA PROPIEDAD INDUSTRIAL</v>
      </c>
    </row>
    <row r="289" spans="1:10" ht="65.25" customHeight="1" x14ac:dyDescent="0.25">
      <c r="A289" s="15" t="str">
        <f>VLOOKUP(B289,'Plantilla publicacion'!$A$4:$B$503,2,0)</f>
        <v>Actividad propia</v>
      </c>
      <c r="B289" s="6" t="s">
        <v>1223</v>
      </c>
      <c r="C289" s="20">
        <f>VLOOKUP(B289,'Plantilla publicacion'!$A$4:$M$503,6,0)</f>
        <v>0</v>
      </c>
      <c r="D289" s="20">
        <f>VLOOKUP(B289,'Plantilla publicacion'!$A$4:$M$503,7,0)</f>
        <v>0</v>
      </c>
      <c r="E289" s="6" t="str">
        <f>VLOOKUP(B289,'Plantilla publicacion'!$A$4:$M$503,8,0)</f>
        <v>Realizar seguimiento al desarrollo, prueba y puesta en producción de los requerimientos priorizados en las 4 versiones (Correos electrónicos del proveedor indicando la puesta en producción)</v>
      </c>
      <c r="F289" s="6">
        <f>VLOOKUP(B289,'Plantilla publicacion'!$A$4:$M$503,9,0)</f>
        <v>4</v>
      </c>
      <c r="G289" s="6" t="str">
        <f>VLOOKUP(B289,'Plantilla publicacion'!$A$4:$M$503,10,0)</f>
        <v>Númerica</v>
      </c>
      <c r="H289" s="7" t="str">
        <f>VLOOKUP(B289,'Plantilla publicacion'!$A$4:$M$503,11,0)</f>
        <v>2025-04-01</v>
      </c>
      <c r="I289" s="7" t="str">
        <f>VLOOKUP(B289,'Plantilla publicacion'!$A$4:$M$503,12,0)</f>
        <v>2025-11-28</v>
      </c>
      <c r="J289" s="19" t="str">
        <f>VLOOKUP(B289,'Plantilla publicacion'!$A$4:$M$503,13,0)</f>
        <v>20-OFICINA DE TECNOLOGÍA E INFORMÁTICA;
2000-DESPACHO DEL SUPERINTENDENTE DELEGADO PARA LA PROPIEDAD INDUSTRIAL</v>
      </c>
    </row>
    <row r="290" spans="1:10" s="14" customFormat="1" ht="153.75" thickBot="1" x14ac:dyDescent="0.3">
      <c r="A290" s="5" t="str">
        <f>VLOOKUP(B290,'Plantilla publicacion'!$A$4:$B$503,2,0)</f>
        <v>Producto</v>
      </c>
      <c r="B290" s="17" t="s">
        <v>1633</v>
      </c>
      <c r="C290" s="17" t="str">
        <f>VLOOKUP(B290,'Plantilla publicacion'!$A$4:$M$503,6,0)</f>
        <v>62-Fortalecer la infraestructura, uso y aprovechamiento de las tecnologías de la información, para optimizar la capacidad institucional</v>
      </c>
      <c r="D290" s="17" t="str">
        <f>VLOOKUP(B290,'Plantilla publicacion'!$A$4:$M$503,7,0)</f>
        <v>FUNCIONAMIENTO</v>
      </c>
      <c r="E290" s="17" t="str">
        <f>VLOOKUP(B290,'Plantilla publicacion'!$A$4:$M$503,8,0)</f>
        <v>Unificación y optimización de radicación en la Sede Electrónica de la SIC, implementada (Informe  que de cuenta de le unificación y optimización de radicación en la Sede Electrónica de la SIC)</v>
      </c>
      <c r="F290" s="17">
        <f>VLOOKUP(B290,'Plantilla publicacion'!$A$4:$M$503,9,0)</f>
        <v>100</v>
      </c>
      <c r="G290" s="17" t="str">
        <f>VLOOKUP(B290,'Plantilla publicacion'!$A$4:$M$503,10,0)</f>
        <v>Porcentual</v>
      </c>
      <c r="H290" s="17" t="str">
        <f>VLOOKUP(B290,'Plantilla publicacion'!$A$4:$M$503,11,0)</f>
        <v>2025-03-03</v>
      </c>
      <c r="I290" s="17" t="str">
        <f>VLOOKUP(B290,'Plantilla publicacion'!$A$4:$M$503,12,0)</f>
        <v>2025-12-16</v>
      </c>
      <c r="J290" s="17" t="str">
        <f>VLOOKUP(B290,'Plantilla publicacion'!$A$4:$M$503,13,0)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91" spans="1:10" ht="94.5" customHeight="1" x14ac:dyDescent="0.25">
      <c r="A291" s="15" t="str">
        <f>VLOOKUP(B291,'Plantilla publicacion'!$A$4:$B$503,2,0)</f>
        <v>Actividad propia</v>
      </c>
      <c r="B291" s="21" t="s">
        <v>1636</v>
      </c>
      <c r="C291" s="20">
        <f>VLOOKUP(B291,'Plantilla publicacion'!$A$4:$M$503,6,0)</f>
        <v>0</v>
      </c>
      <c r="D291" s="20">
        <f>VLOOKUP(B291,'Plantilla publicacion'!$A$4:$M$503,7,0)</f>
        <v>0</v>
      </c>
      <c r="E291" s="6" t="str">
        <f>VLOOKUP(B291,'Plantilla publicacion'!$A$4:$M$503,8,0)</f>
        <v>Elaborar un diagnóstico para identificar los canales de radicación, el volumen de entradas y el grado de congestión de los mismos (Diagnóstico del estado de los canales de radicación y grado de congestión)</v>
      </c>
      <c r="F291" s="6">
        <f>VLOOKUP(B291,'Plantilla publicacion'!$A$4:$M$503,9,0)</f>
        <v>1</v>
      </c>
      <c r="G291" s="6" t="str">
        <f>VLOOKUP(B291,'Plantilla publicacion'!$A$4:$M$503,10,0)</f>
        <v>Númerica</v>
      </c>
      <c r="H291" s="7" t="str">
        <f>VLOOKUP(B291,'Plantilla publicacion'!$A$4:$M$503,11,0)</f>
        <v>2025-03-03</v>
      </c>
      <c r="I291" s="7" t="str">
        <f>VLOOKUP(B291,'Plantilla publicacion'!$A$4:$M$503,12,0)</f>
        <v>2025-03-31</v>
      </c>
      <c r="J291" s="19" t="str">
        <f>VLOOKUP(B291,'Plantilla publicacion'!$A$4:$M$503,13,0)</f>
        <v>100-SECRETARIA GENERAL;
141-GRUPO DE TRABAJO DE GESTIÓN DOCUMENTAL Y ARCHIVO;
20-OFICINA DE TECNOLOGÍA E INFORMÁTICA;
72-GRUPO DE TRABAJO DE ATENCION AL CIUDADANO</v>
      </c>
    </row>
    <row r="292" spans="1:10" ht="65.25" customHeight="1" x14ac:dyDescent="0.25">
      <c r="A292" s="15" t="str">
        <f>VLOOKUP(B292,'Plantilla publicacion'!$A$4:$B$503,2,0)</f>
        <v>Actividad propia</v>
      </c>
      <c r="B292" s="6" t="s">
        <v>1639</v>
      </c>
      <c r="C292" s="20">
        <f>VLOOKUP(B292,'Plantilla publicacion'!$A$4:$M$503,6,0)</f>
        <v>0</v>
      </c>
      <c r="D292" s="20">
        <f>VLOOKUP(B292,'Plantilla publicacion'!$A$4:$M$503,7,0)</f>
        <v>0</v>
      </c>
      <c r="E292" s="6" t="str">
        <f>VLOOKUP(B292,'Plantilla publicacion'!$A$4:$M$503,8,0)</f>
        <v>Realizar un plan de trabajo para la unificación y optimización de radicación en la Sede Electrónica de la SIC (Plan de trabajo para la implementación de la estrategia de unificación y optimización de radicación en la Sede Electrónica de la SIC)</v>
      </c>
      <c r="F292" s="6">
        <f>VLOOKUP(B292,'Plantilla publicacion'!$A$4:$M$503,9,0)</f>
        <v>1</v>
      </c>
      <c r="G292" s="6" t="str">
        <f>VLOOKUP(B292,'Plantilla publicacion'!$A$4:$M$503,10,0)</f>
        <v>Númerica</v>
      </c>
      <c r="H292" s="7" t="str">
        <f>VLOOKUP(B292,'Plantilla publicacion'!$A$4:$M$503,11,0)</f>
        <v>2025-04-01</v>
      </c>
      <c r="I292" s="7" t="str">
        <f>VLOOKUP(B292,'Plantilla publicacion'!$A$4:$M$503,12,0)</f>
        <v>2025-04-30</v>
      </c>
      <c r="J292" s="19" t="str">
        <f>VLOOKUP(B292,'Plantilla publicacion'!$A$4:$M$503,13,0)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93" spans="1:10" ht="65.25" customHeight="1" thickBot="1" x14ac:dyDescent="0.3">
      <c r="A293" s="15" t="str">
        <f>VLOOKUP(B293,'Plantilla publicacion'!$A$4:$B$503,2,0)</f>
        <v>Actividad propia</v>
      </c>
      <c r="B293" s="22" t="s">
        <v>1641</v>
      </c>
      <c r="C293" s="20">
        <f>VLOOKUP(B293,'Plantilla publicacion'!$A$4:$M$503,6,0)</f>
        <v>0</v>
      </c>
      <c r="D293" s="20">
        <f>VLOOKUP(B293,'Plantilla publicacion'!$A$4:$M$503,7,0)</f>
        <v>0</v>
      </c>
      <c r="E293" s="6" t="str">
        <f>VLOOKUP(B293,'Plantilla publicacion'!$A$4:$M$503,8,0)</f>
        <v>Ejecutar el plan de trabajo para la unificación y optimización de radicación en la Sede Electrónica de la SIC (Plan de trabajo con seguimiento y sus respectivas evidencias)</v>
      </c>
      <c r="F293" s="6">
        <f>VLOOKUP(B293,'Plantilla publicacion'!$A$4:$M$503,9,0)</f>
        <v>100</v>
      </c>
      <c r="G293" s="6" t="str">
        <f>VLOOKUP(B293,'Plantilla publicacion'!$A$4:$M$503,10,0)</f>
        <v>Porcentual</v>
      </c>
      <c r="H293" s="7" t="str">
        <f>VLOOKUP(B293,'Plantilla publicacion'!$A$4:$M$503,11,0)</f>
        <v>2025-05-02</v>
      </c>
      <c r="I293" s="7" t="str">
        <f>VLOOKUP(B293,'Plantilla publicacion'!$A$4:$M$503,12,0)</f>
        <v>2025-12-16</v>
      </c>
      <c r="J293" s="19" t="str">
        <f>VLOOKUP(B293,'Plantilla publicacion'!$A$4:$M$503,13,0)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94" spans="1:10" ht="32.25" customHeight="1" x14ac:dyDescent="0.25">
      <c r="A294" s="15" t="e">
        <f>VLOOKUP(B294,'Plantilla publicacion'!$A$4:$B$503,2,0)</f>
        <v>#N/A</v>
      </c>
      <c r="B294" s="148" t="s">
        <v>57</v>
      </c>
      <c r="C294" s="149"/>
      <c r="D294" s="149"/>
      <c r="E294" s="149"/>
      <c r="F294" s="149"/>
      <c r="G294" s="149"/>
      <c r="H294" s="149"/>
      <c r="I294" s="149"/>
      <c r="J294" s="150"/>
    </row>
    <row r="295" spans="1:10" ht="25.5" x14ac:dyDescent="0.25">
      <c r="A295" s="15" t="e">
        <f>VLOOKUP(B295,'Plantilla publicacion'!$A$4:$B$503,2,0)</f>
        <v>#N/A</v>
      </c>
      <c r="B295" s="46" t="s">
        <v>9</v>
      </c>
      <c r="C295" s="46" t="s">
        <v>0</v>
      </c>
      <c r="D295" s="46" t="s">
        <v>1</v>
      </c>
      <c r="E295" s="46" t="s">
        <v>2</v>
      </c>
      <c r="F295" s="46" t="s">
        <v>3</v>
      </c>
      <c r="G295" s="46" t="s">
        <v>4</v>
      </c>
      <c r="H295" s="47" t="s">
        <v>5</v>
      </c>
      <c r="I295" s="47" t="s">
        <v>6</v>
      </c>
      <c r="J295" s="46" t="s">
        <v>7</v>
      </c>
    </row>
    <row r="296" spans="1:10" s="14" customFormat="1" ht="63.75" x14ac:dyDescent="0.25">
      <c r="A296" s="5" t="str">
        <f>VLOOKUP(B296,'Plantilla publicacion'!$A$4:$B$503,2,0)</f>
        <v>Producto</v>
      </c>
      <c r="B296" s="17" t="s">
        <v>702</v>
      </c>
      <c r="C296" s="17" t="str">
        <f>VLOOKUP(B296,'Plantilla publicacion'!$A$4:$M$503,6,0)</f>
        <v>56-Fortalecer la gestión de la información, el conocimiento y la innovación para optimizar la capacidad institucional</v>
      </c>
      <c r="D296" s="17" t="str">
        <f>VLOOKUP(B296,'Plantilla publicacion'!$A$4:$M$503,7,0)</f>
        <v>C-3599-0200-0005-53105b</v>
      </c>
      <c r="E296" s="17" t="str">
        <f>VLOOKUP(B296,'Plantilla publicacion'!$A$4:$M$503,8,0)</f>
        <v>SIC alineada a la directriz de manejo de imágen y plan de medios de la Presidencia de la República, realizada. (Informe de contenidos producidos)</v>
      </c>
      <c r="F296" s="17">
        <f>VLOOKUP(B296,'Plantilla publicacion'!$A$4:$M$503,9,0)</f>
        <v>100</v>
      </c>
      <c r="G296" s="17" t="str">
        <f>VLOOKUP(B296,'Plantilla publicacion'!$A$4:$M$503,10,0)</f>
        <v>Porcentual</v>
      </c>
      <c r="H296" s="17" t="str">
        <f>VLOOKUP(B296,'Plantilla publicacion'!$A$4:$M$503,11,0)</f>
        <v>2025-02-03</v>
      </c>
      <c r="I296" s="17" t="str">
        <f>VLOOKUP(B296,'Plantilla publicacion'!$A$4:$M$503,12,0)</f>
        <v>2025-12-31</v>
      </c>
      <c r="J296" s="17" t="str">
        <f>VLOOKUP(B296,'Plantilla publicacion'!$A$4:$M$503,13,0)</f>
        <v>73-GRUPO DE TRABAJO DE COMUNICACION</v>
      </c>
    </row>
    <row r="297" spans="1:10" ht="25.5" x14ac:dyDescent="0.25">
      <c r="A297" s="15" t="str">
        <f>VLOOKUP(B297,'Plantilla publicacion'!$A$4:$B$503,2,0)</f>
        <v>Actividad propia</v>
      </c>
      <c r="B297" s="6" t="s">
        <v>705</v>
      </c>
      <c r="C297" s="20">
        <f>VLOOKUP(B297,'Plantilla publicacion'!$A$4:$M$503,6,0)</f>
        <v>0</v>
      </c>
      <c r="D297" s="20">
        <f>VLOOKUP(B297,'Plantilla publicacion'!$A$4:$M$503,7,0)</f>
        <v>0</v>
      </c>
      <c r="E297" s="6" t="str">
        <f>VLOOKUP(B297,'Plantilla publicacion'!$A$4:$M$503,8,0)</f>
        <v>Producir los boletines, foto noticias, videos y/o ruedas de prensa de conformidad con la directriz de Presidencia sobre el manejo de imágen (Documento con evidencias)</v>
      </c>
      <c r="F297" s="6">
        <f>VLOOKUP(B297,'Plantilla publicacion'!$A$4:$M$503,9,0)</f>
        <v>100</v>
      </c>
      <c r="G297" s="6" t="str">
        <f>VLOOKUP(B297,'Plantilla publicacion'!$A$4:$M$503,10,0)</f>
        <v>Porcentual</v>
      </c>
      <c r="H297" s="7" t="str">
        <f>VLOOKUP(B297,'Plantilla publicacion'!$A$4:$M$503,11,0)</f>
        <v>2025-02-03</v>
      </c>
      <c r="I297" s="7" t="str">
        <f>VLOOKUP(B297,'Plantilla publicacion'!$A$4:$M$503,12,0)</f>
        <v>2025-12-31</v>
      </c>
      <c r="J297" s="19" t="str">
        <f>VLOOKUP(B297,'Plantilla publicacion'!$A$4:$M$503,13,0)</f>
        <v>73-GRUPO DE TRABAJO DE COMUNICACION</v>
      </c>
    </row>
    <row r="298" spans="1:10" ht="26.25" thickBot="1" x14ac:dyDescent="0.3">
      <c r="A298" s="15" t="str">
        <f>VLOOKUP(B298,'Plantilla publicacion'!$A$4:$B$503,2,0)</f>
        <v>Actividad propia</v>
      </c>
      <c r="B298" s="22" t="s">
        <v>707</v>
      </c>
      <c r="C298" s="20">
        <f>VLOOKUP(B298,'Plantilla publicacion'!$A$4:$M$503,6,0)</f>
        <v>0</v>
      </c>
      <c r="D298" s="20">
        <f>VLOOKUP(B298,'Plantilla publicacion'!$A$4:$M$503,7,0)</f>
        <v>0</v>
      </c>
      <c r="E298" s="6" t="str">
        <f>VLOOKUP(B298,'Plantilla publicacion'!$A$4:$M$503,8,0)</f>
        <v>Consolidar el informe final de los contenidos producidos por la SIC respecto a la directriz de manejo de imagen del gobierno nacional. (Informe consoldiado de los contenidos producidos)</v>
      </c>
      <c r="F298" s="6">
        <f>VLOOKUP(B298,'Plantilla publicacion'!$A$4:$M$503,9,0)</f>
        <v>100</v>
      </c>
      <c r="G298" s="6" t="str">
        <f>VLOOKUP(B298,'Plantilla publicacion'!$A$4:$M$503,10,0)</f>
        <v>Porcentual</v>
      </c>
      <c r="H298" s="7" t="str">
        <f>VLOOKUP(B298,'Plantilla publicacion'!$A$4:$M$503,11,0)</f>
        <v>2025-12-02</v>
      </c>
      <c r="I298" s="7" t="str">
        <f>VLOOKUP(B298,'Plantilla publicacion'!$A$4:$M$503,12,0)</f>
        <v>2025-12-31</v>
      </c>
      <c r="J298" s="19" t="str">
        <f>VLOOKUP(B298,'Plantilla publicacion'!$A$4:$M$503,13,0)</f>
        <v>73-GRUPO DE TRABAJO DE COMUNICACION</v>
      </c>
    </row>
    <row r="299" spans="1:10" s="14" customFormat="1" ht="63.75" x14ac:dyDescent="0.25">
      <c r="A299" s="5" t="str">
        <f>VLOOKUP(B299,'Plantilla publicacion'!$A$4:$B$503,2,0)</f>
        <v>Producto</v>
      </c>
      <c r="B299" s="17" t="s">
        <v>710</v>
      </c>
      <c r="C299" s="17" t="str">
        <f>VLOOKUP(B299,'Plantilla publicacion'!$A$4:$M$503,6,0)</f>
        <v>56-Fortalecer la gestión de la información, el conocimiento y la innovación para optimizar la capacidad institucional</v>
      </c>
      <c r="D299" s="17" t="str">
        <f>VLOOKUP(B299,'Plantilla publicacion'!$A$4:$M$503,7,0)</f>
        <v>C-3599-0200-0005-53105b</v>
      </c>
      <c r="E299" s="17" t="str">
        <f>VLOOKUP(B299,'Plantilla publicacion'!$A$4:$M$503,8,0)</f>
        <v>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v>
      </c>
      <c r="F299" s="17">
        <f>VLOOKUP(B299,'Plantilla publicacion'!$A$4:$M$503,9,0)</f>
        <v>100</v>
      </c>
      <c r="G299" s="17" t="str">
        <f>VLOOKUP(B299,'Plantilla publicacion'!$A$4:$M$503,10,0)</f>
        <v>Porcentual</v>
      </c>
      <c r="H299" s="17" t="str">
        <f>VLOOKUP(B299,'Plantilla publicacion'!$A$4:$M$503,11,0)</f>
        <v>2025-02-03</v>
      </c>
      <c r="I299" s="17" t="str">
        <f>VLOOKUP(B299,'Plantilla publicacion'!$A$4:$M$503,12,0)</f>
        <v>2025-12-12</v>
      </c>
      <c r="J299" s="17" t="str">
        <f>VLOOKUP(B299,'Plantilla publicacion'!$A$4:$M$503,13,0)</f>
        <v>73-GRUPO DE TRABAJO DE COMUNICACION</v>
      </c>
    </row>
    <row r="300" spans="1:10" ht="25.5" x14ac:dyDescent="0.25">
      <c r="A300" s="15" t="str">
        <f>VLOOKUP(B300,'Plantilla publicacion'!$A$4:$B$503,2,0)</f>
        <v>Actividad propia</v>
      </c>
      <c r="B300" s="6" t="s">
        <v>712</v>
      </c>
      <c r="C300" s="20">
        <f>VLOOKUP(B300,'Plantilla publicacion'!$A$4:$M$503,6,0)</f>
        <v>0</v>
      </c>
      <c r="D300" s="20">
        <f>VLOOKUP(B300,'Plantilla publicacion'!$A$4:$M$503,7,0)</f>
        <v>0</v>
      </c>
      <c r="E300" s="6" t="str">
        <f>VLOOKUP(B300,'Plantilla publicacion'!$A$4:$M$503,8,0)</f>
        <v>Realizar un diagnóstico de las necesidades para la comunicaciones internas (Documento de diagnóstico)</v>
      </c>
      <c r="F300" s="6">
        <f>VLOOKUP(B300,'Plantilla publicacion'!$A$4:$M$503,9,0)</f>
        <v>1</v>
      </c>
      <c r="G300" s="6" t="str">
        <f>VLOOKUP(B300,'Plantilla publicacion'!$A$4:$M$503,10,0)</f>
        <v>Númerica</v>
      </c>
      <c r="H300" s="7" t="str">
        <f>VLOOKUP(B300,'Plantilla publicacion'!$A$4:$M$503,11,0)</f>
        <v>2025-02-03</v>
      </c>
      <c r="I300" s="7" t="str">
        <f>VLOOKUP(B300,'Plantilla publicacion'!$A$4:$M$503,12,0)</f>
        <v>2025-03-28</v>
      </c>
      <c r="J300" s="19" t="str">
        <f>VLOOKUP(B300,'Plantilla publicacion'!$A$4:$M$503,13,0)</f>
        <v>73-GRUPO DE TRABAJO DE COMUNICACION</v>
      </c>
    </row>
    <row r="301" spans="1:10" ht="25.5" x14ac:dyDescent="0.25">
      <c r="A301" s="15" t="str">
        <f>VLOOKUP(B301,'Plantilla publicacion'!$A$4:$B$503,2,0)</f>
        <v>Actividad propia</v>
      </c>
      <c r="B301" s="6" t="s">
        <v>715</v>
      </c>
      <c r="C301" s="20">
        <f>VLOOKUP(B301,'Plantilla publicacion'!$A$4:$M$503,6,0)</f>
        <v>0</v>
      </c>
      <c r="D301" s="20">
        <f>VLOOKUP(B301,'Plantilla publicacion'!$A$4:$M$503,7,0)</f>
        <v>0</v>
      </c>
      <c r="E301" s="6" t="str">
        <f>VLOOKUP(B301,'Plantilla publicacion'!$A$4:$M$503,8,0)</f>
        <v>Elaborar la estrategia de comunicaciones internas que incluya el plan de trabajo para su realización (Documento de estrategia que incluya plan de trabajo)</v>
      </c>
      <c r="F301" s="6">
        <f>VLOOKUP(B301,'Plantilla publicacion'!$A$4:$M$503,9,0)</f>
        <v>100</v>
      </c>
      <c r="G301" s="6" t="str">
        <f>VLOOKUP(B301,'Plantilla publicacion'!$A$4:$M$503,10,0)</f>
        <v>Porcentual</v>
      </c>
      <c r="H301" s="7" t="str">
        <f>VLOOKUP(B301,'Plantilla publicacion'!$A$4:$M$503,11,0)</f>
        <v>2025-04-01</v>
      </c>
      <c r="I301" s="7" t="str">
        <f>VLOOKUP(B301,'Plantilla publicacion'!$A$4:$M$503,12,0)</f>
        <v>2025-04-30</v>
      </c>
      <c r="J301" s="19" t="str">
        <f>VLOOKUP(B301,'Plantilla publicacion'!$A$4:$M$503,13,0)</f>
        <v>73-GRUPO DE TRABAJO DE COMUNICACION</v>
      </c>
    </row>
    <row r="302" spans="1:10" ht="25.5" x14ac:dyDescent="0.25">
      <c r="A302" s="15" t="str">
        <f>VLOOKUP(B302,'Plantilla publicacion'!$A$4:$B$503,2,0)</f>
        <v>Actividad propia</v>
      </c>
      <c r="B302" s="6" t="s">
        <v>717</v>
      </c>
      <c r="C302" s="20">
        <f>VLOOKUP(B302,'Plantilla publicacion'!$A$4:$M$503,6,0)</f>
        <v>0</v>
      </c>
      <c r="D302" s="20">
        <f>VLOOKUP(B302,'Plantilla publicacion'!$A$4:$M$503,7,0)</f>
        <v>0</v>
      </c>
      <c r="E302" s="6" t="str">
        <f>VLOOKUP(B302,'Plantilla publicacion'!$A$4:$M$503,8,0)</f>
        <v>Ejecutar el Plan de trabajo de la estrategia de comunicaciones internas (Documento de seguimiento trimestral)</v>
      </c>
      <c r="F302" s="6">
        <f>VLOOKUP(B302,'Plantilla publicacion'!$A$4:$M$503,9,0)</f>
        <v>3</v>
      </c>
      <c r="G302" s="6" t="str">
        <f>VLOOKUP(B302,'Plantilla publicacion'!$A$4:$M$503,10,0)</f>
        <v>Númerica</v>
      </c>
      <c r="H302" s="7" t="str">
        <f>VLOOKUP(B302,'Plantilla publicacion'!$A$4:$M$503,11,0)</f>
        <v>2025-04-01</v>
      </c>
      <c r="I302" s="7" t="str">
        <f>VLOOKUP(B302,'Plantilla publicacion'!$A$4:$M$503,12,0)</f>
        <v>2025-11-21</v>
      </c>
      <c r="J302" s="19" t="str">
        <f>VLOOKUP(B302,'Plantilla publicacion'!$A$4:$M$503,13,0)</f>
        <v>73-GRUPO DE TRABAJO DE COMUNICACION</v>
      </c>
    </row>
    <row r="303" spans="1:10" ht="26.25" thickBot="1" x14ac:dyDescent="0.3">
      <c r="A303" s="15" t="str">
        <f>VLOOKUP(B303,'Plantilla publicacion'!$A$4:$B$503,2,0)</f>
        <v>Actividad propia</v>
      </c>
      <c r="B303" s="22" t="s">
        <v>720</v>
      </c>
      <c r="C303" s="20">
        <f>VLOOKUP(B303,'Plantilla publicacion'!$A$4:$M$503,6,0)</f>
        <v>0</v>
      </c>
      <c r="D303" s="20">
        <f>VLOOKUP(B303,'Plantilla publicacion'!$A$4:$M$503,7,0)</f>
        <v>0</v>
      </c>
      <c r="E303" s="6" t="str">
        <f>VLOOKUP(B303,'Plantilla publicacion'!$A$4:$M$503,8,0)</f>
        <v>Elaborar informe final de los resultados de la implementación de la estrategia de comunicaciones internas (Informe de resultados de implementación)</v>
      </c>
      <c r="F303" s="6">
        <f>VLOOKUP(B303,'Plantilla publicacion'!$A$4:$M$503,9,0)</f>
        <v>1</v>
      </c>
      <c r="G303" s="6" t="str">
        <f>VLOOKUP(B303,'Plantilla publicacion'!$A$4:$M$503,10,0)</f>
        <v>Númerica</v>
      </c>
      <c r="H303" s="7" t="str">
        <f>VLOOKUP(B303,'Plantilla publicacion'!$A$4:$M$503,11,0)</f>
        <v>2025-11-24</v>
      </c>
      <c r="I303" s="7" t="str">
        <f>VLOOKUP(B303,'Plantilla publicacion'!$A$4:$M$503,12,0)</f>
        <v>2025-12-12</v>
      </c>
      <c r="J303" s="19" t="str">
        <f>VLOOKUP(B303,'Plantilla publicacion'!$A$4:$M$503,13,0)</f>
        <v>73-GRUPO DE TRABAJO DE COMUNICACION</v>
      </c>
    </row>
    <row r="304" spans="1:10" s="14" customFormat="1" ht="51" x14ac:dyDescent="0.25">
      <c r="A304" s="5" t="str">
        <f>VLOOKUP(B304,'Plantilla publicacion'!$A$4:$B$503,2,0)</f>
        <v>Producto</v>
      </c>
      <c r="B304" s="17" t="s">
        <v>723</v>
      </c>
      <c r="C304" s="17" t="str">
        <f>VLOOKUP(B304,'Plantilla publicacion'!$A$4:$M$503,6,0)</f>
        <v>58-Promover el enfoque preventivo, diferencial y territorial en el que hacer misional de la entidad</v>
      </c>
      <c r="D304" s="17" t="str">
        <f>VLOOKUP(B304,'Plantilla publicacion'!$A$4:$M$503,7,0)</f>
        <v>C-3599-0200-0005-53105b</v>
      </c>
      <c r="E304" s="17" t="str">
        <f>VLOOKUP(B304,'Plantilla publicacion'!$A$4:$M$503,8,0)</f>
        <v>Estrategia de fortalecimiento de la difusión de la misionalidad de la Entidad a nivel nacional, elaborada e implementada (Informe de resultados de implementación)</v>
      </c>
      <c r="F304" s="17">
        <f>VLOOKUP(B304,'Plantilla publicacion'!$A$4:$M$503,9,0)</f>
        <v>100</v>
      </c>
      <c r="G304" s="17" t="str">
        <f>VLOOKUP(B304,'Plantilla publicacion'!$A$4:$M$503,10,0)</f>
        <v>Porcentual</v>
      </c>
      <c r="H304" s="17" t="str">
        <f>VLOOKUP(B304,'Plantilla publicacion'!$A$4:$M$503,11,0)</f>
        <v>2025-01-15</v>
      </c>
      <c r="I304" s="17" t="str">
        <f>VLOOKUP(B304,'Plantilla publicacion'!$A$4:$M$503,12,0)</f>
        <v>2025-12-31</v>
      </c>
      <c r="J304" s="17" t="str">
        <f>VLOOKUP(B304,'Plantilla publicacion'!$A$4:$M$503,13,0)</f>
        <v>73-GRUPO DE TRABAJO DE COMUNICACION</v>
      </c>
    </row>
    <row r="305" spans="1:10" ht="38.25" x14ac:dyDescent="0.25">
      <c r="A305" s="15" t="str">
        <f>VLOOKUP(B305,'Plantilla publicacion'!$A$4:$B$503,2,0)</f>
        <v>Actividad propia</v>
      </c>
      <c r="B305" s="6" t="s">
        <v>724</v>
      </c>
      <c r="C305" s="20">
        <f>VLOOKUP(B305,'Plantilla publicacion'!$A$4:$M$503,6,0)</f>
        <v>0</v>
      </c>
      <c r="D305" s="20">
        <f>VLOOKUP(B305,'Plantilla publicacion'!$A$4:$M$503,7,0)</f>
        <v>0</v>
      </c>
      <c r="E305" s="6" t="str">
        <f>VLOOKUP(B305,'Plantilla publicacion'!$A$4:$M$503,8,0)</f>
        <v>Diseñar la estrategia de fortalecimiento de la difusión de la misionalidad de la Entidad a nivel nacional que incluya el plan de trabajo de ejecución  (Documento de estrategia que incluya plan de trabajo)</v>
      </c>
      <c r="F305" s="6">
        <f>VLOOKUP(B305,'Plantilla publicacion'!$A$4:$M$503,9,0)</f>
        <v>1</v>
      </c>
      <c r="G305" s="6" t="str">
        <f>VLOOKUP(B305,'Plantilla publicacion'!$A$4:$M$503,10,0)</f>
        <v>Númerica</v>
      </c>
      <c r="H305" s="7" t="str">
        <f>VLOOKUP(B305,'Plantilla publicacion'!$A$4:$M$503,11,0)</f>
        <v>2025-01-15</v>
      </c>
      <c r="I305" s="7" t="str">
        <f>VLOOKUP(B305,'Plantilla publicacion'!$A$4:$M$503,12,0)</f>
        <v>2025-02-28</v>
      </c>
      <c r="J305" s="19" t="str">
        <f>VLOOKUP(B305,'Plantilla publicacion'!$A$4:$M$503,13,0)</f>
        <v>73-GRUPO DE TRABAJO DE COMUNICACION</v>
      </c>
    </row>
    <row r="306" spans="1:10" ht="25.5" x14ac:dyDescent="0.25">
      <c r="A306" s="15" t="str">
        <f>VLOOKUP(B306,'Plantilla publicacion'!$A$4:$B$503,2,0)</f>
        <v>Actividad propia</v>
      </c>
      <c r="B306" s="6" t="s">
        <v>726</v>
      </c>
      <c r="C306" s="20">
        <f>VLOOKUP(B306,'Plantilla publicacion'!$A$4:$M$503,6,0)</f>
        <v>0</v>
      </c>
      <c r="D306" s="20">
        <f>VLOOKUP(B306,'Plantilla publicacion'!$A$4:$M$503,7,0)</f>
        <v>0</v>
      </c>
      <c r="E306" s="6" t="str">
        <f>VLOOKUP(B306,'Plantilla publicacion'!$A$4:$M$503,8,0)</f>
        <v>Ejecutar el plan de trabajo de la estrategia de comunicaciones externas (Informe de avance trimestral)</v>
      </c>
      <c r="F306" s="6">
        <f>VLOOKUP(B306,'Plantilla publicacion'!$A$4:$M$503,9,0)</f>
        <v>3</v>
      </c>
      <c r="G306" s="6" t="str">
        <f>VLOOKUP(B306,'Plantilla publicacion'!$A$4:$M$503,10,0)</f>
        <v>Númerica</v>
      </c>
      <c r="H306" s="7" t="str">
        <f>VLOOKUP(B306,'Plantilla publicacion'!$A$4:$M$503,11,0)</f>
        <v>2025-03-04</v>
      </c>
      <c r="I306" s="7" t="str">
        <f>VLOOKUP(B306,'Plantilla publicacion'!$A$4:$M$503,12,0)</f>
        <v>2025-11-28</v>
      </c>
      <c r="J306" s="19" t="str">
        <f>VLOOKUP(B306,'Plantilla publicacion'!$A$4:$M$503,13,0)</f>
        <v>73-GRUPO DE TRABAJO DE COMUNICACION</v>
      </c>
    </row>
    <row r="307" spans="1:10" s="14" customFormat="1" ht="25.5" x14ac:dyDescent="0.25">
      <c r="A307" s="15" t="str">
        <f>VLOOKUP(B307,'Plantilla publicacion'!$A$4:$B$503,2,0)</f>
        <v>Actividad propia</v>
      </c>
      <c r="B307" s="6" t="s">
        <v>729</v>
      </c>
      <c r="C307" s="20">
        <f>VLOOKUP(B307,'Plantilla publicacion'!$A$4:$M$503,6,0)</f>
        <v>0</v>
      </c>
      <c r="D307" s="20">
        <f>VLOOKUP(B307,'Plantilla publicacion'!$A$4:$M$503,7,0)</f>
        <v>0</v>
      </c>
      <c r="E307" s="6" t="str">
        <f>VLOOKUP(B307,'Plantilla publicacion'!$A$4:$M$503,8,0)</f>
        <v>Elaborar informe trimestral de los resultados de la implementación de la estrategia de fortalecimiento (Informe de avance trimestral)</v>
      </c>
      <c r="F307" s="6">
        <f>VLOOKUP(B307,'Plantilla publicacion'!$A$4:$M$503,9,0)</f>
        <v>4</v>
      </c>
      <c r="G307" s="6" t="str">
        <f>VLOOKUP(B307,'Plantilla publicacion'!$A$4:$M$503,10,0)</f>
        <v>Númerica</v>
      </c>
      <c r="H307" s="7" t="str">
        <f>VLOOKUP(B307,'Plantilla publicacion'!$A$4:$M$503,11,0)</f>
        <v>2025-03-14</v>
      </c>
      <c r="I307" s="7" t="str">
        <f>VLOOKUP(B307,'Plantilla publicacion'!$A$4:$M$503,12,0)</f>
        <v>2025-12-31</v>
      </c>
      <c r="J307" s="19" t="str">
        <f>VLOOKUP(B307,'Plantilla publicacion'!$A$4:$M$503,13,0)</f>
        <v>73-GRUPO DE TRABAJO DE COMUNICACION</v>
      </c>
    </row>
    <row r="308" spans="1:10" ht="25.5" x14ac:dyDescent="0.25">
      <c r="A308" s="15" t="str">
        <f>VLOOKUP(B308,'Plantilla publicacion'!$A$4:$B$503,2,0)</f>
        <v>Actividad propia</v>
      </c>
      <c r="B308" s="13" t="s">
        <v>732</v>
      </c>
      <c r="C308" s="20">
        <f>VLOOKUP(B308,'Plantilla publicacion'!$A$4:$M$503,6,0)</f>
        <v>0</v>
      </c>
      <c r="D308" s="20">
        <f>VLOOKUP(B308,'Plantilla publicacion'!$A$4:$M$503,7,0)</f>
        <v>0</v>
      </c>
      <c r="E308" s="6" t="str">
        <f>VLOOKUP(B308,'Plantilla publicacion'!$A$4:$M$503,8,0)</f>
        <v>Realizar y consolidar informe de monitoreo de medios (Informe de avance trimestral)</v>
      </c>
      <c r="F308" s="6">
        <f>VLOOKUP(B308,'Plantilla publicacion'!$A$4:$M$503,9,0)</f>
        <v>2</v>
      </c>
      <c r="G308" s="6" t="str">
        <f>VLOOKUP(B308,'Plantilla publicacion'!$A$4:$M$503,10,0)</f>
        <v>Númerica</v>
      </c>
      <c r="H308" s="7" t="str">
        <f>VLOOKUP(B308,'Plantilla publicacion'!$A$4:$M$503,11,0)</f>
        <v>2025-07-01</v>
      </c>
      <c r="I308" s="7" t="str">
        <f>VLOOKUP(B308,'Plantilla publicacion'!$A$4:$M$503,12,0)</f>
        <v>2025-12-31</v>
      </c>
      <c r="J308" s="19" t="str">
        <f>VLOOKUP(B308,'Plantilla publicacion'!$A$4:$M$503,13,0)</f>
        <v>73-GRUPO DE TRABAJO DE COMUNICACION</v>
      </c>
    </row>
    <row r="309" spans="1:10" s="14" customFormat="1" ht="76.5" x14ac:dyDescent="0.25">
      <c r="A309" s="5" t="str">
        <f>VLOOKUP(B309,'Plantilla publicacion'!$A$4:$B$503,2,0)</f>
        <v>Producto</v>
      </c>
      <c r="B309" s="17" t="s">
        <v>1642</v>
      </c>
      <c r="C309" s="17" t="str">
        <f>VLOOKUP(B309,'Plantilla publicacion'!$A$4:$M$503,6,0)</f>
        <v>62-Fortalecer la infraestructura, uso y aprovechamiento de las tecnologías de la información, para optimizar la capacidad institucional</v>
      </c>
      <c r="D309" s="17" t="str">
        <f>VLOOKUP(B309,'Plantilla publicacion'!$A$4:$M$503,7,0)</f>
        <v>C-3599-0200-0005-53105b</v>
      </c>
      <c r="E309" s="17" t="str">
        <f>VLOOKUP(B309,'Plantilla publicacion'!$A$4:$M$503,8,0)</f>
        <v>Sede electrónica de la SIC accesible, intuitiva y comprensible que acerque la oferta institucional a la ciudadanía, operando (Informe final de implementación de la Sede Electrónica accesible, intuitiva y comprensible para la ciudadanía)</v>
      </c>
      <c r="F309" s="17">
        <f>VLOOKUP(B309,'Plantilla publicacion'!$A$4:$M$503,9,0)</f>
        <v>1</v>
      </c>
      <c r="G309" s="17" t="str">
        <f>VLOOKUP(B309,'Plantilla publicacion'!$A$4:$M$503,10,0)</f>
        <v>Númerica</v>
      </c>
      <c r="H309" s="17" t="str">
        <f>VLOOKUP(B309,'Plantilla publicacion'!$A$4:$M$503,11,0)</f>
        <v>2025-02-03</v>
      </c>
      <c r="I309" s="17" t="str">
        <f>VLOOKUP(B309,'Plantilla publicacion'!$A$4:$M$503,12,0)</f>
        <v>2025-12-16</v>
      </c>
      <c r="J309" s="17" t="str">
        <f>VLOOKUP(B309,'Plantilla publicacion'!$A$4:$M$503,13,0)</f>
        <v>100-SECRETARIA GENERAL;
20-OFICINA DE TECNOLOGÍA E INFORMÁTICA;
73-GRUPO DE TRABAJO DE COMUNICACION</v>
      </c>
    </row>
    <row r="310" spans="1:10" s="14" customFormat="1" ht="38.25" x14ac:dyDescent="0.25">
      <c r="A310" s="15" t="str">
        <f>VLOOKUP(B310,'Plantilla publicacion'!$A$4:$B$503,2,0)</f>
        <v>Actividad propia</v>
      </c>
      <c r="B310" s="6" t="s">
        <v>1645</v>
      </c>
      <c r="C310" s="20">
        <f>VLOOKUP(B310,'Plantilla publicacion'!$A$4:$M$503,6,0)</f>
        <v>0</v>
      </c>
      <c r="D310" s="20">
        <f>VLOOKUP(B310,'Plantilla publicacion'!$A$4:$M$503,7,0)</f>
        <v>0</v>
      </c>
      <c r="E310" s="6" t="str">
        <f>VLOOKUP(B310,'Plantilla publicacion'!$A$4:$M$503,8,0)</f>
        <v>Realizar un diagnóstico por un equipo especializado para determinar el grado de accesibilidad de la Sede Electrónica de la Entidad (Diagnóstico del estado de accesibilidad de la Sede Electrónica)</v>
      </c>
      <c r="F310" s="6">
        <f>VLOOKUP(B310,'Plantilla publicacion'!$A$4:$M$503,9,0)</f>
        <v>1</v>
      </c>
      <c r="G310" s="6" t="str">
        <f>VLOOKUP(B310,'Plantilla publicacion'!$A$4:$M$503,10,0)</f>
        <v>Númerica</v>
      </c>
      <c r="H310" s="7" t="str">
        <f>VLOOKUP(B310,'Plantilla publicacion'!$A$4:$M$503,11,0)</f>
        <v>2025-02-03</v>
      </c>
      <c r="I310" s="7" t="str">
        <f>VLOOKUP(B310,'Plantilla publicacion'!$A$4:$M$503,12,0)</f>
        <v>2025-02-21</v>
      </c>
      <c r="J310" s="19" t="str">
        <f>VLOOKUP(B310,'Plantilla publicacion'!$A$4:$M$503,13,0)</f>
        <v>100-SECRETARIA GENERAL;
20-OFICINA DE TECNOLOGÍA E INFORMÁTICA</v>
      </c>
    </row>
    <row r="311" spans="1:10" ht="63.75" x14ac:dyDescent="0.25">
      <c r="A311" s="15" t="str">
        <f>VLOOKUP(B311,'Plantilla publicacion'!$A$4:$B$503,2,0)</f>
        <v>Actividad propia</v>
      </c>
      <c r="B311" s="6" t="s">
        <v>1649</v>
      </c>
      <c r="C311" s="20">
        <f>VLOOKUP(B311,'Plantilla publicacion'!$A$4:$M$503,6,0)</f>
        <v>0</v>
      </c>
      <c r="D311" s="20">
        <f>VLOOKUP(B311,'Plantilla publicacion'!$A$4:$M$503,7,0)</f>
        <v>0</v>
      </c>
      <c r="E311" s="6" t="str">
        <f>VLOOKUP(B311,'Plantilla publicacion'!$A$4:$M$503,8,0)</f>
        <v>Elaborar un plan de trabajo con las áreas participantes del producto, con el propósito de lograr una sede electrónica accesible, intuitiva y comprensible (Plan de Trabajo para una sede electrónica accesible)</v>
      </c>
      <c r="F311" s="6">
        <f>VLOOKUP(B311,'Plantilla publicacion'!$A$4:$M$503,9,0)</f>
        <v>1</v>
      </c>
      <c r="G311" s="6" t="str">
        <f>VLOOKUP(B311,'Plantilla publicacion'!$A$4:$M$503,10,0)</f>
        <v>Númerica</v>
      </c>
      <c r="H311" s="7" t="str">
        <f>VLOOKUP(B311,'Plantilla publicacion'!$A$4:$M$503,11,0)</f>
        <v>2025-02-17</v>
      </c>
      <c r="I311" s="7" t="str">
        <f>VLOOKUP(B311,'Plantilla publicacion'!$A$4:$M$503,12,0)</f>
        <v>2025-03-14</v>
      </c>
      <c r="J311" s="19" t="str">
        <f>VLOOKUP(B311,'Plantilla publicacion'!$A$4:$M$503,13,0)</f>
        <v>100-SECRETARIA GENERAL;
20-OFICINA DE TECNOLOGÍA E INFORMÁTICA;
73-GRUPO DE TRABAJO DE COMUNICACION</v>
      </c>
    </row>
    <row r="312" spans="1:10" ht="64.5" thickBot="1" x14ac:dyDescent="0.3">
      <c r="A312" s="15" t="str">
        <f>VLOOKUP(B312,'Plantilla publicacion'!$A$4:$B$503,2,0)</f>
        <v>Actividad propia</v>
      </c>
      <c r="B312" s="22" t="s">
        <v>1651</v>
      </c>
      <c r="C312" s="20">
        <f>VLOOKUP(B312,'Plantilla publicacion'!$A$4:$M$503,6,0)</f>
        <v>0</v>
      </c>
      <c r="D312" s="20">
        <f>VLOOKUP(B312,'Plantilla publicacion'!$A$4:$M$503,7,0)</f>
        <v>0</v>
      </c>
      <c r="E312" s="6" t="str">
        <f>VLOOKUP(B312,'Plantilla publicacion'!$A$4:$M$503,8,0)</f>
        <v>Ejecutar el plan de trabajo para una sede electrónica accesible, intuitiva y comprensible (Plan de trabajo con seguimiento y sus respectivas evidencias)</v>
      </c>
      <c r="F312" s="6">
        <f>VLOOKUP(B312,'Plantilla publicacion'!$A$4:$M$503,9,0)</f>
        <v>100</v>
      </c>
      <c r="G312" s="6" t="str">
        <f>VLOOKUP(B312,'Plantilla publicacion'!$A$4:$M$503,10,0)</f>
        <v>Porcentual</v>
      </c>
      <c r="H312" s="7" t="str">
        <f>VLOOKUP(B312,'Plantilla publicacion'!$A$4:$M$503,11,0)</f>
        <v>2025-03-17</v>
      </c>
      <c r="I312" s="7" t="str">
        <f>VLOOKUP(B312,'Plantilla publicacion'!$A$4:$M$503,12,0)</f>
        <v>2025-12-16</v>
      </c>
      <c r="J312" s="19" t="str">
        <f>VLOOKUP(B312,'Plantilla publicacion'!$A$4:$M$503,13,0)</f>
        <v>100-SECRETARIA GENERAL;
20-OFICINA DE TECNOLOGÍA E INFORMÁTICA;
73-GRUPO DE TRABAJO DE COMUNICACION</v>
      </c>
    </row>
    <row r="313" spans="1:10" ht="32.25" customHeight="1" x14ac:dyDescent="0.25">
      <c r="A313" s="15" t="e">
        <f>VLOOKUP(B313,'Plantilla publicacion'!$A$4:$B$503,2,0)</f>
        <v>#N/A</v>
      </c>
      <c r="B313" s="151" t="s">
        <v>58</v>
      </c>
      <c r="C313" s="152"/>
      <c r="D313" s="152"/>
      <c r="E313" s="152"/>
      <c r="F313" s="152"/>
      <c r="G313" s="152"/>
      <c r="H313" s="152"/>
      <c r="I313" s="152"/>
      <c r="J313" s="153"/>
    </row>
    <row r="314" spans="1:10" ht="47.25" x14ac:dyDescent="0.25">
      <c r="A314" s="15" t="e">
        <f>VLOOKUP(B314,'Plantilla publicacion'!$A$4:$B$503,2,0)</f>
        <v>#N/A</v>
      </c>
      <c r="B314" s="8" t="s">
        <v>9</v>
      </c>
      <c r="C314" s="8" t="s">
        <v>0</v>
      </c>
      <c r="D314" s="8" t="s">
        <v>1</v>
      </c>
      <c r="E314" s="8" t="s">
        <v>2</v>
      </c>
      <c r="F314" s="8" t="s">
        <v>3</v>
      </c>
      <c r="G314" s="8" t="s">
        <v>4</v>
      </c>
      <c r="H314" s="9" t="s">
        <v>5</v>
      </c>
      <c r="I314" s="9" t="s">
        <v>6</v>
      </c>
      <c r="J314" s="8" t="s">
        <v>7</v>
      </c>
    </row>
    <row r="315" spans="1:10" s="14" customFormat="1" ht="89.25" x14ac:dyDescent="0.25">
      <c r="A315" s="5" t="str">
        <f>VLOOKUP(B315,'Plantilla publicacion'!$A$4:$B$503,2,0)</f>
        <v>Producto</v>
      </c>
      <c r="B315" s="17" t="s">
        <v>615</v>
      </c>
      <c r="C315" s="17" t="str">
        <f>VLOOKUP(B315,'Plantilla publicacion'!$A$4:$M$503,6,0)</f>
        <v>60-Fortalecer el Sistema Integral de Gestión Institucional en el marco del Modelo Integrado de Planeación y gestión para mejorar la prestación del servicio.</v>
      </c>
      <c r="D315" s="17" t="str">
        <f>VLOOKUP(B315,'Plantilla publicacion'!$A$4:$M$503,7,0)</f>
        <v>C-3599-0200-0006-53105d</v>
      </c>
      <c r="E315" s="17" t="str">
        <f>VLOOKUP(B315,'Plantilla publicacion'!$A$4:$M$503,8,0)</f>
        <v>Plan de implementación de Seguridad y privacidad de la información, ejecutado (Informes de seguimiento y avance trimestrales con soportes documentales del cumplimiento)</v>
      </c>
      <c r="F315" s="17">
        <f>VLOOKUP(B315,'Plantilla publicacion'!$A$4:$M$503,9,0)</f>
        <v>100</v>
      </c>
      <c r="G315" s="17" t="str">
        <f>VLOOKUP(B315,'Plantilla publicacion'!$A$4:$M$503,10,0)</f>
        <v>Porcentual</v>
      </c>
      <c r="H315" s="17" t="str">
        <f>VLOOKUP(B315,'Plantilla publicacion'!$A$4:$M$503,11,0)</f>
        <v>2025-01-13</v>
      </c>
      <c r="I315" s="17" t="str">
        <f>VLOOKUP(B315,'Plantilla publicacion'!$A$4:$M$503,12,0)</f>
        <v>2025-12-12</v>
      </c>
      <c r="J315" s="17" t="str">
        <f>VLOOKUP(B315,'Plantilla publicacion'!$A$4:$M$503,13,0)</f>
        <v>20-OFICINA DE TECNOLOGÍA E INFORMÁTICA</v>
      </c>
    </row>
    <row r="316" spans="1:10" ht="38.25" x14ac:dyDescent="0.25">
      <c r="A316" s="15" t="str">
        <f>VLOOKUP(B316,'Plantilla publicacion'!$A$4:$B$503,2,0)</f>
        <v>Actividad propia</v>
      </c>
      <c r="B316" s="6" t="s">
        <v>618</v>
      </c>
      <c r="C316" s="20">
        <f>VLOOKUP(B316,'Plantilla publicacion'!$A$4:$M$503,6,0)</f>
        <v>0</v>
      </c>
      <c r="D316" s="20">
        <f>VLOOKUP(B316,'Plantilla publicacion'!$A$4:$M$503,7,0)</f>
        <v>0</v>
      </c>
      <c r="E316" s="6" t="str">
        <f>VLOOKUP(B316,'Plantilla publicacion'!$A$4:$M$503,8,0)</f>
        <v>Formular el plan de Seguridad y Privacidad de la información teniendo en cuenta los resultados alcanzados en el periodo anterior y las necesidades de las partes interesada (Documento del Plan  de Seguridad y Privacidad de la información formulado / único entregable)</v>
      </c>
      <c r="F316" s="6">
        <f>VLOOKUP(B316,'Plantilla publicacion'!$A$4:$M$503,9,0)</f>
        <v>1</v>
      </c>
      <c r="G316" s="6" t="str">
        <f>VLOOKUP(B316,'Plantilla publicacion'!$A$4:$M$503,10,0)</f>
        <v>Númerica</v>
      </c>
      <c r="H316" s="7" t="str">
        <f>VLOOKUP(B316,'Plantilla publicacion'!$A$4:$M$503,11,0)</f>
        <v>2025-01-13</v>
      </c>
      <c r="I316" s="7" t="str">
        <f>VLOOKUP(B316,'Plantilla publicacion'!$A$4:$M$503,12,0)</f>
        <v>2025-01-31</v>
      </c>
      <c r="J316" s="19" t="str">
        <f>VLOOKUP(B316,'Plantilla publicacion'!$A$4:$M$503,13,0)</f>
        <v>20-OFICINA DE TECNOLOGÍA E INFORMÁTICA</v>
      </c>
    </row>
    <row r="317" spans="1:10" ht="39" thickBot="1" x14ac:dyDescent="0.3">
      <c r="A317" s="15" t="str">
        <f>VLOOKUP(B317,'Plantilla publicacion'!$A$4:$B$503,2,0)</f>
        <v>Actividad propia</v>
      </c>
      <c r="B317" s="22" t="s">
        <v>619</v>
      </c>
      <c r="C317" s="20">
        <f>VLOOKUP(B317,'Plantilla publicacion'!$A$4:$M$503,6,0)</f>
        <v>0</v>
      </c>
      <c r="D317" s="20">
        <f>VLOOKUP(B317,'Plantilla publicacion'!$A$4:$M$503,7,0)</f>
        <v>0</v>
      </c>
      <c r="E317" s="6" t="str">
        <f>VLOOKUP(B317,'Plantilla publicacion'!$A$4:$M$503,8,0)</f>
        <v>Implementar el Plan de Seguridad  y Privacidad de la información aprobado (Informes de seguimiento y avance trimestrales con soportes documentales del cumplimiento con corte  marzo, junio, septiembre, diciembre)</v>
      </c>
      <c r="F317" s="6">
        <f>VLOOKUP(B317,'Plantilla publicacion'!$A$4:$M$503,9,0)</f>
        <v>100</v>
      </c>
      <c r="G317" s="6" t="str">
        <f>VLOOKUP(B317,'Plantilla publicacion'!$A$4:$M$503,10,0)</f>
        <v>Porcentual</v>
      </c>
      <c r="H317" s="7" t="str">
        <f>VLOOKUP(B317,'Plantilla publicacion'!$A$4:$M$503,11,0)</f>
        <v>2025-02-03</v>
      </c>
      <c r="I317" s="7" t="str">
        <f>VLOOKUP(B317,'Plantilla publicacion'!$A$4:$M$503,12,0)</f>
        <v>2025-12-12</v>
      </c>
      <c r="J317" s="19" t="str">
        <f>VLOOKUP(B317,'Plantilla publicacion'!$A$4:$M$503,13,0)</f>
        <v>20-OFICINA DE TECNOLOGÍA E INFORMÁTICA</v>
      </c>
    </row>
    <row r="318" spans="1:10" s="14" customFormat="1" ht="89.25" x14ac:dyDescent="0.25">
      <c r="A318" s="5" t="str">
        <f>VLOOKUP(B318,'Plantilla publicacion'!$A$4:$B$503,2,0)</f>
        <v>Producto</v>
      </c>
      <c r="B318" s="17" t="s">
        <v>620</v>
      </c>
      <c r="C318" s="17" t="str">
        <f>VLOOKUP(B318,'Plantilla publicacion'!$A$4:$M$503,6,0)</f>
        <v>60-Fortalecer el Sistema Integral de Gestión Institucional en el marco del Modelo Integrado de Planeación y gestión para mejorar la prestación del servicio.</v>
      </c>
      <c r="D318" s="17" t="str">
        <f>VLOOKUP(B318,'Plantilla publicacion'!$A$4:$M$503,7,0)</f>
        <v>C-3599-0200-0006-53105d</v>
      </c>
      <c r="E318" s="17" t="str">
        <f>VLOOKUP(B318,'Plantilla publicacion'!$A$4:$M$503,8,0)</f>
        <v>Plan de tratamiento de riesgos de Seguridad y Privacidad de la información, monitoreado (Informes de seguimiento y avance trimestrales con soportes documentales del cumplimiento)</v>
      </c>
      <c r="F318" s="17">
        <f>VLOOKUP(B318,'Plantilla publicacion'!$A$4:$M$503,9,0)</f>
        <v>100</v>
      </c>
      <c r="G318" s="17" t="str">
        <f>VLOOKUP(B318,'Plantilla publicacion'!$A$4:$M$503,10,0)</f>
        <v>Porcentual</v>
      </c>
      <c r="H318" s="17" t="str">
        <f>VLOOKUP(B318,'Plantilla publicacion'!$A$4:$M$503,11,0)</f>
        <v>2025-01-27</v>
      </c>
      <c r="I318" s="17" t="str">
        <f>VLOOKUP(B318,'Plantilla publicacion'!$A$4:$M$503,12,0)</f>
        <v>2025-12-12</v>
      </c>
      <c r="J318" s="17" t="str">
        <f>VLOOKUP(B318,'Plantilla publicacion'!$A$4:$M$503,13,0)</f>
        <v>20-OFICINA DE TECNOLOGÍA E INFORMÁTICA</v>
      </c>
    </row>
    <row r="319" spans="1:10" ht="38.25" x14ac:dyDescent="0.25">
      <c r="A319" s="15" t="str">
        <f>VLOOKUP(B319,'Plantilla publicacion'!$A$4:$B$503,2,0)</f>
        <v>Actividad propia</v>
      </c>
      <c r="B319" s="6" t="s">
        <v>624</v>
      </c>
      <c r="C319" s="20">
        <f>VLOOKUP(B319,'Plantilla publicacion'!$A$4:$M$503,6,0)</f>
        <v>0</v>
      </c>
      <c r="D319" s="20">
        <f>VLOOKUP(B319,'Plantilla publicacion'!$A$4:$M$503,7,0)</f>
        <v>0</v>
      </c>
      <c r="E319" s="6" t="str">
        <f>VLOOKUP(B319,'Plantilla publicacion'!$A$4:$M$503,8,0)</f>
        <v>Consolidar los riesgos de seguridad de la información con sus respectivos tratamientos, fechas y responsables  (Excel del plan de tratamiento de riesgos de seguridad y privacidad de la información/ único entregable)</v>
      </c>
      <c r="F319" s="6">
        <f>VLOOKUP(B319,'Plantilla publicacion'!$A$4:$M$503,9,0)</f>
        <v>1</v>
      </c>
      <c r="G319" s="6" t="str">
        <f>VLOOKUP(B319,'Plantilla publicacion'!$A$4:$M$503,10,0)</f>
        <v>Númerica</v>
      </c>
      <c r="H319" s="7" t="str">
        <f>VLOOKUP(B319,'Plantilla publicacion'!$A$4:$M$503,11,0)</f>
        <v>2025-01-27</v>
      </c>
      <c r="I319" s="7" t="str">
        <f>VLOOKUP(B319,'Plantilla publicacion'!$A$4:$M$503,12,0)</f>
        <v>2025-04-30</v>
      </c>
      <c r="J319" s="19" t="str">
        <f>VLOOKUP(B319,'Plantilla publicacion'!$A$4:$M$503,13,0)</f>
        <v>20-OFICINA DE TECNOLOGÍA E INFORMÁTICA</v>
      </c>
    </row>
    <row r="320" spans="1:10" ht="39" thickBot="1" x14ac:dyDescent="0.3">
      <c r="A320" s="15" t="str">
        <f>VLOOKUP(B320,'Plantilla publicacion'!$A$4:$B$503,2,0)</f>
        <v>Actividad propia</v>
      </c>
      <c r="B320" s="22" t="s">
        <v>627</v>
      </c>
      <c r="C320" s="20">
        <f>VLOOKUP(B320,'Plantilla publicacion'!$A$4:$M$503,6,0)</f>
        <v>0</v>
      </c>
      <c r="D320" s="20">
        <f>VLOOKUP(B320,'Plantilla publicacion'!$A$4:$M$503,7,0)</f>
        <v>0</v>
      </c>
      <c r="E320" s="6" t="str">
        <f>VLOOKUP(B320,'Plantilla publicacion'!$A$4:$M$503,8,0)</f>
        <v>Realizar el monitoreo al plan de tratamiento de los riesgos de seguridad y privacidad de la información trimestralmente (Informes de seguimiento y avance trimestrales con soportes documentales del cumplimiento con corte  junio, septiembre, diciembre)</v>
      </c>
      <c r="F320" s="6">
        <f>VLOOKUP(B320,'Plantilla publicacion'!$A$4:$M$503,9,0)</f>
        <v>100</v>
      </c>
      <c r="G320" s="6" t="str">
        <f>VLOOKUP(B320,'Plantilla publicacion'!$A$4:$M$503,10,0)</f>
        <v>Porcentual</v>
      </c>
      <c r="H320" s="7" t="str">
        <f>VLOOKUP(B320,'Plantilla publicacion'!$A$4:$M$503,11,0)</f>
        <v>2025-04-01</v>
      </c>
      <c r="I320" s="7" t="str">
        <f>VLOOKUP(B320,'Plantilla publicacion'!$A$4:$M$503,12,0)</f>
        <v>2025-12-12</v>
      </c>
      <c r="J320" s="19" t="str">
        <f>VLOOKUP(B320,'Plantilla publicacion'!$A$4:$M$503,13,0)</f>
        <v>20-OFICINA DE TECNOLOGÍA E INFORMÁTICA</v>
      </c>
    </row>
    <row r="321" spans="1:10" ht="32.25" customHeight="1" x14ac:dyDescent="0.25">
      <c r="A321" s="15" t="e">
        <f>VLOOKUP(B321,'Plantilla publicacion'!$A$4:$B$503,2,0)</f>
        <v>#N/A</v>
      </c>
      <c r="B321" s="148" t="s">
        <v>59</v>
      </c>
      <c r="C321" s="149"/>
      <c r="D321" s="149"/>
      <c r="E321" s="149"/>
      <c r="F321" s="149"/>
      <c r="G321" s="149"/>
      <c r="H321" s="149"/>
      <c r="I321" s="149"/>
      <c r="J321" s="150"/>
    </row>
    <row r="322" spans="1:10" ht="47.25" x14ac:dyDescent="0.25">
      <c r="A322" s="15" t="e">
        <f>VLOOKUP(B322,'Plantilla publicacion'!$A$4:$B$503,2,0)</f>
        <v>#N/A</v>
      </c>
      <c r="B322" s="8" t="s">
        <v>9</v>
      </c>
      <c r="C322" s="8" t="s">
        <v>0</v>
      </c>
      <c r="D322" s="8" t="s">
        <v>1</v>
      </c>
      <c r="E322" s="8" t="s">
        <v>2</v>
      </c>
      <c r="F322" s="8" t="s">
        <v>3</v>
      </c>
      <c r="G322" s="8" t="s">
        <v>4</v>
      </c>
      <c r="H322" s="9" t="s">
        <v>5</v>
      </c>
      <c r="I322" s="9" t="s">
        <v>6</v>
      </c>
      <c r="J322" s="8" t="s">
        <v>7</v>
      </c>
    </row>
    <row r="323" spans="1:10" s="14" customFormat="1" ht="89.25" x14ac:dyDescent="0.25">
      <c r="A323" s="5" t="str">
        <f>VLOOKUP(B323,'Plantilla publicacion'!$A$4:$B$503,2,0)</f>
        <v>Producto</v>
      </c>
      <c r="B323" s="17" t="s">
        <v>784</v>
      </c>
      <c r="C323" s="17" t="str">
        <f>VLOOKUP(B323,'Plantilla publicacion'!$A$4:$M$503,6,0)</f>
        <v>60-Fortalecer el Sistema Integral de Gestión Institucional en el marco del Modelo Integrado de Planeación y gestión para mejorar la prestación del servicio.</v>
      </c>
      <c r="D323" s="17" t="str">
        <f>VLOOKUP(B323,'Plantilla publicacion'!$A$4:$M$503,7,0)</f>
        <v>N/A</v>
      </c>
      <c r="E323" s="17" t="str">
        <f>VLOOKUP(B323,'Plantilla publicacion'!$A$4:$M$503,8,0)</f>
        <v>Política de prevención del Daño Antijurídico, implementada y presentada al Comité (Informe de implementación de la PPDA y acta de comité)</v>
      </c>
      <c r="F323" s="17">
        <f>VLOOKUP(B323,'Plantilla publicacion'!$A$4:$M$503,9,0)</f>
        <v>1</v>
      </c>
      <c r="G323" s="17" t="str">
        <f>VLOOKUP(B323,'Plantilla publicacion'!$A$4:$M$503,10,0)</f>
        <v>Númerica</v>
      </c>
      <c r="H323" s="17" t="str">
        <f>VLOOKUP(B323,'Plantilla publicacion'!$A$4:$M$503,11,0)</f>
        <v>2025-02-03</v>
      </c>
      <c r="I323" s="17" t="str">
        <f>VLOOKUP(B323,'Plantilla publicacion'!$A$4:$M$503,12,0)</f>
        <v>2025-12-19</v>
      </c>
      <c r="J323" s="17" t="str">
        <f>VLOOKUP(B323,'Plantilla publicacion'!$A$4:$M$503,13,0)</f>
        <v>60-GRUPO DE TRABAJO DE GESTIÓN JUDICIAL ADSCRITO A LA OFICINA ASESORA JURÍDICA</v>
      </c>
    </row>
    <row r="324" spans="1:10" ht="38.25" x14ac:dyDescent="0.25">
      <c r="A324" s="15" t="str">
        <f>VLOOKUP(B324,'Plantilla publicacion'!$A$4:$B$503,2,0)</f>
        <v>Actividad propia</v>
      </c>
      <c r="B324" s="6" t="s">
        <v>786</v>
      </c>
      <c r="C324" s="20">
        <f>VLOOKUP(B324,'Plantilla publicacion'!$A$4:$M$503,6,0)</f>
        <v>0</v>
      </c>
      <c r="D324" s="20">
        <f>VLOOKUP(B324,'Plantilla publicacion'!$A$4:$M$503,7,0)</f>
        <v>0</v>
      </c>
      <c r="E324" s="6" t="str">
        <f>VLOOKUP(B324,'Plantilla publicacion'!$A$4:$M$503,8,0)</f>
        <v>Informar a las Delegaturas mediante memorando y/o correo electrónico, las actividades previstas para la ejecución de la Política de Prevención del Daño Antijurídico de la vigencia 2025. (Memorandos y/o correos electrónicos de los recordatorios)</v>
      </c>
      <c r="F324" s="6">
        <f>VLOOKUP(B324,'Plantilla publicacion'!$A$4:$M$503,9,0)</f>
        <v>1</v>
      </c>
      <c r="G324" s="6" t="str">
        <f>VLOOKUP(B324,'Plantilla publicacion'!$A$4:$M$503,10,0)</f>
        <v>Númerica</v>
      </c>
      <c r="H324" s="7" t="str">
        <f>VLOOKUP(B324,'Plantilla publicacion'!$A$4:$M$503,11,0)</f>
        <v>2025-02-03</v>
      </c>
      <c r="I324" s="7" t="str">
        <f>VLOOKUP(B324,'Plantilla publicacion'!$A$4:$M$503,12,0)</f>
        <v>2025-03-31</v>
      </c>
      <c r="J324" s="19" t="str">
        <f>VLOOKUP(B324,'Plantilla publicacion'!$A$4:$M$503,13,0)</f>
        <v>60-GRUPO DE TRABAJO DE GESTIÓN JUDICIAL ADSCRITO A LA OFICINA ASESORA JURÍDICA</v>
      </c>
    </row>
    <row r="325" spans="1:10" ht="38.25" x14ac:dyDescent="0.25">
      <c r="A325" s="15" t="str">
        <f>VLOOKUP(B325,'Plantilla publicacion'!$A$4:$B$503,2,0)</f>
        <v>Actividad propia</v>
      </c>
      <c r="B325" s="6" t="s">
        <v>788</v>
      </c>
      <c r="C325" s="20">
        <f>VLOOKUP(B325,'Plantilla publicacion'!$A$4:$M$503,6,0)</f>
        <v>0</v>
      </c>
      <c r="D325" s="20">
        <f>VLOOKUP(B325,'Plantilla publicacion'!$A$4:$M$503,7,0)</f>
        <v>0</v>
      </c>
      <c r="E325" s="6" t="str">
        <f>VLOOKUP(B325,'Plantilla publicacion'!$A$4:$M$503,8,0)</f>
        <v>Requerir mediante memorando y/o correo electrónico a las Delegaturas el informe final de cumplimiento de las actividades previstas en la Política de Prevención del Daño Antijurídico de la vigencia 2025.(Memorandos y/o correos electrónicos de los requerimientos)</v>
      </c>
      <c r="F325" s="6">
        <f>VLOOKUP(B325,'Plantilla publicacion'!$A$4:$M$503,9,0)</f>
        <v>1</v>
      </c>
      <c r="G325" s="6" t="str">
        <f>VLOOKUP(B325,'Plantilla publicacion'!$A$4:$M$503,10,0)</f>
        <v>Númerica</v>
      </c>
      <c r="H325" s="7" t="str">
        <f>VLOOKUP(B325,'Plantilla publicacion'!$A$4:$M$503,11,0)</f>
        <v>2025-07-01</v>
      </c>
      <c r="I325" s="7" t="str">
        <f>VLOOKUP(B325,'Plantilla publicacion'!$A$4:$M$503,12,0)</f>
        <v>2025-07-31</v>
      </c>
      <c r="J325" s="19" t="str">
        <f>VLOOKUP(B325,'Plantilla publicacion'!$A$4:$M$503,13,0)</f>
        <v>60-GRUPO DE TRABAJO DE GESTIÓN JUDICIAL ADSCRITO A LA OFICINA ASESORA JURÍDICA</v>
      </c>
    </row>
    <row r="326" spans="1:10" ht="38.25" x14ac:dyDescent="0.25">
      <c r="A326" s="15" t="str">
        <f>VLOOKUP(B326,'Plantilla publicacion'!$A$4:$B$503,2,0)</f>
        <v>Actividad propia</v>
      </c>
      <c r="B326" s="6" t="s">
        <v>791</v>
      </c>
      <c r="C326" s="20">
        <f>VLOOKUP(B326,'Plantilla publicacion'!$A$4:$M$503,6,0)</f>
        <v>0</v>
      </c>
      <c r="D326" s="20">
        <f>VLOOKUP(B326,'Plantilla publicacion'!$A$4:$M$503,7,0)</f>
        <v>0</v>
      </c>
      <c r="E326" s="6" t="str">
        <f>VLOOKUP(B326,'Plantilla publicacion'!$A$4:$M$503,8,0)</f>
        <v>Consolidar información remitida por las Delegaturas y/o áreas encargadas, con las actividades ejecutadas para el cumplimiento de la Política (Documento en Word o Excel con consolidado de la Delegaturas y/o áreas encargadas del cumplimiento de la Política /único entregable)</v>
      </c>
      <c r="F326" s="6">
        <f>VLOOKUP(B326,'Plantilla publicacion'!$A$4:$M$503,9,0)</f>
        <v>1</v>
      </c>
      <c r="G326" s="6" t="str">
        <f>VLOOKUP(B326,'Plantilla publicacion'!$A$4:$M$503,10,0)</f>
        <v>Númerica</v>
      </c>
      <c r="H326" s="7" t="str">
        <f>VLOOKUP(B326,'Plantilla publicacion'!$A$4:$M$503,11,0)</f>
        <v>2025-10-01</v>
      </c>
      <c r="I326" s="7" t="str">
        <f>VLOOKUP(B326,'Plantilla publicacion'!$A$4:$M$503,12,0)</f>
        <v>2025-11-28</v>
      </c>
      <c r="J326" s="19" t="str">
        <f>VLOOKUP(B326,'Plantilla publicacion'!$A$4:$M$503,13,0)</f>
        <v>60-GRUPO DE TRABAJO DE GESTIÓN JUDICIAL ADSCRITO A LA OFICINA ASESORA JURÍDICA</v>
      </c>
    </row>
    <row r="327" spans="1:10" s="14" customFormat="1" ht="39" thickBot="1" x14ac:dyDescent="0.3">
      <c r="A327" s="15" t="str">
        <f>VLOOKUP(B327,'Plantilla publicacion'!$A$4:$B$503,2,0)</f>
        <v>Actividad propia</v>
      </c>
      <c r="B327" s="22" t="s">
        <v>793</v>
      </c>
      <c r="C327" s="20">
        <f>VLOOKUP(B327,'Plantilla publicacion'!$A$4:$M$503,6,0)</f>
        <v>0</v>
      </c>
      <c r="D327" s="20">
        <f>VLOOKUP(B327,'Plantilla publicacion'!$A$4:$M$503,7,0)</f>
        <v>0</v>
      </c>
      <c r="E327" s="6" t="str">
        <f>VLOOKUP(B327,'Plantilla publicacion'!$A$4:$M$503,8,0)</f>
        <v>Presentar al Comité de Conciliación, los resultados del cumplimiento del segundo año de implementación de la  Política de Prevención del Daño Antijurídico (Acta del comité de conciliación e informe de implementación /único entregable)</v>
      </c>
      <c r="F327" s="6">
        <f>VLOOKUP(B327,'Plantilla publicacion'!$A$4:$M$503,9,0)</f>
        <v>1</v>
      </c>
      <c r="G327" s="6" t="str">
        <f>VLOOKUP(B327,'Plantilla publicacion'!$A$4:$M$503,10,0)</f>
        <v>Númerica</v>
      </c>
      <c r="H327" s="7" t="str">
        <f>VLOOKUP(B327,'Plantilla publicacion'!$A$4:$M$503,11,0)</f>
        <v>2025-12-01</v>
      </c>
      <c r="I327" s="7" t="str">
        <f>VLOOKUP(B327,'Plantilla publicacion'!$A$4:$M$503,12,0)</f>
        <v>2025-12-19</v>
      </c>
      <c r="J327" s="19" t="str">
        <f>VLOOKUP(B327,'Plantilla publicacion'!$A$4:$M$503,13,0)</f>
        <v>60-GRUPO DE TRABAJO DE GESTIÓN JUDICIAL ADSCRITO A LA OFICINA ASESORA JURÍDICA</v>
      </c>
    </row>
    <row r="328" spans="1:10" s="14" customFormat="1" ht="89.25" x14ac:dyDescent="0.25">
      <c r="A328" s="5" t="str">
        <f>VLOOKUP(B328,'Plantilla publicacion'!$A$4:$B$503,2,0)</f>
        <v>Producto</v>
      </c>
      <c r="B328" s="17" t="s">
        <v>795</v>
      </c>
      <c r="C328" s="17" t="str">
        <f>VLOOKUP(B328,'Plantilla publicacion'!$A$4:$M$503,6,0)</f>
        <v>60-Fortalecer el Sistema Integral de Gestión Institucional en el marco del Modelo Integrado de Planeación y gestión para mejorar la prestación del servicio.</v>
      </c>
      <c r="D328" s="17" t="str">
        <f>VLOOKUP(B328,'Plantilla publicacion'!$A$4:$M$503,7,0)</f>
        <v>N/A</v>
      </c>
      <c r="E328" s="17" t="str">
        <f>VLOOKUP(B328,'Plantilla publicacion'!$A$4:$M$503,8,0)</f>
        <v>Política de Prevención del Daño Antijurídico para la bianulidad 2026-2027, formulada (Documento con la Política de prevención del Daño Antijurídico formulada)</v>
      </c>
      <c r="F328" s="17">
        <f>VLOOKUP(B328,'Plantilla publicacion'!$A$4:$M$503,9,0)</f>
        <v>1</v>
      </c>
      <c r="G328" s="17" t="str">
        <f>VLOOKUP(B328,'Plantilla publicacion'!$A$4:$M$503,10,0)</f>
        <v>Númerica</v>
      </c>
      <c r="H328" s="17" t="str">
        <f>VLOOKUP(B328,'Plantilla publicacion'!$A$4:$M$503,11,0)</f>
        <v>2025-06-03</v>
      </c>
      <c r="I328" s="17" t="str">
        <f>VLOOKUP(B328,'Plantilla publicacion'!$A$4:$M$503,12,0)</f>
        <v>2025-12-31</v>
      </c>
      <c r="J328" s="17" t="str">
        <f>VLOOKUP(B328,'Plantilla publicacion'!$A$4:$M$503,13,0)</f>
        <v>60-GRUPO DE TRABAJO DE GESTIÓN JUDICIAL ADSCRITO A LA OFICINA ASESORA JURÍDICA</v>
      </c>
    </row>
    <row r="329" spans="1:10" ht="38.25" x14ac:dyDescent="0.25">
      <c r="A329" s="15" t="str">
        <f>VLOOKUP(B329,'Plantilla publicacion'!$A$4:$B$503,2,0)</f>
        <v>Actividad propia</v>
      </c>
      <c r="B329" s="6" t="s">
        <v>797</v>
      </c>
      <c r="C329" s="20">
        <f>VLOOKUP(B329,'Plantilla publicacion'!$A$4:$M$503,6,0)</f>
        <v>0</v>
      </c>
      <c r="D329" s="20">
        <f>VLOOKUP(B329,'Plantilla publicacion'!$A$4:$M$503,7,0)</f>
        <v>0</v>
      </c>
      <c r="E329" s="6" t="str">
        <f>VLOOKUP(B329,'Plantilla publicacion'!$A$4:$M$503,8,0)</f>
        <v>Realizar informe de análisis de causas de demanda y condena para la formulación de la Política de Prevención del Daño Antijurídico. (Informe de análisis de causas de demanda y condena/único entregable)</v>
      </c>
      <c r="F329" s="6">
        <f>VLOOKUP(B329,'Plantilla publicacion'!$A$4:$M$503,9,0)</f>
        <v>1</v>
      </c>
      <c r="G329" s="6" t="str">
        <f>VLOOKUP(B329,'Plantilla publicacion'!$A$4:$M$503,10,0)</f>
        <v>Númerica</v>
      </c>
      <c r="H329" s="7" t="str">
        <f>VLOOKUP(B329,'Plantilla publicacion'!$A$4:$M$503,11,0)</f>
        <v>2025-06-03</v>
      </c>
      <c r="I329" s="7" t="str">
        <f>VLOOKUP(B329,'Plantilla publicacion'!$A$4:$M$503,12,0)</f>
        <v>2025-09-30</v>
      </c>
      <c r="J329" s="19" t="str">
        <f>VLOOKUP(B329,'Plantilla publicacion'!$A$4:$M$503,13,0)</f>
        <v>60-GRUPO DE TRABAJO DE GESTIÓN JUDICIAL ADSCRITO A LA OFICINA ASESORA JURÍDICA</v>
      </c>
    </row>
    <row r="330" spans="1:10" ht="38.25" x14ac:dyDescent="0.25">
      <c r="A330" s="15" t="str">
        <f>VLOOKUP(B330,'Plantilla publicacion'!$A$4:$B$503,2,0)</f>
        <v>Actividad propia</v>
      </c>
      <c r="B330" s="6" t="s">
        <v>800</v>
      </c>
      <c r="C330" s="20">
        <f>VLOOKUP(B330,'Plantilla publicacion'!$A$4:$M$503,6,0)</f>
        <v>0</v>
      </c>
      <c r="D330" s="20">
        <f>VLOOKUP(B330,'Plantilla publicacion'!$A$4:$M$503,7,0)</f>
        <v>0</v>
      </c>
      <c r="E330" s="6" t="str">
        <f>VLOOKUP(B330,'Plantilla publicacion'!$A$4:$M$503,8,0)</f>
        <v>Presentar y socializar informe de análisis de causas de demanda y condena A las áreas misionales de la Entidad.	 (Acta de reunión y/o capturas de pantalla de la reunión)</v>
      </c>
      <c r="F330" s="6">
        <f>VLOOKUP(B330,'Plantilla publicacion'!$A$4:$M$503,9,0)</f>
        <v>1</v>
      </c>
      <c r="G330" s="6" t="str">
        <f>VLOOKUP(B330,'Plantilla publicacion'!$A$4:$M$503,10,0)</f>
        <v>Númerica</v>
      </c>
      <c r="H330" s="7" t="str">
        <f>VLOOKUP(B330,'Plantilla publicacion'!$A$4:$M$503,11,0)</f>
        <v>2025-10-01</v>
      </c>
      <c r="I330" s="7" t="str">
        <f>VLOOKUP(B330,'Plantilla publicacion'!$A$4:$M$503,12,0)</f>
        <v>2025-10-31</v>
      </c>
      <c r="J330" s="19" t="str">
        <f>VLOOKUP(B330,'Plantilla publicacion'!$A$4:$M$503,13,0)</f>
        <v>60-GRUPO DE TRABAJO DE GESTIÓN JUDICIAL ADSCRITO A LA OFICINA ASESORA JURÍDICA</v>
      </c>
    </row>
    <row r="331" spans="1:10" ht="38.25" x14ac:dyDescent="0.25">
      <c r="A331" s="15" t="str">
        <f>VLOOKUP(B331,'Plantilla publicacion'!$A$4:$B$503,2,0)</f>
        <v>Actividad propia</v>
      </c>
      <c r="B331" s="6" t="s">
        <v>802</v>
      </c>
      <c r="C331" s="20">
        <f>VLOOKUP(B331,'Plantilla publicacion'!$A$4:$M$503,6,0)</f>
        <v>0</v>
      </c>
      <c r="D331" s="20">
        <f>VLOOKUP(B331,'Plantilla publicacion'!$A$4:$M$503,7,0)</f>
        <v>0</v>
      </c>
      <c r="E331" s="6" t="str">
        <f>VLOOKUP(B331,'Plantilla publicacion'!$A$4:$M$503,8,0)</f>
        <v>Formular proyecto de la Política de Prevención del Daño Antijurídico de acuerdo con los lineamientos de la ANDJE (Documento de formulación/único entregable)</v>
      </c>
      <c r="F331" s="6">
        <f>VLOOKUP(B331,'Plantilla publicacion'!$A$4:$M$503,9,0)</f>
        <v>1</v>
      </c>
      <c r="G331" s="6" t="str">
        <f>VLOOKUP(B331,'Plantilla publicacion'!$A$4:$M$503,10,0)</f>
        <v>Númerica</v>
      </c>
      <c r="H331" s="7" t="str">
        <f>VLOOKUP(B331,'Plantilla publicacion'!$A$4:$M$503,11,0)</f>
        <v>2025-11-04</v>
      </c>
      <c r="I331" s="7" t="str">
        <f>VLOOKUP(B331,'Plantilla publicacion'!$A$4:$M$503,12,0)</f>
        <v>2025-11-28</v>
      </c>
      <c r="J331" s="19" t="str">
        <f>VLOOKUP(B331,'Plantilla publicacion'!$A$4:$M$503,13,0)</f>
        <v>60-GRUPO DE TRABAJO DE GESTIÓN JUDICIAL ADSCRITO A LA OFICINA ASESORA JURÍDICA</v>
      </c>
    </row>
    <row r="332" spans="1:10" ht="38.25" x14ac:dyDescent="0.25">
      <c r="A332" s="15" t="str">
        <f>VLOOKUP(B332,'Plantilla publicacion'!$A$4:$B$503,2,0)</f>
        <v>Actividad propia</v>
      </c>
      <c r="B332" s="6" t="s">
        <v>804</v>
      </c>
      <c r="C332" s="20">
        <f>VLOOKUP(B332,'Plantilla publicacion'!$A$4:$M$503,6,0)</f>
        <v>0</v>
      </c>
      <c r="D332" s="20">
        <f>VLOOKUP(B332,'Plantilla publicacion'!$A$4:$M$503,7,0)</f>
        <v>0</v>
      </c>
      <c r="E332" s="6" t="str">
        <f>VLOOKUP(B332,'Plantilla publicacion'!$A$4:$M$503,8,0)</f>
        <v>Presentar la formulación de la Política de Prevención del Daño Antijurídico al Comité de Conciliación. (Acta del comité de conciliación y/o documento de la presentación)</v>
      </c>
      <c r="F332" s="6">
        <f>VLOOKUP(B332,'Plantilla publicacion'!$A$4:$M$503,9,0)</f>
        <v>1</v>
      </c>
      <c r="G332" s="6" t="str">
        <f>VLOOKUP(B332,'Plantilla publicacion'!$A$4:$M$503,10,0)</f>
        <v>Númerica</v>
      </c>
      <c r="H332" s="7" t="str">
        <f>VLOOKUP(B332,'Plantilla publicacion'!$A$4:$M$503,11,0)</f>
        <v>2025-12-01</v>
      </c>
      <c r="I332" s="7" t="str">
        <f>VLOOKUP(B332,'Plantilla publicacion'!$A$4:$M$503,12,0)</f>
        <v>2025-12-15</v>
      </c>
      <c r="J332" s="19" t="str">
        <f>VLOOKUP(B332,'Plantilla publicacion'!$A$4:$M$503,13,0)</f>
        <v>60-GRUPO DE TRABAJO DE GESTIÓN JUDICIAL ADSCRITO A LA OFICINA ASESORA JURÍDICA</v>
      </c>
    </row>
    <row r="333" spans="1:10" ht="39" thickBot="1" x14ac:dyDescent="0.3">
      <c r="A333" s="15" t="str">
        <f>VLOOKUP(B333,'Plantilla publicacion'!$A$4:$B$503,2,0)</f>
        <v>Actividad propia</v>
      </c>
      <c r="B333" s="22" t="s">
        <v>807</v>
      </c>
      <c r="C333" s="20">
        <f>VLOOKUP(B333,'Plantilla publicacion'!$A$4:$M$503,6,0)</f>
        <v>0</v>
      </c>
      <c r="D333" s="20">
        <f>VLOOKUP(B333,'Plantilla publicacion'!$A$4:$M$503,7,0)</f>
        <v>0</v>
      </c>
      <c r="E333" s="6" t="str">
        <f>VLOOKUP(B333,'Plantilla publicacion'!$A$4:$M$503,8,0)</f>
        <v>Enviar a la ANDJE la formulación de la Política de Prevención del Daño Antijurídico para aprobación. (Soporte de envío del documento a la ANDJE/único entregable)</v>
      </c>
      <c r="F333" s="6">
        <f>VLOOKUP(B333,'Plantilla publicacion'!$A$4:$M$503,9,0)</f>
        <v>1</v>
      </c>
      <c r="G333" s="6" t="str">
        <f>VLOOKUP(B333,'Plantilla publicacion'!$A$4:$M$503,10,0)</f>
        <v>Númerica</v>
      </c>
      <c r="H333" s="7" t="str">
        <f>VLOOKUP(B333,'Plantilla publicacion'!$A$4:$M$503,11,0)</f>
        <v>2025-12-16</v>
      </c>
      <c r="I333" s="7" t="str">
        <f>VLOOKUP(B333,'Plantilla publicacion'!$A$4:$M$503,12,0)</f>
        <v>2025-12-31</v>
      </c>
      <c r="J333" s="19" t="str">
        <f>VLOOKUP(B333,'Plantilla publicacion'!$A$4:$M$503,13,0)</f>
        <v>60-GRUPO DE TRABAJO DE GESTIÓN JUDICIAL ADSCRITO A LA OFICINA ASESORA JURÍDICA</v>
      </c>
    </row>
    <row r="334" spans="1:10" s="14" customFormat="1" ht="63.75" x14ac:dyDescent="0.25">
      <c r="A334" s="5" t="str">
        <f>VLOOKUP(B334,'Plantilla publicacion'!$A$4:$B$503,2,0)</f>
        <v>Producto</v>
      </c>
      <c r="B334" s="17" t="s">
        <v>810</v>
      </c>
      <c r="C334" s="17" t="str">
        <f>VLOOKUP(B334,'Plantilla publicacion'!$A$4:$M$503,6,0)</f>
        <v>56-Fortalecer la gestión de la información, el conocimiento y la innovación para optimizar la capacidad institucional</v>
      </c>
      <c r="D334" s="17" t="str">
        <f>VLOOKUP(B334,'Plantilla publicacion'!$A$4:$M$503,7,0)</f>
        <v>N/A</v>
      </c>
      <c r="E334" s="17" t="str">
        <f>VLOOKUP(B334,'Plantilla publicacion'!$A$4:$M$503,8,0)</f>
        <v>Equipo jurídico del Grupo de Gestión Judicial , fortalecido (Listas de asistencia y/o capturas de pantalla/único entregable)</v>
      </c>
      <c r="F334" s="17">
        <f>VLOOKUP(B334,'Plantilla publicacion'!$A$4:$M$503,9,0)</f>
        <v>2</v>
      </c>
      <c r="G334" s="17" t="str">
        <f>VLOOKUP(B334,'Plantilla publicacion'!$A$4:$M$503,10,0)</f>
        <v>Númerica</v>
      </c>
      <c r="H334" s="17" t="str">
        <f>VLOOKUP(B334,'Plantilla publicacion'!$A$4:$M$503,11,0)</f>
        <v>2025-01-27</v>
      </c>
      <c r="I334" s="17" t="str">
        <f>VLOOKUP(B334,'Plantilla publicacion'!$A$4:$M$503,12,0)</f>
        <v>2025-11-28</v>
      </c>
      <c r="J334" s="17" t="str">
        <f>VLOOKUP(B334,'Plantilla publicacion'!$A$4:$M$503,13,0)</f>
        <v>60-GRUPO DE TRABAJO DE GESTIÓN JUDICIAL ADSCRITO A LA OFICINA ASESORA JURÍDICA</v>
      </c>
    </row>
    <row r="335" spans="1:10" ht="38.25" x14ac:dyDescent="0.25">
      <c r="A335" s="15" t="str">
        <f>VLOOKUP(B335,'Plantilla publicacion'!$A$4:$B$503,2,0)</f>
        <v>Actividad propia</v>
      </c>
      <c r="B335" s="6" t="s">
        <v>812</v>
      </c>
      <c r="C335" s="20">
        <f>VLOOKUP(B335,'Plantilla publicacion'!$A$4:$M$503,6,0)</f>
        <v>0</v>
      </c>
      <c r="D335" s="20">
        <f>VLOOKUP(B335,'Plantilla publicacion'!$A$4:$M$503,7,0)</f>
        <v>0</v>
      </c>
      <c r="E335" s="6" t="str">
        <f>VLOOKUP(B335,'Plantilla publicacion'!$A$4:$M$503,8,0)</f>
        <v>Solicitar mediante correo electrónico a la ANDJE que se realicen dos jornadas de capacitación. (Correo electrónico a la ANDJE/único entregable)</v>
      </c>
      <c r="F335" s="6">
        <f>VLOOKUP(B335,'Plantilla publicacion'!$A$4:$M$503,9,0)</f>
        <v>1</v>
      </c>
      <c r="G335" s="6" t="str">
        <f>VLOOKUP(B335,'Plantilla publicacion'!$A$4:$M$503,10,0)</f>
        <v>Númerica</v>
      </c>
      <c r="H335" s="7" t="str">
        <f>VLOOKUP(B335,'Plantilla publicacion'!$A$4:$M$503,11,0)</f>
        <v>2025-01-27</v>
      </c>
      <c r="I335" s="7" t="str">
        <f>VLOOKUP(B335,'Plantilla publicacion'!$A$4:$M$503,12,0)</f>
        <v>2025-02-28</v>
      </c>
      <c r="J335" s="19" t="str">
        <f>VLOOKUP(B335,'Plantilla publicacion'!$A$4:$M$503,13,0)</f>
        <v>60-GRUPO DE TRABAJO DE GESTIÓN JUDICIAL ADSCRITO A LA OFICINA ASESORA JURÍDICA</v>
      </c>
    </row>
    <row r="336" spans="1:10" ht="38.25" x14ac:dyDescent="0.25">
      <c r="A336" s="15" t="str">
        <f>VLOOKUP(B336,'Plantilla publicacion'!$A$4:$B$503,2,0)</f>
        <v>Actividad propia</v>
      </c>
      <c r="B336" s="6" t="s">
        <v>814</v>
      </c>
      <c r="C336" s="20">
        <f>VLOOKUP(B336,'Plantilla publicacion'!$A$4:$M$503,6,0)</f>
        <v>0</v>
      </c>
      <c r="D336" s="20">
        <f>VLOOKUP(B336,'Plantilla publicacion'!$A$4:$M$503,7,0)</f>
        <v>0</v>
      </c>
      <c r="E336" s="6" t="str">
        <f>VLOOKUP(B336,'Plantilla publicacion'!$A$4:$M$503,8,0)</f>
        <v>Participar en capacitaciones desarrolladas por la Agencia Nacional de Defensa Jurídica del Estado (Capturas de pantalla de las capacitaciones y/o listado de asistencia)</v>
      </c>
      <c r="F336" s="6">
        <f>VLOOKUP(B336,'Plantilla publicacion'!$A$4:$M$503,9,0)</f>
        <v>2</v>
      </c>
      <c r="G336" s="6" t="str">
        <f>VLOOKUP(B336,'Plantilla publicacion'!$A$4:$M$503,10,0)</f>
        <v>Númerica</v>
      </c>
      <c r="H336" s="7" t="str">
        <f>VLOOKUP(B336,'Plantilla publicacion'!$A$4:$M$503,11,0)</f>
        <v>2025-03-03</v>
      </c>
      <c r="I336" s="7" t="str">
        <f>VLOOKUP(B336,'Plantilla publicacion'!$A$4:$M$503,12,0)</f>
        <v>2025-09-30</v>
      </c>
      <c r="J336" s="19" t="str">
        <f>VLOOKUP(B336,'Plantilla publicacion'!$A$4:$M$503,13,0)</f>
        <v>60-GRUPO DE TRABAJO DE GESTIÓN JUDICIAL ADSCRITO A LA OFICINA ASESORA JURÍDICA</v>
      </c>
    </row>
    <row r="337" spans="1:10" ht="51.75" thickBot="1" x14ac:dyDescent="0.3">
      <c r="A337" s="15" t="str">
        <f>VLOOKUP(B337,'Plantilla publicacion'!$A$4:$B$503,2,0)</f>
        <v>Actividad propia</v>
      </c>
      <c r="B337" s="22" t="s">
        <v>815</v>
      </c>
      <c r="C337" s="20">
        <f>VLOOKUP(B337,'Plantilla publicacion'!$A$4:$M$503,6,0)</f>
        <v>0</v>
      </c>
      <c r="D337" s="20">
        <f>VLOOKUP(B337,'Plantilla publicacion'!$A$4:$M$503,7,0)</f>
        <v>0</v>
      </c>
      <c r="E337" s="6" t="str">
        <f>VLOOKUP(B337,'Plantilla publicacion'!$A$4:$M$503,8,0)</f>
        <v>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v>
      </c>
      <c r="F337" s="6">
        <f>VLOOKUP(B337,'Plantilla publicacion'!$A$4:$M$503,9,0)</f>
        <v>2</v>
      </c>
      <c r="G337" s="6" t="str">
        <f>VLOOKUP(B337,'Plantilla publicacion'!$A$4:$M$503,10,0)</f>
        <v>Númerica</v>
      </c>
      <c r="H337" s="7" t="str">
        <f>VLOOKUP(B337,'Plantilla publicacion'!$A$4:$M$503,11,0)</f>
        <v>2025-04-01</v>
      </c>
      <c r="I337" s="7" t="str">
        <f>VLOOKUP(B337,'Plantilla publicacion'!$A$4:$M$503,12,0)</f>
        <v>2025-11-28</v>
      </c>
      <c r="J337" s="19" t="str">
        <f>VLOOKUP(B337,'Plantilla publicacion'!$A$4:$M$503,13,0)</f>
        <v>60-GRUPO DE TRABAJO DE GESTIÓN JUDICIAL ADSCRITO A LA OFICINA ASESORA JURÍDICA</v>
      </c>
    </row>
    <row r="338" spans="1:10" ht="32.25" customHeight="1" x14ac:dyDescent="0.25">
      <c r="A338" s="15" t="e">
        <f>VLOOKUP(B338,'Plantilla publicacion'!$A$4:$B$503,2,0)</f>
        <v>#N/A</v>
      </c>
      <c r="B338" s="148" t="s">
        <v>60</v>
      </c>
      <c r="C338" s="149"/>
      <c r="D338" s="149"/>
      <c r="E338" s="149"/>
      <c r="F338" s="149"/>
      <c r="G338" s="149"/>
      <c r="H338" s="149"/>
      <c r="I338" s="149"/>
      <c r="J338" s="150"/>
    </row>
    <row r="339" spans="1:10" ht="47.25" x14ac:dyDescent="0.25">
      <c r="A339" s="15" t="e">
        <f>VLOOKUP(B339,'Plantilla publicacion'!$A$4:$B$503,2,0)</f>
        <v>#N/A</v>
      </c>
      <c r="B339" s="8" t="s">
        <v>9</v>
      </c>
      <c r="C339" s="8" t="s">
        <v>0</v>
      </c>
      <c r="D339" s="8" t="s">
        <v>1</v>
      </c>
      <c r="E339" s="8" t="s">
        <v>2</v>
      </c>
      <c r="F339" s="8" t="s">
        <v>3</v>
      </c>
      <c r="G339" s="8" t="s">
        <v>4</v>
      </c>
      <c r="H339" s="9" t="s">
        <v>5</v>
      </c>
      <c r="I339" s="9" t="s">
        <v>6</v>
      </c>
      <c r="J339" s="8" t="s">
        <v>7</v>
      </c>
    </row>
    <row r="340" spans="1:10" s="14" customFormat="1" ht="63.75" x14ac:dyDescent="0.25">
      <c r="A340" s="5" t="str">
        <f>VLOOKUP(B340,'Plantilla publicacion'!$A$4:$B$503,2,0)</f>
        <v>Producto</v>
      </c>
      <c r="B340" s="17" t="s">
        <v>913</v>
      </c>
      <c r="C340" s="17" t="str">
        <f>VLOOKUP(B340,'Plantilla publicacion'!$A$4:$M$503,6,0)</f>
        <v>56-Fortalecer la gestión de la información, el conocimiento y la innovación para optimizar la capacidad institucional</v>
      </c>
      <c r="D340" s="17" t="str">
        <f>VLOOKUP(B340,'Plantilla publicacion'!$A$4:$M$503,7,0)</f>
        <v>N/A</v>
      </c>
      <c r="E340" s="17" t="str">
        <f>VLOOKUP(B340,'Plantilla publicacion'!$A$4:$M$503,8,0)</f>
        <v>Estrategia de divulgación de la herramienta “Buscador de Conceptos”, para promover la consulta por parte de los Grupos de Interés, ejecutada. (capturas de pantalla de la publicación de la campaña/único entregable)</v>
      </c>
      <c r="F340" s="17">
        <f>VLOOKUP(B340,'Plantilla publicacion'!$A$4:$M$503,9,0)</f>
        <v>1</v>
      </c>
      <c r="G340" s="17" t="str">
        <f>VLOOKUP(B340,'Plantilla publicacion'!$A$4:$M$503,10,0)</f>
        <v>Númerica</v>
      </c>
      <c r="H340" s="17" t="str">
        <f>VLOOKUP(B340,'Plantilla publicacion'!$A$4:$M$503,11,0)</f>
        <v>2025-01-27</v>
      </c>
      <c r="I340" s="17" t="str">
        <f>VLOOKUP(B340,'Plantilla publicacion'!$A$4:$M$503,12,0)</f>
        <v>2025-12-10</v>
      </c>
      <c r="J340" s="17" t="str">
        <f>VLOOKUP(B340,'Plantilla publicacion'!$A$4:$M$503,13,0)</f>
        <v>73-GRUPO DE TRABAJO DE COMUNICACION;
13-GRUPO DE TRABAJO DE CONCEPTOS Y APOYO LEGAL</v>
      </c>
    </row>
    <row r="341" spans="1:10" ht="39.75" customHeight="1" x14ac:dyDescent="0.25">
      <c r="A341" s="15" t="str">
        <f>VLOOKUP(B341,'Plantilla publicacion'!$A$4:$B$503,2,0)</f>
        <v>Actividad propia</v>
      </c>
      <c r="B341" s="6" t="s">
        <v>917</v>
      </c>
      <c r="C341" s="20">
        <f>VLOOKUP(B341,'Plantilla publicacion'!$A$4:$M$503,6,0)</f>
        <v>0</v>
      </c>
      <c r="D341" s="20">
        <f>VLOOKUP(B341,'Plantilla publicacion'!$A$4:$M$503,7,0)</f>
        <v>0</v>
      </c>
      <c r="E341" s="6" t="str">
        <f>VLOOKUP(B341,'Plantilla publicacion'!$A$4:$M$503,8,0)</f>
        <v>Elaborar y remitir al Grupo de Comunicaciones el Brief con la propuesta de la estrategia de divulgación del "Buscador de Conceptos" (Correo electrónico con Brief diligenciado / único entregable)</v>
      </c>
      <c r="F341" s="6">
        <f>VLOOKUP(B341,'Plantilla publicacion'!$A$4:$M$503,9,0)</f>
        <v>1</v>
      </c>
      <c r="G341" s="6" t="str">
        <f>VLOOKUP(B341,'Plantilla publicacion'!$A$4:$M$503,10,0)</f>
        <v>Númerica</v>
      </c>
      <c r="H341" s="7" t="str">
        <f>VLOOKUP(B341,'Plantilla publicacion'!$A$4:$M$503,11,0)</f>
        <v>2025-01-27</v>
      </c>
      <c r="I341" s="7" t="str">
        <f>VLOOKUP(B341,'Plantilla publicacion'!$A$4:$M$503,12,0)</f>
        <v>2025-02-28</v>
      </c>
      <c r="J341" s="19" t="str">
        <f>VLOOKUP(B341,'Plantilla publicacion'!$A$4:$M$503,13,0)</f>
        <v>13-GRUPO DE TRABAJO DE CONCEPTOS Y APOYO LEGAL</v>
      </c>
    </row>
    <row r="342" spans="1:10" ht="39.75" customHeight="1" x14ac:dyDescent="0.25">
      <c r="A342" s="15" t="str">
        <f>VLOOKUP(B342,'Plantilla publicacion'!$A$4:$B$503,2,0)</f>
        <v>Actividad sin participación</v>
      </c>
      <c r="B342" s="6" t="s">
        <v>919</v>
      </c>
      <c r="C342" s="20">
        <f>VLOOKUP(B342,'Plantilla publicacion'!$A$4:$M$503,6,0)</f>
        <v>0</v>
      </c>
      <c r="D342" s="20">
        <f>VLOOKUP(B342,'Plantilla publicacion'!$A$4:$M$503,7,0)</f>
        <v>0</v>
      </c>
      <c r="E342" s="6" t="str">
        <f>VLOOKUP(B342,'Plantilla publicacion'!$A$4:$M$503,8,0)</f>
        <v>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v>
      </c>
      <c r="F342" s="6">
        <f>VLOOKUP(B342,'Plantilla publicacion'!$A$4:$M$503,9,0)</f>
        <v>1</v>
      </c>
      <c r="G342" s="6" t="str">
        <f>VLOOKUP(B342,'Plantilla publicacion'!$A$4:$M$503,10,0)</f>
        <v>Númerica</v>
      </c>
      <c r="H342" s="7" t="str">
        <f>VLOOKUP(B342,'Plantilla publicacion'!$A$4:$M$503,11,0)</f>
        <v>2025-03-03</v>
      </c>
      <c r="I342" s="7" t="str">
        <f>VLOOKUP(B342,'Plantilla publicacion'!$A$4:$M$503,12,0)</f>
        <v>2025-04-30</v>
      </c>
      <c r="J342" s="19" t="str">
        <f>VLOOKUP(B342,'Plantilla publicacion'!$A$4:$M$503,13,0)</f>
        <v>73-GRUPO DE TRABAJO DE COMUNICACION</v>
      </c>
    </row>
    <row r="343" spans="1:10" ht="39.75" customHeight="1" x14ac:dyDescent="0.25">
      <c r="A343" s="15" t="str">
        <f>VLOOKUP(B343,'Plantilla publicacion'!$A$4:$B$503,2,0)</f>
        <v>Actividad sin participación</v>
      </c>
      <c r="B343" s="6" t="s">
        <v>921</v>
      </c>
      <c r="C343" s="20">
        <f>VLOOKUP(B343,'Plantilla publicacion'!$A$4:$M$503,6,0)</f>
        <v>0</v>
      </c>
      <c r="D343" s="20">
        <f>VLOOKUP(B343,'Plantilla publicacion'!$A$4:$M$503,7,0)</f>
        <v>0</v>
      </c>
      <c r="E343" s="6" t="str">
        <f>VLOOKUP(B343,'Plantilla publicacion'!$A$4:$M$503,8,0)</f>
        <v>Ejecutar la estrategia de divulgación a través de los canales de comunicación d ela Entidad.  (capturas de pantalla de la publicación de estrategia de divulgación/único entregable)</v>
      </c>
      <c r="F343" s="6">
        <f>VLOOKUP(B343,'Plantilla publicacion'!$A$4:$M$503,9,0)</f>
        <v>1</v>
      </c>
      <c r="G343" s="6" t="str">
        <f>VLOOKUP(B343,'Plantilla publicacion'!$A$4:$M$503,10,0)</f>
        <v>Porcentual</v>
      </c>
      <c r="H343" s="7" t="str">
        <f>VLOOKUP(B343,'Plantilla publicacion'!$A$4:$M$503,11,0)</f>
        <v>2025-04-01</v>
      </c>
      <c r="I343" s="7" t="str">
        <f>VLOOKUP(B343,'Plantilla publicacion'!$A$4:$M$503,12,0)</f>
        <v>2025-12-10</v>
      </c>
      <c r="J343" s="19" t="str">
        <f>VLOOKUP(B343,'Plantilla publicacion'!$A$4:$M$503,13,0)</f>
        <v>73-GRUPO DE TRABAJO DE COMUNICACION</v>
      </c>
    </row>
    <row r="344" spans="1:10" s="14" customFormat="1" ht="89.25" x14ac:dyDescent="0.25">
      <c r="A344" s="5" t="str">
        <f>VLOOKUP(B344,'Plantilla publicacion'!$A$4:$B$503,2,0)</f>
        <v>Producto</v>
      </c>
      <c r="B344" s="17" t="s">
        <v>924</v>
      </c>
      <c r="C344" s="17" t="str">
        <f>VLOOKUP(B344,'Plantilla publicacion'!$A$4:$M$503,6,0)</f>
        <v>60-Fortalecer el Sistema Integral de Gestión Institucional en el marco del Modelo Integrado de Planeación y gestión para mejorar la prestación del servicio.</v>
      </c>
      <c r="D344" s="17" t="str">
        <f>VLOOKUP(B344,'Plantilla publicacion'!$A$4:$M$503,7,0)</f>
        <v>N/A</v>
      </c>
      <c r="E344" s="17" t="str">
        <f>VLOOKUP(B344,'Plantilla publicacion'!$A$4:$M$503,8,0)</f>
        <v>Proyecto(s) de acto(s) administrativo(s) a través del cual se ordenará la depuración normativa de la SIC, elaborado(s) y presentados (s) (Proyecto(s) de acto(s) de depuración elaborado(s)/único entregable)</v>
      </c>
      <c r="F344" s="17">
        <f>VLOOKUP(B344,'Plantilla publicacion'!$A$4:$M$503,9,0)</f>
        <v>100</v>
      </c>
      <c r="G344" s="17" t="str">
        <f>VLOOKUP(B344,'Plantilla publicacion'!$A$4:$M$503,10,0)</f>
        <v>Porcentual</v>
      </c>
      <c r="H344" s="17" t="str">
        <f>VLOOKUP(B344,'Plantilla publicacion'!$A$4:$M$503,11,0)</f>
        <v>2025-01-30</v>
      </c>
      <c r="I344" s="17" t="str">
        <f>VLOOKUP(B344,'Plantilla publicacion'!$A$4:$M$503,12,0)</f>
        <v>2025-07-11</v>
      </c>
      <c r="J344" s="17" t="str">
        <f>VLOOKUP(B344,'Plantilla publicacion'!$A$4:$M$503,13,0)</f>
        <v>12-GRUPO DE TRABAJO DE REGULACIÓN</v>
      </c>
    </row>
    <row r="345" spans="1:10" ht="39.75" customHeight="1" x14ac:dyDescent="0.25">
      <c r="A345" s="15" t="str">
        <f>VLOOKUP(B345,'Plantilla publicacion'!$A$4:$B$503,2,0)</f>
        <v>Actividad propia</v>
      </c>
      <c r="B345" s="6" t="s">
        <v>928</v>
      </c>
      <c r="C345" s="20">
        <f>VLOOKUP(B345,'Plantilla publicacion'!$A$4:$M$503,6,0)</f>
        <v>0</v>
      </c>
      <c r="D345" s="20">
        <f>VLOOKUP(B345,'Plantilla publicacion'!$A$4:$M$503,7,0)</f>
        <v>0</v>
      </c>
      <c r="E345" s="6" t="str">
        <f>VLOOKUP(B345,'Plantilla publicacion'!$A$4:$M$503,8,0)</f>
        <v>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v>
      </c>
      <c r="F345" s="6">
        <f>VLOOKUP(B345,'Plantilla publicacion'!$A$4:$M$503,9,0)</f>
        <v>1</v>
      </c>
      <c r="G345" s="6" t="str">
        <f>VLOOKUP(B345,'Plantilla publicacion'!$A$4:$M$503,10,0)</f>
        <v>Númerica</v>
      </c>
      <c r="H345" s="7" t="str">
        <f>VLOOKUP(B345,'Plantilla publicacion'!$A$4:$M$503,11,0)</f>
        <v>2025-01-30</v>
      </c>
      <c r="I345" s="7" t="str">
        <f>VLOOKUP(B345,'Plantilla publicacion'!$A$4:$M$503,12,0)</f>
        <v>2025-02-28</v>
      </c>
      <c r="J345" s="19" t="str">
        <f>VLOOKUP(B345,'Plantilla publicacion'!$A$4:$M$503,13,0)</f>
        <v>12-GRUPO DE TRABAJO DE REGULACIÓN</v>
      </c>
    </row>
    <row r="346" spans="1:10" ht="39.75" customHeight="1" x14ac:dyDescent="0.25">
      <c r="A346" s="15" t="str">
        <f>VLOOKUP(B346,'Plantilla publicacion'!$A$4:$B$503,2,0)</f>
        <v>Actividad propia</v>
      </c>
      <c r="B346" s="6" t="s">
        <v>930</v>
      </c>
      <c r="C346" s="20">
        <f>VLOOKUP(B346,'Plantilla publicacion'!$A$4:$M$503,6,0)</f>
        <v>0</v>
      </c>
      <c r="D346" s="20">
        <f>VLOOKUP(B346,'Plantilla publicacion'!$A$4:$M$503,7,0)</f>
        <v>0</v>
      </c>
      <c r="E346" s="6" t="str">
        <f>VLOOKUP(B346,'Plantilla publicacion'!$A$4:$M$503,8,0)</f>
        <v>Realizar consulta pública para identificar instrucciones o regulaciones de la Superintendencia, susceptibles de depuración  en el marco de la Ley 2085 de 2021. (Soporte de publicación en la página web de la Entidad / único entregable)</v>
      </c>
      <c r="F346" s="6">
        <f>VLOOKUP(B346,'Plantilla publicacion'!$A$4:$M$503,9,0)</f>
        <v>1</v>
      </c>
      <c r="G346" s="6" t="str">
        <f>VLOOKUP(B346,'Plantilla publicacion'!$A$4:$M$503,10,0)</f>
        <v>Númerica</v>
      </c>
      <c r="H346" s="7" t="str">
        <f>VLOOKUP(B346,'Plantilla publicacion'!$A$4:$M$503,11,0)</f>
        <v>2025-02-25</v>
      </c>
      <c r="I346" s="7" t="str">
        <f>VLOOKUP(B346,'Plantilla publicacion'!$A$4:$M$503,12,0)</f>
        <v>2025-03-25</v>
      </c>
      <c r="J346" s="19" t="str">
        <f>VLOOKUP(B346,'Plantilla publicacion'!$A$4:$M$503,13,0)</f>
        <v>12-GRUPO DE TRABAJO DE REGULACIÓN</v>
      </c>
    </row>
    <row r="347" spans="1:10" ht="39.75" customHeight="1" thickBot="1" x14ac:dyDescent="0.3">
      <c r="A347" s="15" t="str">
        <f>VLOOKUP(B347,'Plantilla publicacion'!$A$4:$B$503,2,0)</f>
        <v>Actividad propia</v>
      </c>
      <c r="B347" s="22" t="s">
        <v>934</v>
      </c>
      <c r="C347" s="20">
        <f>VLOOKUP(B347,'Plantilla publicacion'!$A$4:$M$503,6,0)</f>
        <v>0</v>
      </c>
      <c r="D347" s="20">
        <f>VLOOKUP(B347,'Plantilla publicacion'!$A$4:$M$503,7,0)</f>
        <v>0</v>
      </c>
      <c r="E347" s="6" t="str">
        <f>VLOOKUP(B347,'Plantilla publicacion'!$A$4:$M$503,8,0)</f>
        <v>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v>
      </c>
      <c r="F347" s="6">
        <f>VLOOKUP(B347,'Plantilla publicacion'!$A$4:$M$503,9,0)</f>
        <v>1</v>
      </c>
      <c r="G347" s="6" t="str">
        <f>VLOOKUP(B347,'Plantilla publicacion'!$A$4:$M$503,10,0)</f>
        <v>Númerica</v>
      </c>
      <c r="H347" s="7" t="str">
        <f>VLOOKUP(B347,'Plantilla publicacion'!$A$4:$M$503,11,0)</f>
        <v>2025-02-25</v>
      </c>
      <c r="I347" s="7" t="str">
        <f>VLOOKUP(B347,'Plantilla publicacion'!$A$4:$M$503,12,0)</f>
        <v>2025-03-25</v>
      </c>
      <c r="J347" s="19" t="str">
        <f>VLOOKUP(B347,'Plantilla publicacion'!$A$4:$M$503,13,0)</f>
        <v>12-GRUPO DE TRABAJO DE REGULACIÓN</v>
      </c>
    </row>
    <row r="348" spans="1:10" ht="39.75" customHeight="1" x14ac:dyDescent="0.25">
      <c r="A348" s="15" t="str">
        <f>VLOOKUP(B348,'Plantilla publicacion'!$A$4:$B$503,2,0)</f>
        <v>Actividad propia</v>
      </c>
      <c r="B348" s="21" t="s">
        <v>936</v>
      </c>
      <c r="C348" s="20">
        <f>VLOOKUP(B348,'Plantilla publicacion'!$A$4:$M$503,6,0)</f>
        <v>0</v>
      </c>
      <c r="D348" s="20">
        <f>VLOOKUP(B348,'Plantilla publicacion'!$A$4:$M$503,7,0)</f>
        <v>0</v>
      </c>
      <c r="E348" s="6" t="str">
        <f>VLOOKUP(B348,'Plantilla publicacion'!$A$4:$M$503,8,0)</f>
        <v>Socializar con las Delegaturas los resultados de la consulta pública y priorizar los asuntos que puedan coadyuvar a la mejora  normativa  (Correo electrónico a las Delegaturas informando los resultados / único entregable)</v>
      </c>
      <c r="F348" s="6">
        <f>VLOOKUP(B348,'Plantilla publicacion'!$A$4:$M$503,9,0)</f>
        <v>1</v>
      </c>
      <c r="G348" s="6" t="str">
        <f>VLOOKUP(B348,'Plantilla publicacion'!$A$4:$M$503,10,0)</f>
        <v>Númerica</v>
      </c>
      <c r="H348" s="7" t="str">
        <f>VLOOKUP(B348,'Plantilla publicacion'!$A$4:$M$503,11,0)</f>
        <v>2025-03-26</v>
      </c>
      <c r="I348" s="7" t="str">
        <f>VLOOKUP(B348,'Plantilla publicacion'!$A$4:$M$503,12,0)</f>
        <v>2025-04-25</v>
      </c>
      <c r="J348" s="19" t="str">
        <f>VLOOKUP(B348,'Plantilla publicacion'!$A$4:$M$503,13,0)</f>
        <v>12-GRUPO DE TRABAJO DE REGULACIÓN</v>
      </c>
    </row>
    <row r="349" spans="1:10" ht="39.75" customHeight="1" x14ac:dyDescent="0.25">
      <c r="A349" s="15" t="str">
        <f>VLOOKUP(B349,'Plantilla publicacion'!$A$4:$B$503,2,0)</f>
        <v>Actividad propia</v>
      </c>
      <c r="B349" s="6" t="s">
        <v>940</v>
      </c>
      <c r="C349" s="20">
        <f>VLOOKUP(B349,'Plantilla publicacion'!$A$4:$M$503,6,0)</f>
        <v>0</v>
      </c>
      <c r="D349" s="20">
        <f>VLOOKUP(B349,'Plantilla publicacion'!$A$4:$M$503,7,0)</f>
        <v>0</v>
      </c>
      <c r="E349" s="6" t="str">
        <f>VLOOKUP(B349,'Plantilla publicacion'!$A$4:$M$503,8,0)</f>
        <v>Preparar proyecto(s) de acto(s) administrativo(s) a través del cual se ordenará la depuración normativa (Proyecto de acto/ único entregable)</v>
      </c>
      <c r="F349" s="6">
        <f>VLOOKUP(B349,'Plantilla publicacion'!$A$4:$M$503,9,0)</f>
        <v>1</v>
      </c>
      <c r="G349" s="6" t="str">
        <f>VLOOKUP(B349,'Plantilla publicacion'!$A$4:$M$503,10,0)</f>
        <v>Númerica</v>
      </c>
      <c r="H349" s="7" t="str">
        <f>VLOOKUP(B349,'Plantilla publicacion'!$A$4:$M$503,11,0)</f>
        <v>2025-04-28</v>
      </c>
      <c r="I349" s="7" t="str">
        <f>VLOOKUP(B349,'Plantilla publicacion'!$A$4:$M$503,12,0)</f>
        <v>2025-05-30</v>
      </c>
      <c r="J349" s="19" t="str">
        <f>VLOOKUP(B349,'Plantilla publicacion'!$A$4:$M$503,13,0)</f>
        <v>12-GRUPO DE TRABAJO DE REGULACIÓN</v>
      </c>
    </row>
    <row r="350" spans="1:10" ht="39.75" customHeight="1" x14ac:dyDescent="0.25">
      <c r="A350" s="15" t="str">
        <f>VLOOKUP(B350,'Plantilla publicacion'!$A$4:$B$503,2,0)</f>
        <v>Actividad propia</v>
      </c>
      <c r="B350" s="6" t="s">
        <v>943</v>
      </c>
      <c r="C350" s="20">
        <f>VLOOKUP(B350,'Plantilla publicacion'!$A$4:$M$503,6,0)</f>
        <v>0</v>
      </c>
      <c r="D350" s="20">
        <f>VLOOKUP(B350,'Plantilla publicacion'!$A$4:$M$503,7,0)</f>
        <v>0</v>
      </c>
      <c r="E350" s="6" t="str">
        <f>VLOOKUP(B350,'Plantilla publicacion'!$A$4:$M$503,8,0)</f>
        <v>Adelantar consulta pública  de proyecto(s) de acto(s) administrativo(s) a través del cual se ordenará la depuración normativa (Soporte de publicación en la página web de la Entidad / único entregable)</v>
      </c>
      <c r="F350" s="6">
        <f>VLOOKUP(B350,'Plantilla publicacion'!$A$4:$M$503,9,0)</f>
        <v>1</v>
      </c>
      <c r="G350" s="6" t="str">
        <f>VLOOKUP(B350,'Plantilla publicacion'!$A$4:$M$503,10,0)</f>
        <v>Númerica</v>
      </c>
      <c r="H350" s="7" t="str">
        <f>VLOOKUP(B350,'Plantilla publicacion'!$A$4:$M$503,11,0)</f>
        <v>2025-06-03</v>
      </c>
      <c r="I350" s="7" t="str">
        <f>VLOOKUP(B350,'Plantilla publicacion'!$A$4:$M$503,12,0)</f>
        <v>2025-06-20</v>
      </c>
      <c r="J350" s="19" t="str">
        <f>VLOOKUP(B350,'Plantilla publicacion'!$A$4:$M$503,13,0)</f>
        <v>12-GRUPO DE TRABAJO DE REGULACIÓN</v>
      </c>
    </row>
    <row r="351" spans="1:10" ht="39.75" customHeight="1" thickBot="1" x14ac:dyDescent="0.3">
      <c r="A351" s="15" t="str">
        <f>VLOOKUP(B351,'Plantilla publicacion'!$A$4:$B$503,2,0)</f>
        <v>Actividad propia</v>
      </c>
      <c r="B351" s="22" t="s">
        <v>945</v>
      </c>
      <c r="C351" s="20">
        <f>VLOOKUP(B351,'Plantilla publicacion'!$A$4:$M$503,6,0)</f>
        <v>0</v>
      </c>
      <c r="D351" s="20">
        <f>VLOOKUP(B351,'Plantilla publicacion'!$A$4:$M$503,7,0)</f>
        <v>0</v>
      </c>
      <c r="E351" s="6" t="str">
        <f>VLOOKUP(B351,'Plantilla publicacion'!$A$4:$M$503,8,0)</f>
        <v>Elaborar y presentar a la Superintendente,  la versión final del proyecto(s) de acto(s) administrativo(s) a través del cual se ordenará la depuración normativa (Proyecto de acto de depuración elaborado/único entregable)</v>
      </c>
      <c r="F351" s="6">
        <f>VLOOKUP(B351,'Plantilla publicacion'!$A$4:$M$503,9,0)</f>
        <v>1</v>
      </c>
      <c r="G351" s="6" t="str">
        <f>VLOOKUP(B351,'Plantilla publicacion'!$A$4:$M$503,10,0)</f>
        <v>Númerica</v>
      </c>
      <c r="H351" s="7" t="str">
        <f>VLOOKUP(B351,'Plantilla publicacion'!$A$4:$M$503,11,0)</f>
        <v>2025-06-24</v>
      </c>
      <c r="I351" s="7" t="str">
        <f>VLOOKUP(B351,'Plantilla publicacion'!$A$4:$M$503,12,0)</f>
        <v>2025-07-11</v>
      </c>
      <c r="J351" s="19" t="str">
        <f>VLOOKUP(B351,'Plantilla publicacion'!$A$4:$M$503,13,0)</f>
        <v>12-GRUPO DE TRABAJO DE REGULACIÓN</v>
      </c>
    </row>
    <row r="352" spans="1:10" s="14" customFormat="1" ht="63.75" x14ac:dyDescent="0.25">
      <c r="A352" s="5" t="str">
        <f>VLOOKUP(B352,'Plantilla publicacion'!$A$4:$B$503,2,0)</f>
        <v>Producto</v>
      </c>
      <c r="B352" s="17" t="s">
        <v>1011</v>
      </c>
      <c r="C352" s="17" t="str">
        <f>VLOOKUP(B352,'Plantilla publicacion'!$A$4:$M$503,6,0)</f>
        <v>56-Fortalecer la gestión de la información, el conocimiento y la innovación para optimizar la capacidad institucional</v>
      </c>
      <c r="D352" s="17" t="str">
        <f>VLOOKUP(B352,'Plantilla publicacion'!$A$4:$M$503,7,0)</f>
        <v>FUNCIONAMIENTO</v>
      </c>
      <c r="E352" s="17" t="str">
        <f>VLOOKUP(B352,'Plantilla publicacion'!$A$4:$M$503,8,0)</f>
        <v>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v>
      </c>
      <c r="F352" s="17">
        <f>VLOOKUP(B352,'Plantilla publicacion'!$A$4:$M$503,9,0)</f>
        <v>1</v>
      </c>
      <c r="G352" s="17" t="str">
        <f>VLOOKUP(B352,'Plantilla publicacion'!$A$4:$M$503,10,0)</f>
        <v>Númerica</v>
      </c>
      <c r="H352" s="17" t="str">
        <f>VLOOKUP(B352,'Plantilla publicacion'!$A$4:$M$503,11,0)</f>
        <v>2025-02-03</v>
      </c>
      <c r="I352" s="17" t="str">
        <f>VLOOKUP(B352,'Plantilla publicacion'!$A$4:$M$503,12,0)</f>
        <v>2025-11-26</v>
      </c>
      <c r="J352" s="17" t="str">
        <f>VLOOKUP(B352,'Plantilla publicacion'!$A$4:$M$503,13,0)</f>
        <v>7000-DESPACHO DEL SUPERINTENDENTE DELEGADO PARA LA PROTECCIÓN DE DATOS PERSONALES</v>
      </c>
    </row>
    <row r="353" spans="1:10" ht="39.75" customHeight="1" x14ac:dyDescent="0.25">
      <c r="A353" s="15" t="str">
        <f>VLOOKUP(B353,'Plantilla publicacion'!$A$4:$B$503,2,0)</f>
        <v>Actividad propia</v>
      </c>
      <c r="B353" s="6" t="s">
        <v>1016</v>
      </c>
      <c r="C353" s="20">
        <f>VLOOKUP(B353,'Plantilla publicacion'!$A$4:$M$503,6,0)</f>
        <v>0</v>
      </c>
      <c r="D353" s="20">
        <f>VLOOKUP(B353,'Plantilla publicacion'!$A$4:$M$503,7,0)</f>
        <v>0</v>
      </c>
      <c r="E353" s="6" t="str">
        <f>VLOOKUP(B353,'Plantilla publicacion'!$A$4:$M$503,8,0)</f>
        <v>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v>
      </c>
      <c r="F353" s="6">
        <f>VLOOKUP(B353,'Plantilla publicacion'!$A$4:$M$503,9,0)</f>
        <v>1</v>
      </c>
      <c r="G353" s="6" t="str">
        <f>VLOOKUP(B353,'Plantilla publicacion'!$A$4:$M$503,10,0)</f>
        <v>Númerica</v>
      </c>
      <c r="H353" s="7" t="str">
        <f>VLOOKUP(B353,'Plantilla publicacion'!$A$4:$M$503,11,0)</f>
        <v>2025-02-03</v>
      </c>
      <c r="I353" s="7" t="str">
        <f>VLOOKUP(B353,'Plantilla publicacion'!$A$4:$M$503,12,0)</f>
        <v>2025-05-12</v>
      </c>
      <c r="J353" s="19" t="str">
        <f>VLOOKUP(B353,'Plantilla publicacion'!$A$4:$M$503,13,0)</f>
        <v>7000-DESPACHO DEL SUPERINTENDENTE DELEGADO PARA LA PROTECCIÓN DE DATOS PERSONALES</v>
      </c>
    </row>
    <row r="354" spans="1:10" ht="39.75" customHeight="1" x14ac:dyDescent="0.25">
      <c r="A354" s="15" t="str">
        <f>VLOOKUP(B354,'Plantilla publicacion'!$A$4:$B$503,2,0)</f>
        <v>Actividad propia</v>
      </c>
      <c r="B354" s="6" t="s">
        <v>1019</v>
      </c>
      <c r="C354" s="20">
        <f>VLOOKUP(B354,'Plantilla publicacion'!$A$4:$M$503,6,0)</f>
        <v>0</v>
      </c>
      <c r="D354" s="20">
        <f>VLOOKUP(B354,'Plantilla publicacion'!$A$4:$M$503,7,0)</f>
        <v>0</v>
      </c>
      <c r="E354" s="6" t="str">
        <f>VLOOKUP(B354,'Plantilla publicacion'!$A$4:$M$503,8,0)</f>
        <v>Elaborar documento con el desarrollo del estudio comparativo y un apartado de recomendaciones para la adopción o adaptación de dichas medidas en el marco regulatorio colombiano (Documento)</v>
      </c>
      <c r="F354" s="6">
        <f>VLOOKUP(B354,'Plantilla publicacion'!$A$4:$M$503,9,0)</f>
        <v>1</v>
      </c>
      <c r="G354" s="6" t="str">
        <f>VLOOKUP(B354,'Plantilla publicacion'!$A$4:$M$503,10,0)</f>
        <v>Númerica</v>
      </c>
      <c r="H354" s="7" t="str">
        <f>VLOOKUP(B354,'Plantilla publicacion'!$A$4:$M$503,11,0)</f>
        <v>2025-05-13</v>
      </c>
      <c r="I354" s="7" t="str">
        <f>VLOOKUP(B354,'Plantilla publicacion'!$A$4:$M$503,12,0)</f>
        <v>2025-10-17</v>
      </c>
      <c r="J354" s="19" t="str">
        <f>VLOOKUP(B354,'Plantilla publicacion'!$A$4:$M$503,13,0)</f>
        <v>7000-DESPACHO DEL SUPERINTENDENTE DELEGADO PARA LA PROTECCIÓN DE DATOS PERSONALES</v>
      </c>
    </row>
    <row r="355" spans="1:10" ht="39.75" customHeight="1" x14ac:dyDescent="0.25">
      <c r="A355" s="15" t="str">
        <f>VLOOKUP(B355,'Plantilla publicacion'!$A$4:$B$503,2,0)</f>
        <v>Actividad propia</v>
      </c>
      <c r="B355" s="6" t="s">
        <v>1023</v>
      </c>
      <c r="C355" s="20">
        <f>VLOOKUP(B355,'Plantilla publicacion'!$A$4:$M$503,6,0)</f>
        <v>0</v>
      </c>
      <c r="D355" s="20">
        <f>VLOOKUP(B355,'Plantilla publicacion'!$A$4:$M$503,7,0)</f>
        <v>0</v>
      </c>
      <c r="E355" s="6" t="str">
        <f>VLOOKUP(B355,'Plantilla publicacion'!$A$4:$M$503,8,0)</f>
        <v>Solicitar la publicación del documento con el propósito que entidades públicas y privadas conozcan los efectos de la Inteligencia Artificial (IA) al derecho en cuestión (Link de publicación)</v>
      </c>
      <c r="F355" s="6">
        <f>VLOOKUP(B355,'Plantilla publicacion'!$A$4:$M$503,9,0)</f>
        <v>1</v>
      </c>
      <c r="G355" s="6" t="str">
        <f>VLOOKUP(B355,'Plantilla publicacion'!$A$4:$M$503,10,0)</f>
        <v>Númerica</v>
      </c>
      <c r="H355" s="7" t="str">
        <f>VLOOKUP(B355,'Plantilla publicacion'!$A$4:$M$503,11,0)</f>
        <v>2025-10-17</v>
      </c>
      <c r="I355" s="7" t="str">
        <f>VLOOKUP(B355,'Plantilla publicacion'!$A$4:$M$503,12,0)</f>
        <v>2025-11-26</v>
      </c>
      <c r="J355" s="19" t="str">
        <f>VLOOKUP(B355,'Plantilla publicacion'!$A$4:$M$503,13,0)</f>
        <v>7000-DESPACHO DEL SUPERINTENDENTE DELEGADO PARA LA PROTECCIÓN DE DATOS PERSONALES</v>
      </c>
    </row>
    <row r="356" spans="1:10" s="14" customFormat="1" ht="90" thickBot="1" x14ac:dyDescent="0.3">
      <c r="A356" s="5" t="str">
        <f>VLOOKUP(B356,'Plantilla publicacion'!$A$4:$B$503,2,0)</f>
        <v>Producto</v>
      </c>
      <c r="B356" s="17" t="s">
        <v>1224</v>
      </c>
      <c r="C356" s="17" t="str">
        <f>VLOOKUP(B356,'Plantilla publicacion'!$A$4:$M$503,6,0)</f>
        <v>60-Fortalecer el Sistema Integral de Gestión Institucional en el marco del Modelo Integrado de Planeación y gestión para mejorar la prestación del servicio.</v>
      </c>
      <c r="D356" s="17" t="str">
        <f>VLOOKUP(B356,'Plantilla publicacion'!$A$4:$M$503,7,0)</f>
        <v>N/A</v>
      </c>
      <c r="E356" s="17" t="str">
        <f>VLOOKUP(B356,'Plantilla publicacion'!$A$4:$M$503,8,0)</f>
        <v>Propuesta de modificación y actualización del Título X de la Circular Única de la Superintendencia de Industria y Comercio en materia de Nuevas Creaciones y  Signos Distintivos, remitida al grupo de regulación (Memorando de envió de la propuesta unificada al grupo de regulación)</v>
      </c>
      <c r="F356" s="17">
        <f>VLOOKUP(B356,'Plantilla publicacion'!$A$4:$M$503,9,0)</f>
        <v>1</v>
      </c>
      <c r="G356" s="17" t="str">
        <f>VLOOKUP(B356,'Plantilla publicacion'!$A$4:$M$503,10,0)</f>
        <v>Númerica</v>
      </c>
      <c r="H356" s="17" t="str">
        <f>VLOOKUP(B356,'Plantilla publicacion'!$A$4:$M$503,11,0)</f>
        <v>2025-01-20</v>
      </c>
      <c r="I356" s="17" t="str">
        <f>VLOOKUP(B356,'Plantilla publicacion'!$A$4:$M$503,12,0)</f>
        <v>2025-07-18</v>
      </c>
      <c r="J356" s="17" t="str">
        <f>VLOOKUP(B356,'Plantilla publicacion'!$A$4:$M$503,13,0)</f>
        <v>2000-DESPACHO DEL SUPERINTENDENTE DELEGADO PARA LA PROPIEDAD INDUSTRIAL;
2010-DIRECCION DE SIGNOS DISTINTIVOS;
2020-DIRECCIÓN DE NUEVAS CREACIONES</v>
      </c>
    </row>
    <row r="357" spans="1:10" ht="51" x14ac:dyDescent="0.25">
      <c r="A357" s="15" t="str">
        <f>VLOOKUP(B357,'Plantilla publicacion'!$A$4:$B$503,2,0)</f>
        <v>Actividad sin participación</v>
      </c>
      <c r="B357" s="21" t="s">
        <v>1228</v>
      </c>
      <c r="C357" s="20">
        <f>VLOOKUP(B357,'Plantilla publicacion'!$A$4:$M$503,6,0)</f>
        <v>0</v>
      </c>
      <c r="D357" s="20">
        <f>VLOOKUP(B357,'Plantilla publicacion'!$A$4:$M$503,7,0)</f>
        <v>0</v>
      </c>
      <c r="E357" s="6" t="str">
        <f>VLOOKUP(B357,'Plantilla publicacion'!$A$4:$M$503,8,0)</f>
        <v>Identificar necesidades de regulación en materia de Propiedad Industrial para mejora de los trámites (Documento de identificación de necesidades elaborado)</v>
      </c>
      <c r="F357" s="6">
        <f>VLOOKUP(B357,'Plantilla publicacion'!$A$4:$M$503,9,0)</f>
        <v>2</v>
      </c>
      <c r="G357" s="6" t="str">
        <f>VLOOKUP(B357,'Plantilla publicacion'!$A$4:$M$503,10,0)</f>
        <v>Númerica</v>
      </c>
      <c r="H357" s="7" t="str">
        <f>VLOOKUP(B357,'Plantilla publicacion'!$A$4:$M$503,11,0)</f>
        <v>2025-01-20</v>
      </c>
      <c r="I357" s="7" t="str">
        <f>VLOOKUP(B357,'Plantilla publicacion'!$A$4:$M$503,12,0)</f>
        <v>2025-05-30</v>
      </c>
      <c r="J357" s="19" t="str">
        <f>VLOOKUP(B357,'Plantilla publicacion'!$A$4:$M$503,13,0)</f>
        <v>2010-DIRECCION DE SIGNOS DISTINTIVOS;
2020-DIRECCIÓN DE NUEVAS CREACIONES</v>
      </c>
    </row>
    <row r="358" spans="1:10" ht="51" x14ac:dyDescent="0.25">
      <c r="A358" s="15" t="str">
        <f>VLOOKUP(B358,'Plantilla publicacion'!$A$4:$B$503,2,0)</f>
        <v>Actividad sin participación</v>
      </c>
      <c r="B358" s="6" t="s">
        <v>1231</v>
      </c>
      <c r="C358" s="20">
        <f>VLOOKUP(B358,'Plantilla publicacion'!$A$4:$M$503,6,0)</f>
        <v>0</v>
      </c>
      <c r="D358" s="20">
        <f>VLOOKUP(B358,'Plantilla publicacion'!$A$4:$M$503,7,0)</f>
        <v>0</v>
      </c>
      <c r="E358" s="6" t="str">
        <f>VLOOKUP(B358,'Plantilla publicacion'!$A$4:$M$503,8,0)</f>
        <v>Elaborar propuesta de modificación y actualización del Título X de la Circular Única de la Superintendencia de Industria y Comercio en materia de Nuevas Creaciones y  Signos Distintivos (Propuestas de modificación entregadas al Despacho de PI)</v>
      </c>
      <c r="F358" s="6">
        <f>VLOOKUP(B358,'Plantilla publicacion'!$A$4:$M$503,9,0)</f>
        <v>2</v>
      </c>
      <c r="G358" s="6" t="str">
        <f>VLOOKUP(B358,'Plantilla publicacion'!$A$4:$M$503,10,0)</f>
        <v>Númerica</v>
      </c>
      <c r="H358" s="7" t="str">
        <f>VLOOKUP(B358,'Plantilla publicacion'!$A$4:$M$503,11,0)</f>
        <v>2025-01-20</v>
      </c>
      <c r="I358" s="7" t="str">
        <f>VLOOKUP(B358,'Plantilla publicacion'!$A$4:$M$503,12,0)</f>
        <v>2025-05-30</v>
      </c>
      <c r="J358" s="19" t="str">
        <f>VLOOKUP(B358,'Plantilla publicacion'!$A$4:$M$503,13,0)</f>
        <v>2010-DIRECCION DE SIGNOS DISTINTIVOS;
2020-DIRECCIÓN DE NUEVAS CREACIONES</v>
      </c>
    </row>
    <row r="359" spans="1:10" ht="38.25" x14ac:dyDescent="0.25">
      <c r="A359" s="15" t="str">
        <f>VLOOKUP(B359,'Plantilla publicacion'!$A$4:$B$503,2,0)</f>
        <v>Actividad propia</v>
      </c>
      <c r="B359" s="6" t="s">
        <v>1233</v>
      </c>
      <c r="C359" s="20">
        <f>VLOOKUP(B359,'Plantilla publicacion'!$A$4:$M$503,6,0)</f>
        <v>0</v>
      </c>
      <c r="D359" s="20">
        <f>VLOOKUP(B359,'Plantilla publicacion'!$A$4:$M$503,7,0)</f>
        <v>0</v>
      </c>
      <c r="E359" s="6" t="str">
        <f>VLOOKUP(B359,'Plantilla publicacion'!$A$4:$M$503,8,0)</f>
        <v>Unificar las propuestas de modificación y actualización del Título X de la Circular Única de la Superintendencia de Industria y Comercio en materia de Signos Distintivos y Nuevas Creaciones (Propuesta de modificación unificada)</v>
      </c>
      <c r="F359" s="6">
        <f>VLOOKUP(B359,'Plantilla publicacion'!$A$4:$M$503,9,0)</f>
        <v>1</v>
      </c>
      <c r="G359" s="6" t="str">
        <f>VLOOKUP(B359,'Plantilla publicacion'!$A$4:$M$503,10,0)</f>
        <v>Númerica</v>
      </c>
      <c r="H359" s="7" t="str">
        <f>VLOOKUP(B359,'Plantilla publicacion'!$A$4:$M$503,11,0)</f>
        <v>2025-06-03</v>
      </c>
      <c r="I359" s="7" t="str">
        <f>VLOOKUP(B359,'Plantilla publicacion'!$A$4:$M$503,12,0)</f>
        <v>2025-06-27</v>
      </c>
      <c r="J359" s="19" t="str">
        <f>VLOOKUP(B359,'Plantilla publicacion'!$A$4:$M$503,13,0)</f>
        <v>2000-DESPACHO DEL SUPERINTENDENTE DELEGADO PARA LA PROPIEDAD INDUSTRIAL</v>
      </c>
    </row>
    <row r="360" spans="1:10" ht="38.25" x14ac:dyDescent="0.25">
      <c r="A360" s="15" t="str">
        <f>VLOOKUP(B360,'Plantilla publicacion'!$A$4:$B$503,2,0)</f>
        <v>Actividad propia</v>
      </c>
      <c r="B360" s="6" t="s">
        <v>1235</v>
      </c>
      <c r="C360" s="20">
        <f>VLOOKUP(B360,'Plantilla publicacion'!$A$4:$M$503,6,0)</f>
        <v>0</v>
      </c>
      <c r="D360" s="20">
        <f>VLOOKUP(B360,'Plantilla publicacion'!$A$4:$M$503,7,0)</f>
        <v>0</v>
      </c>
      <c r="E360" s="6" t="str">
        <f>VLOOKUP(B360,'Plantilla publicacion'!$A$4:$M$503,8,0)</f>
        <v>Remitir al grupo de regulación la  propuesta de modificación y actualización del Título X de la Circular Única de la Superintendencia de Industria y Comercio en materia de Nuevas Creaciones y  Signos Distintivos (Memorando de envió de la propuesta unificada al grupo de regulación)</v>
      </c>
      <c r="F360" s="6">
        <f>VLOOKUP(B360,'Plantilla publicacion'!$A$4:$M$503,9,0)</f>
        <v>1</v>
      </c>
      <c r="G360" s="6" t="str">
        <f>VLOOKUP(B360,'Plantilla publicacion'!$A$4:$M$503,10,0)</f>
        <v>Númerica</v>
      </c>
      <c r="H360" s="7" t="str">
        <f>VLOOKUP(B360,'Plantilla publicacion'!$A$4:$M$503,11,0)</f>
        <v>2025-07-01</v>
      </c>
      <c r="I360" s="7" t="str">
        <f>VLOOKUP(B360,'Plantilla publicacion'!$A$4:$M$503,12,0)</f>
        <v>2025-07-18</v>
      </c>
      <c r="J360" s="19" t="str">
        <f>VLOOKUP(B360,'Plantilla publicacion'!$A$4:$M$503,13,0)</f>
        <v>2000-DESPACHO DEL SUPERINTENDENTE DELEGADO PARA LA PROPIEDAD INDUSTRIAL</v>
      </c>
    </row>
    <row r="361" spans="1:10" s="14" customFormat="1" ht="63.75" x14ac:dyDescent="0.25">
      <c r="A361" s="5" t="str">
        <f>VLOOKUP(B361,'Plantilla publicacion'!$A$4:$B$503,2,0)</f>
        <v>Producto</v>
      </c>
      <c r="B361" s="17" t="s">
        <v>1375</v>
      </c>
      <c r="C361" s="17" t="str">
        <f>VLOOKUP(B361,'Plantilla publicacion'!$A$4:$M$503,6,0)</f>
        <v>59-Generar sinergias con agentes nacionales e internacionales que permitan potenciar las capacidades de la SIC.</v>
      </c>
      <c r="D361" s="17" t="str">
        <f>VLOOKUP(B361,'Plantilla publicacion'!$A$4:$M$503,7,0)</f>
        <v>N/A</v>
      </c>
      <c r="E361" s="17" t="str">
        <f>VLOOKUP(B361,'Plantilla publicacion'!$A$4:$M$503,8,0)</f>
        <v>Reforma de la norma andina Decisión 608 de la CAN, con el objetivo de contribuir al desarrollo de un sistema normativo de protección de la libre competencia a nivel andino (Documento de revisión)</v>
      </c>
      <c r="F361" s="17">
        <f>VLOOKUP(B361,'Plantilla publicacion'!$A$4:$M$503,9,0)</f>
        <v>1</v>
      </c>
      <c r="G361" s="17" t="str">
        <f>VLOOKUP(B361,'Plantilla publicacion'!$A$4:$M$503,10,0)</f>
        <v>Númerica</v>
      </c>
      <c r="H361" s="17" t="str">
        <f>VLOOKUP(B361,'Plantilla publicacion'!$A$4:$M$503,11,0)</f>
        <v>2025-02-03</v>
      </c>
      <c r="I361" s="17" t="str">
        <f>VLOOKUP(B361,'Plantilla publicacion'!$A$4:$M$503,12,0)</f>
        <v>2025-09-19</v>
      </c>
      <c r="J361" s="17" t="str">
        <f>VLOOKUP(B361,'Plantilla publicacion'!$A$4:$M$503,13,0)</f>
        <v>1000-DESPACHO DEL SUPERINTENDENTE DELEGADO PARA LA PROTECCIÓN DE LA COMPETENCIA</v>
      </c>
    </row>
    <row r="362" spans="1:10" ht="51.75" thickBot="1" x14ac:dyDescent="0.3">
      <c r="A362" s="15" t="str">
        <f>VLOOKUP(B362,'Plantilla publicacion'!$A$4:$B$503,2,0)</f>
        <v>Actividad propia</v>
      </c>
      <c r="B362" s="22" t="s">
        <v>1379</v>
      </c>
      <c r="C362" s="20">
        <f>VLOOKUP(B362,'Plantilla publicacion'!$A$4:$M$503,6,0)</f>
        <v>0</v>
      </c>
      <c r="D362" s="20">
        <f>VLOOKUP(B362,'Plantilla publicacion'!$A$4:$M$503,7,0)</f>
        <v>0</v>
      </c>
      <c r="E362" s="6" t="str">
        <f>VLOOKUP(B362,'Plantilla publicacion'!$A$4:$M$503,8,0)</f>
        <v>Participar en las reuniones para discusión, aprobación y divulgación del articulado de la modificación a la Decisión 608 de la CAN.  (Listado de asistencia, captura de pantalla de la reunión o acta de discusión)</v>
      </c>
      <c r="F362" s="6">
        <f>VLOOKUP(B362,'Plantilla publicacion'!$A$4:$M$503,9,0)</f>
        <v>6</v>
      </c>
      <c r="G362" s="6" t="str">
        <f>VLOOKUP(B362,'Plantilla publicacion'!$A$4:$M$503,10,0)</f>
        <v>Númerica</v>
      </c>
      <c r="H362" s="7" t="str">
        <f>VLOOKUP(B362,'Plantilla publicacion'!$A$4:$M$503,11,0)</f>
        <v>2025-02-03</v>
      </c>
      <c r="I362" s="7" t="str">
        <f>VLOOKUP(B362,'Plantilla publicacion'!$A$4:$M$503,12,0)</f>
        <v>2025-07-31</v>
      </c>
      <c r="J362" s="19" t="str">
        <f>VLOOKUP(B362,'Plantilla publicacion'!$A$4:$M$503,13,0)</f>
        <v>1000-DESPACHO DEL SUPERINTENDENTE DELEGADO PARA LA PROTECCIÓN DE LA COMPETENCIA</v>
      </c>
    </row>
    <row r="363" spans="1:10" ht="51" x14ac:dyDescent="0.25">
      <c r="A363" s="15" t="str">
        <f>VLOOKUP(B363,'Plantilla publicacion'!$A$4:$B$503,2,0)</f>
        <v>Actividad propia</v>
      </c>
      <c r="B363" s="21" t="s">
        <v>1381</v>
      </c>
      <c r="C363" s="20">
        <f>VLOOKUP(B363,'Plantilla publicacion'!$A$4:$M$503,6,0)</f>
        <v>0</v>
      </c>
      <c r="D363" s="20">
        <f>VLOOKUP(B363,'Plantilla publicacion'!$A$4:$M$503,7,0)</f>
        <v>0</v>
      </c>
      <c r="E363" s="6" t="str">
        <f>VLOOKUP(B363,'Plantilla publicacion'!$A$4:$M$503,8,0)</f>
        <v>Realizar la revisión de las modificaciones a la Decisión 608  (Documento de revisión)</v>
      </c>
      <c r="F363" s="6">
        <f>VLOOKUP(B363,'Plantilla publicacion'!$A$4:$M$503,9,0)</f>
        <v>1</v>
      </c>
      <c r="G363" s="6" t="str">
        <f>VLOOKUP(B363,'Plantilla publicacion'!$A$4:$M$503,10,0)</f>
        <v>Númerica</v>
      </c>
      <c r="H363" s="7" t="str">
        <f>VLOOKUP(B363,'Plantilla publicacion'!$A$4:$M$503,11,0)</f>
        <v>2025-08-01</v>
      </c>
      <c r="I363" s="7" t="str">
        <f>VLOOKUP(B363,'Plantilla publicacion'!$A$4:$M$503,12,0)</f>
        <v>2025-09-19</v>
      </c>
      <c r="J363" s="19" t="str">
        <f>VLOOKUP(B363,'Plantilla publicacion'!$A$4:$M$503,13,0)</f>
        <v>1000-DESPACHO DEL SUPERINTENDENTE DELEGADO PARA LA PROTECCIÓN DE LA COMPETENCIA</v>
      </c>
    </row>
    <row r="364" spans="1:10" s="14" customFormat="1" ht="63.75" x14ac:dyDescent="0.25">
      <c r="A364" s="5" t="str">
        <f>VLOOKUP(B364,'Plantilla publicacion'!$A$4:$B$503,2,0)</f>
        <v>Producto</v>
      </c>
      <c r="B364" s="17" t="s">
        <v>1472</v>
      </c>
      <c r="C364" s="17" t="str">
        <f>VLOOKUP(B364,'Plantilla publicacion'!$A$4:$M$503,6,0)</f>
        <v>58-Promover el enfoque preventivo, diferencial y territorial en el que hacer misional de la entidad</v>
      </c>
      <c r="D364" s="17" t="str">
        <f>VLOOKUP(B364,'Plantilla publicacion'!$A$4:$M$503,7,0)</f>
        <v>C-3503-0200-0016-40401c</v>
      </c>
      <c r="E364" s="17" t="str">
        <f>VLOOKUP(B364,'Plantilla publicacion'!$A$4:$M$503,8,0)</f>
        <v>Proyecto de Reglamento Técnico Metrológico de Medidores de Agua de uso residencial</v>
      </c>
      <c r="F364" s="17">
        <f>VLOOKUP(B364,'Plantilla publicacion'!$A$4:$M$503,9,0)</f>
        <v>100</v>
      </c>
      <c r="G364" s="17" t="str">
        <f>VLOOKUP(B364,'Plantilla publicacion'!$A$4:$M$503,10,0)</f>
        <v>Porcentual</v>
      </c>
      <c r="H364" s="17" t="str">
        <f>VLOOKUP(B364,'Plantilla publicacion'!$A$4:$M$503,11,0)</f>
        <v>2025-02-03</v>
      </c>
      <c r="I364" s="17" t="str">
        <f>VLOOKUP(B364,'Plantilla publicacion'!$A$4:$M$503,12,0)</f>
        <v>2025-10-17</v>
      </c>
      <c r="J364" s="17" t="str">
        <f>VLOOKUP(B364,'Plantilla publicacion'!$A$4:$M$503,13,0)</f>
        <v>6000-DESPACHO DEL SUPERINTENDENTE DELEGADO PARA EL CONTROL Y VERIFICACIÓN DE REGLAMENTOS TÉCNICOS Y METROLOGÍA LEGAL</v>
      </c>
    </row>
    <row r="365" spans="1:10" ht="63.75" x14ac:dyDescent="0.25">
      <c r="A365" s="15" t="str">
        <f>VLOOKUP(B365,'Plantilla publicacion'!$A$4:$B$503,2,0)</f>
        <v>Actividad propia</v>
      </c>
      <c r="B365" s="6" t="s">
        <v>1474</v>
      </c>
      <c r="C365" s="20">
        <f>VLOOKUP(B365,'Plantilla publicacion'!$A$4:$M$503,6,0)</f>
        <v>0</v>
      </c>
      <c r="D365" s="20">
        <f>VLOOKUP(B365,'Plantilla publicacion'!$A$4:$M$503,7,0)</f>
        <v>0</v>
      </c>
      <c r="E365" s="6" t="str">
        <f>VLOOKUP(B365,'Plantilla publicacion'!$A$4:$M$503,8,0)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F365" s="6">
        <f>VLOOKUP(B365,'Plantilla publicacion'!$A$4:$M$503,9,0)</f>
        <v>1</v>
      </c>
      <c r="G365" s="6" t="str">
        <f>VLOOKUP(B365,'Plantilla publicacion'!$A$4:$M$503,10,0)</f>
        <v>Númerica</v>
      </c>
      <c r="H365" s="7" t="str">
        <f>VLOOKUP(B365,'Plantilla publicacion'!$A$4:$M$503,11,0)</f>
        <v>2025-02-03</v>
      </c>
      <c r="I365" s="7" t="str">
        <f>VLOOKUP(B365,'Plantilla publicacion'!$A$4:$M$503,12,0)</f>
        <v>2025-03-14</v>
      </c>
      <c r="J365" s="19" t="str">
        <f>VLOOKUP(B365,'Plantilla publicacion'!$A$4:$M$503,13,0)</f>
        <v>6000-DESPACHO DEL SUPERINTENDENTE DELEGADO PARA EL CONTROL Y VERIFICACIÓN DE REGLAMENTOS TÉCNICOS Y METROLOGÍA LEGAL</v>
      </c>
    </row>
    <row r="366" spans="1:10" ht="63.75" x14ac:dyDescent="0.25">
      <c r="A366" s="15" t="str">
        <f>VLOOKUP(B366,'Plantilla publicacion'!$A$4:$B$503,2,0)</f>
        <v>Actividad propia</v>
      </c>
      <c r="B366" s="6" t="s">
        <v>1476</v>
      </c>
      <c r="C366" s="20">
        <f>VLOOKUP(B366,'Plantilla publicacion'!$A$4:$M$503,6,0)</f>
        <v>0</v>
      </c>
      <c r="D366" s="20">
        <f>VLOOKUP(B366,'Plantilla publicacion'!$A$4:$M$503,7,0)</f>
        <v>0</v>
      </c>
      <c r="E366" s="6" t="str">
        <f>VLOOKUP(B366,'Plantilla publicacion'!$A$4:$M$503,8,0)</f>
        <v>Remitir el proyecto de acto administrativo a la Dirección de Regulación del Ministerio de Comercio, Industria y Turismo para obtener concepto previo. (correo electrónico de remisión (o memo de traslado) y proyecto de acto administrativo  / Único entregable)</v>
      </c>
      <c r="F366" s="6">
        <f>VLOOKUP(B366,'Plantilla publicacion'!$A$4:$M$503,9,0)</f>
        <v>1</v>
      </c>
      <c r="G366" s="6" t="str">
        <f>VLOOKUP(B366,'Plantilla publicacion'!$A$4:$M$503,10,0)</f>
        <v>Númerica</v>
      </c>
      <c r="H366" s="7" t="str">
        <f>VLOOKUP(B366,'Plantilla publicacion'!$A$4:$M$503,11,0)</f>
        <v>2025-03-17</v>
      </c>
      <c r="I366" s="7" t="str">
        <f>VLOOKUP(B366,'Plantilla publicacion'!$A$4:$M$503,12,0)</f>
        <v>2025-04-04</v>
      </c>
      <c r="J366" s="19" t="str">
        <f>VLOOKUP(B366,'Plantilla publicacion'!$A$4:$M$503,13,0)</f>
        <v>6000-DESPACHO DEL SUPERINTENDENTE DELEGADO PARA EL CONTROL Y VERIFICACIÓN DE REGLAMENTOS TÉCNICOS Y METROLOGÍA LEGAL</v>
      </c>
    </row>
    <row r="367" spans="1:10" ht="63.75" x14ac:dyDescent="0.25">
      <c r="A367" s="15" t="str">
        <f>VLOOKUP(B367,'Plantilla publicacion'!$A$4:$B$503,2,0)</f>
        <v>Actividad propia</v>
      </c>
      <c r="B367" s="6" t="s">
        <v>1479</v>
      </c>
      <c r="C367" s="20">
        <f>VLOOKUP(B367,'Plantilla publicacion'!$A$4:$M$503,6,0)</f>
        <v>0</v>
      </c>
      <c r="D367" s="20">
        <f>VLOOKUP(B367,'Plantilla publicacion'!$A$4:$M$503,7,0)</f>
        <v>0</v>
      </c>
      <c r="E367" s="6" t="str">
        <f>VLOOKUP(B367,'Plantilla publicacion'!$A$4:$M$503,8,0)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F367" s="6">
        <f>VLOOKUP(B367,'Plantilla publicacion'!$A$4:$M$503,9,0)</f>
        <v>1</v>
      </c>
      <c r="G367" s="6" t="str">
        <f>VLOOKUP(B367,'Plantilla publicacion'!$A$4:$M$503,10,0)</f>
        <v>Númerica</v>
      </c>
      <c r="H367" s="7" t="str">
        <f>VLOOKUP(B367,'Plantilla publicacion'!$A$4:$M$503,11,0)</f>
        <v>2025-04-07</v>
      </c>
      <c r="I367" s="7" t="str">
        <f>VLOOKUP(B367,'Plantilla publicacion'!$A$4:$M$503,12,0)</f>
        <v>2025-05-02</v>
      </c>
      <c r="J367" s="19" t="str">
        <f>VLOOKUP(B367,'Plantilla publicacion'!$A$4:$M$503,13,0)</f>
        <v>6000-DESPACHO DEL SUPERINTENDENTE DELEGADO PARA EL CONTROL Y VERIFICACIÓN DE REGLAMENTOS TÉCNICOS Y METROLOGÍA LEGAL</v>
      </c>
    </row>
    <row r="368" spans="1:10" ht="63.75" x14ac:dyDescent="0.25">
      <c r="A368" s="15" t="str">
        <f>VLOOKUP(B368,'Plantilla publicacion'!$A$4:$B$503,2,0)</f>
        <v>Actividad propia</v>
      </c>
      <c r="B368" s="6" t="s">
        <v>1481</v>
      </c>
      <c r="C368" s="20">
        <f>VLOOKUP(B368,'Plantilla publicacion'!$A$4:$M$503,6,0)</f>
        <v>0</v>
      </c>
      <c r="D368" s="20">
        <f>VLOOKUP(B368,'Plantilla publicacion'!$A$4:$M$503,7,0)</f>
        <v>0</v>
      </c>
      <c r="E368" s="6" t="str">
        <f>VLOOKUP(B368,'Plantilla publicacion'!$A$4:$M$503,8,0)</f>
        <v>Remitir el proyecto de acto administrativo a abogacía de la competencia. (correo electrónico de remisión (o memo de traslado) y proyecto de acto administrativo  / Único entregable)</v>
      </c>
      <c r="F368" s="6">
        <f>VLOOKUP(B368,'Plantilla publicacion'!$A$4:$M$503,9,0)</f>
        <v>1</v>
      </c>
      <c r="G368" s="6" t="str">
        <f>VLOOKUP(B368,'Plantilla publicacion'!$A$4:$M$503,10,0)</f>
        <v>Númerica</v>
      </c>
      <c r="H368" s="7" t="str">
        <f>VLOOKUP(B368,'Plantilla publicacion'!$A$4:$M$503,11,0)</f>
        <v>2025-05-05</v>
      </c>
      <c r="I368" s="7" t="str">
        <f>VLOOKUP(B368,'Plantilla publicacion'!$A$4:$M$503,12,0)</f>
        <v>2025-05-23</v>
      </c>
      <c r="J368" s="19" t="str">
        <f>VLOOKUP(B368,'Plantilla publicacion'!$A$4:$M$503,13,0)</f>
        <v>6000-DESPACHO DEL SUPERINTENDENTE DELEGADO PARA EL CONTROL Y VERIFICACIÓN DE REGLAMENTOS TÉCNICOS Y METROLOGÍA LEGAL</v>
      </c>
    </row>
    <row r="369" spans="1:10" ht="63.75" x14ac:dyDescent="0.25">
      <c r="A369" s="15" t="str">
        <f>VLOOKUP(B369,'Plantilla publicacion'!$A$4:$B$503,2,0)</f>
        <v>Actividad propia</v>
      </c>
      <c r="B369" s="6" t="s">
        <v>1483</v>
      </c>
      <c r="C369" s="20">
        <f>VLOOKUP(B369,'Plantilla publicacion'!$A$4:$M$503,6,0)</f>
        <v>0</v>
      </c>
      <c r="D369" s="20">
        <f>VLOOKUP(B369,'Plantilla publicacion'!$A$4:$M$503,7,0)</f>
        <v>0</v>
      </c>
      <c r="E369" s="6" t="str">
        <f>VLOOKUP(B369,'Plantilla publicacion'!$A$4:$M$503,8,0)</f>
        <v>Ajustar el proyecto de acto administrativo acorde con comentarios, si hubiere lugar y enviar al Grupo de regulación para su expedición. (Correo electrónico de remisión y proyecto de acto administrativo ajustado / Único entregable)</v>
      </c>
      <c r="F369" s="6">
        <f>VLOOKUP(B369,'Plantilla publicacion'!$A$4:$M$503,9,0)</f>
        <v>1</v>
      </c>
      <c r="G369" s="6" t="str">
        <f>VLOOKUP(B369,'Plantilla publicacion'!$A$4:$M$503,10,0)</f>
        <v>Númerica</v>
      </c>
      <c r="H369" s="7" t="str">
        <f>VLOOKUP(B369,'Plantilla publicacion'!$A$4:$M$503,11,0)</f>
        <v>2025-06-20</v>
      </c>
      <c r="I369" s="7" t="str">
        <f>VLOOKUP(B369,'Plantilla publicacion'!$A$4:$M$503,12,0)</f>
        <v>2025-10-17</v>
      </c>
      <c r="J369" s="19" t="str">
        <f>VLOOKUP(B369,'Plantilla publicacion'!$A$4:$M$503,13,0)</f>
        <v>6000-DESPACHO DEL SUPERINTENDENTE DELEGADO PARA EL CONTROL Y VERIFICACIÓN DE REGLAMENTOS TÉCNICOS Y METROLOGÍA LEGAL</v>
      </c>
    </row>
    <row r="370" spans="1:10" s="14" customFormat="1" ht="64.5" thickBot="1" x14ac:dyDescent="0.3">
      <c r="A370" s="5" t="str">
        <f>VLOOKUP(B370,'Plantilla publicacion'!$A$4:$B$503,2,0)</f>
        <v>Producto</v>
      </c>
      <c r="B370" s="17" t="s">
        <v>1484</v>
      </c>
      <c r="C370" s="17" t="str">
        <f>VLOOKUP(B370,'Plantilla publicacion'!$A$4:$M$503,6,0)</f>
        <v>58-Promover el enfoque preventivo, diferencial y territorial en el que hacer misional de la entidad</v>
      </c>
      <c r="D370" s="17" t="str">
        <f>VLOOKUP(B370,'Plantilla publicacion'!$A$4:$M$503,7,0)</f>
        <v>C-3503-0200-0016-40401c</v>
      </c>
      <c r="E370" s="17" t="str">
        <f>VLOOKUP(B370,'Plantilla publicacion'!$A$4:$M$503,8,0)</f>
        <v>Proyecto de Reglamento Técnico Metrológico de Medidores de Gas de uso residencial</v>
      </c>
      <c r="F370" s="17">
        <f>VLOOKUP(B370,'Plantilla publicacion'!$A$4:$M$503,9,0)</f>
        <v>85</v>
      </c>
      <c r="G370" s="17" t="str">
        <f>VLOOKUP(B370,'Plantilla publicacion'!$A$4:$M$503,10,0)</f>
        <v>Porcentual</v>
      </c>
      <c r="H370" s="17" t="str">
        <f>VLOOKUP(B370,'Plantilla publicacion'!$A$4:$M$503,11,0)</f>
        <v>2025-02-19</v>
      </c>
      <c r="I370" s="17" t="str">
        <f>VLOOKUP(B370,'Plantilla publicacion'!$A$4:$M$503,12,0)</f>
        <v>2025-10-31</v>
      </c>
      <c r="J370" s="17" t="str">
        <f>VLOOKUP(B370,'Plantilla publicacion'!$A$4:$M$503,13,0)</f>
        <v>6000-DESPACHO DEL SUPERINTENDENTE DELEGADO PARA EL CONTROL Y VERIFICACIÓN DE REGLAMENTOS TÉCNICOS Y METROLOGÍA LEGAL</v>
      </c>
    </row>
    <row r="371" spans="1:10" ht="63.75" x14ac:dyDescent="0.25">
      <c r="A371" s="15" t="str">
        <f>VLOOKUP(B371,'Plantilla publicacion'!$A$4:$B$503,2,0)</f>
        <v>Actividad propia</v>
      </c>
      <c r="B371" s="21" t="s">
        <v>1486</v>
      </c>
      <c r="C371" s="20">
        <f>VLOOKUP(B371,'Plantilla publicacion'!$A$4:$M$503,6,0)</f>
        <v>0</v>
      </c>
      <c r="D371" s="20">
        <f>VLOOKUP(B371,'Plantilla publicacion'!$A$4:$M$503,7,0)</f>
        <v>0</v>
      </c>
      <c r="E371" s="6" t="str">
        <f>VLOOKUP(B371,'Plantilla publicacion'!$A$4:$M$503,8,0)</f>
        <v>Enviar proyecto de resolución al Grupo de Regulación para revisión. (Correo electrónico de remisión y proyecto de acto administrativo / Único entregable)</v>
      </c>
      <c r="F371" s="6">
        <f>VLOOKUP(B371,'Plantilla publicacion'!$A$4:$M$503,9,0)</f>
        <v>1</v>
      </c>
      <c r="G371" s="6" t="str">
        <f>VLOOKUP(B371,'Plantilla publicacion'!$A$4:$M$503,10,0)</f>
        <v>Númerica</v>
      </c>
      <c r="H371" s="7" t="str">
        <f>VLOOKUP(B371,'Plantilla publicacion'!$A$4:$M$503,11,0)</f>
        <v>2025-02-19</v>
      </c>
      <c r="I371" s="7" t="str">
        <f>VLOOKUP(B371,'Plantilla publicacion'!$A$4:$M$503,12,0)</f>
        <v>2025-03-05</v>
      </c>
      <c r="J371" s="19" t="str">
        <f>VLOOKUP(B371,'Plantilla publicacion'!$A$4:$M$503,13,0)</f>
        <v>6000-DESPACHO DEL SUPERINTENDENTE DELEGADO PARA EL CONTROL Y VERIFICACIÓN DE REGLAMENTOS TÉCNICOS Y METROLOGÍA LEGAL</v>
      </c>
    </row>
    <row r="372" spans="1:10" ht="63.75" x14ac:dyDescent="0.25">
      <c r="A372" s="15" t="str">
        <f>VLOOKUP(B372,'Plantilla publicacion'!$A$4:$B$503,2,0)</f>
        <v>Actividad propia</v>
      </c>
      <c r="B372" s="6" t="s">
        <v>1489</v>
      </c>
      <c r="C372" s="20">
        <f>VLOOKUP(B372,'Plantilla publicacion'!$A$4:$M$503,6,0)</f>
        <v>0</v>
      </c>
      <c r="D372" s="20">
        <f>VLOOKUP(B372,'Plantilla publicacion'!$A$4:$M$503,7,0)</f>
        <v>0</v>
      </c>
      <c r="E372" s="6" t="str">
        <f>VLOOKUP(B372,'Plantilla publicacion'!$A$4:$M$503,8,0)</f>
        <v>Revisar jurídicamente el proyecto de resolución y enviarlo a la dependencia solicitante. (Proyecto de resolución con observaciones y memorando y/o  correo electrónico de remisión a la dependencia solicitante)</v>
      </c>
      <c r="F372" s="6">
        <f>VLOOKUP(B372,'Plantilla publicacion'!$A$4:$M$503,9,0)</f>
        <v>1</v>
      </c>
      <c r="G372" s="6" t="str">
        <f>VLOOKUP(B372,'Plantilla publicacion'!$A$4:$M$503,10,0)</f>
        <v>Númerica</v>
      </c>
      <c r="H372" s="7" t="str">
        <f>VLOOKUP(B372,'Plantilla publicacion'!$A$4:$M$503,11,0)</f>
        <v>2025-03-06</v>
      </c>
      <c r="I372" s="7" t="str">
        <f>VLOOKUP(B372,'Plantilla publicacion'!$A$4:$M$503,12,0)</f>
        <v>2025-03-20</v>
      </c>
      <c r="J372" s="19" t="str">
        <f>VLOOKUP(B372,'Plantilla publicacion'!$A$4:$M$503,13,0)</f>
        <v>6000-DESPACHO DEL SUPERINTENDENTE DELEGADO PARA EL CONTROL Y VERIFICACIÓN DE REGLAMENTOS TÉCNICOS Y METROLOGÍA LEGAL</v>
      </c>
    </row>
    <row r="373" spans="1:10" ht="63.75" x14ac:dyDescent="0.25">
      <c r="A373" s="15" t="str">
        <f>VLOOKUP(B373,'Plantilla publicacion'!$A$4:$B$503,2,0)</f>
        <v>Actividad propia</v>
      </c>
      <c r="B373" s="6" t="s">
        <v>1492</v>
      </c>
      <c r="C373" s="20">
        <f>VLOOKUP(B373,'Plantilla publicacion'!$A$4:$M$503,6,0)</f>
        <v>0</v>
      </c>
      <c r="D373" s="20">
        <f>VLOOKUP(B373,'Plantilla publicacion'!$A$4:$M$503,7,0)</f>
        <v>0</v>
      </c>
      <c r="E373" s="6" t="str">
        <f>VLOOKUP(B373,'Plantilla publicacion'!$A$4:$M$503,8,0)</f>
        <v>Ajustar el proyecto de resolución según los comentarios y remitir al Grupo de Regulación para publicación. (Correo electrónico de remisión y proyecto de acto administrativo ajustado / Único entregable)</v>
      </c>
      <c r="F373" s="6">
        <f>VLOOKUP(B373,'Plantilla publicacion'!$A$4:$M$503,9,0)</f>
        <v>1</v>
      </c>
      <c r="G373" s="6" t="str">
        <f>VLOOKUP(B373,'Plantilla publicacion'!$A$4:$M$503,10,0)</f>
        <v>Númerica</v>
      </c>
      <c r="H373" s="7" t="str">
        <f>VLOOKUP(B373,'Plantilla publicacion'!$A$4:$M$503,11,0)</f>
        <v>2025-03-21</v>
      </c>
      <c r="I373" s="7" t="str">
        <f>VLOOKUP(B373,'Plantilla publicacion'!$A$4:$M$503,12,0)</f>
        <v>2025-04-25</v>
      </c>
      <c r="J373" s="19" t="str">
        <f>VLOOKUP(B373,'Plantilla publicacion'!$A$4:$M$503,13,0)</f>
        <v>6000-DESPACHO DEL SUPERINTENDENTE DELEGADO PARA EL CONTROL Y VERIFICACIÓN DE REGLAMENTOS TÉCNICOS Y METROLOGÍA LEGAL</v>
      </c>
    </row>
    <row r="374" spans="1:10" ht="64.5" thickBot="1" x14ac:dyDescent="0.3">
      <c r="A374" s="15" t="str">
        <f>VLOOKUP(B374,'Plantilla publicacion'!$A$4:$B$503,2,0)</f>
        <v>Actividad propia</v>
      </c>
      <c r="B374" s="22" t="s">
        <v>1493</v>
      </c>
      <c r="C374" s="20">
        <f>VLOOKUP(B374,'Plantilla publicacion'!$A$4:$M$503,6,0)</f>
        <v>0</v>
      </c>
      <c r="D374" s="20">
        <f>VLOOKUP(B374,'Plantilla publicacion'!$A$4:$M$503,7,0)</f>
        <v>0</v>
      </c>
      <c r="E374" s="6" t="str">
        <f>VLOOKUP(B374,'Plantilla publicacion'!$A$4:$M$503,8,0)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F374" s="6">
        <f>VLOOKUP(B374,'Plantilla publicacion'!$A$4:$M$503,9,0)</f>
        <v>1</v>
      </c>
      <c r="G374" s="6" t="str">
        <f>VLOOKUP(B374,'Plantilla publicacion'!$A$4:$M$503,10,0)</f>
        <v>Númerica</v>
      </c>
      <c r="H374" s="7" t="str">
        <f>VLOOKUP(B374,'Plantilla publicacion'!$A$4:$M$503,11,0)</f>
        <v>2025-05-26</v>
      </c>
      <c r="I374" s="7" t="str">
        <f>VLOOKUP(B374,'Plantilla publicacion'!$A$4:$M$503,12,0)</f>
        <v>2025-07-18</v>
      </c>
      <c r="J374" s="19" t="str">
        <f>VLOOKUP(B374,'Plantilla publicacion'!$A$4:$M$503,13,0)</f>
        <v>6000-DESPACHO DEL SUPERINTENDENTE DELEGADO PARA EL CONTROL Y VERIFICACIÓN DE REGLAMENTOS TÉCNICOS Y METROLOGÍA LEGAL</v>
      </c>
    </row>
    <row r="375" spans="1:10" ht="63.75" x14ac:dyDescent="0.25">
      <c r="A375" s="15" t="str">
        <f>VLOOKUP(B375,'Plantilla publicacion'!$A$4:$B$503,2,0)</f>
        <v>Actividad propia</v>
      </c>
      <c r="B375" s="21" t="s">
        <v>1494</v>
      </c>
      <c r="C375" s="20">
        <f>VLOOKUP(B375,'Plantilla publicacion'!$A$4:$M$503,6,0)</f>
        <v>0</v>
      </c>
      <c r="D375" s="20">
        <f>VLOOKUP(B375,'Plantilla publicacion'!$A$4:$M$503,7,0)</f>
        <v>0</v>
      </c>
      <c r="E375" s="6" t="str">
        <f>VLOOKUP(B375,'Plantilla publicacion'!$A$4:$M$503,8,0)</f>
        <v>Remitir el proyecto de acto administrativo a la Dirección de Regulación del Ministerio de Comercio, Industria y Turismo para obtener concepto previo. (correo electrónico de remisión (o memo de traslado) y proyecto de acto administrativo  / Único entregable)</v>
      </c>
      <c r="F375" s="6">
        <f>VLOOKUP(B375,'Plantilla publicacion'!$A$4:$M$503,9,0)</f>
        <v>1</v>
      </c>
      <c r="G375" s="6" t="str">
        <f>VLOOKUP(B375,'Plantilla publicacion'!$A$4:$M$503,10,0)</f>
        <v>Númerica</v>
      </c>
      <c r="H375" s="7" t="str">
        <f>VLOOKUP(B375,'Plantilla publicacion'!$A$4:$M$503,11,0)</f>
        <v>2025-07-21</v>
      </c>
      <c r="I375" s="7" t="str">
        <f>VLOOKUP(B375,'Plantilla publicacion'!$A$4:$M$503,12,0)</f>
        <v>2025-08-15</v>
      </c>
      <c r="J375" s="19" t="str">
        <f>VLOOKUP(B375,'Plantilla publicacion'!$A$4:$M$503,13,0)</f>
        <v>6000-DESPACHO DEL SUPERINTENDENTE DELEGADO PARA EL CONTROL Y VERIFICACIÓN DE REGLAMENTOS TÉCNICOS Y METROLOGÍA LEGAL</v>
      </c>
    </row>
    <row r="376" spans="1:10" ht="63.75" x14ac:dyDescent="0.25">
      <c r="A376" s="15" t="str">
        <f>VLOOKUP(B376,'Plantilla publicacion'!$A$4:$B$503,2,0)</f>
        <v>Actividad propia</v>
      </c>
      <c r="B376" s="6" t="s">
        <v>1496</v>
      </c>
      <c r="C376" s="20">
        <f>VLOOKUP(B376,'Plantilla publicacion'!$A$4:$M$503,6,0)</f>
        <v>0</v>
      </c>
      <c r="D376" s="20">
        <f>VLOOKUP(B376,'Plantilla publicacion'!$A$4:$M$503,7,0)</f>
        <v>0</v>
      </c>
      <c r="E376" s="6" t="str">
        <f>VLOOKUP(B376,'Plantilla publicacion'!$A$4:$M$503,8,0)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F376" s="6">
        <f>VLOOKUP(B376,'Plantilla publicacion'!$A$4:$M$503,9,0)</f>
        <v>1</v>
      </c>
      <c r="G376" s="6" t="str">
        <f>VLOOKUP(B376,'Plantilla publicacion'!$A$4:$M$503,10,0)</f>
        <v>Númerica</v>
      </c>
      <c r="H376" s="7" t="str">
        <f>VLOOKUP(B376,'Plantilla publicacion'!$A$4:$M$503,11,0)</f>
        <v>2025-09-01</v>
      </c>
      <c r="I376" s="7" t="str">
        <f>VLOOKUP(B376,'Plantilla publicacion'!$A$4:$M$503,12,0)</f>
        <v>2025-10-03</v>
      </c>
      <c r="J376" s="19" t="str">
        <f>VLOOKUP(B376,'Plantilla publicacion'!$A$4:$M$503,13,0)</f>
        <v>6000-DESPACHO DEL SUPERINTENDENTE DELEGADO PARA EL CONTROL Y VERIFICACIÓN DE REGLAMENTOS TÉCNICOS Y METROLOGÍA LEGAL</v>
      </c>
    </row>
    <row r="377" spans="1:10" ht="63.75" x14ac:dyDescent="0.25">
      <c r="A377" s="15" t="str">
        <f>VLOOKUP(B377,'Plantilla publicacion'!$A$4:$B$503,2,0)</f>
        <v>Actividad propia</v>
      </c>
      <c r="B377" s="6" t="s">
        <v>1498</v>
      </c>
      <c r="C377" s="20">
        <f>VLOOKUP(B377,'Plantilla publicacion'!$A$4:$M$503,6,0)</f>
        <v>0</v>
      </c>
      <c r="D377" s="20">
        <f>VLOOKUP(B377,'Plantilla publicacion'!$A$4:$M$503,7,0)</f>
        <v>0</v>
      </c>
      <c r="E377" s="6" t="str">
        <f>VLOOKUP(B377,'Plantilla publicacion'!$A$4:$M$503,8,0)</f>
        <v>Remitir el proyecto de acto administrativo a abogacía de la competencia. (correo electrónico de remisión (o memo de traslado) y proyecto de acto administrativo  / Único entregable)</v>
      </c>
      <c r="F377" s="6">
        <f>VLOOKUP(B377,'Plantilla publicacion'!$A$4:$M$503,9,0)</f>
        <v>1</v>
      </c>
      <c r="G377" s="6" t="str">
        <f>VLOOKUP(B377,'Plantilla publicacion'!$A$4:$M$503,10,0)</f>
        <v>Númerica</v>
      </c>
      <c r="H377" s="7" t="str">
        <f>VLOOKUP(B377,'Plantilla publicacion'!$A$4:$M$503,11,0)</f>
        <v>2025-10-06</v>
      </c>
      <c r="I377" s="7" t="str">
        <f>VLOOKUP(B377,'Plantilla publicacion'!$A$4:$M$503,12,0)</f>
        <v>2025-10-31</v>
      </c>
      <c r="J377" s="19" t="str">
        <f>VLOOKUP(B377,'Plantilla publicacion'!$A$4:$M$503,13,0)</f>
        <v>6000-DESPACHO DEL SUPERINTENDENTE DELEGADO PARA EL CONTROL Y VERIFICACIÓN DE REGLAMENTOS TÉCNICOS Y METROLOGÍA LEGAL</v>
      </c>
    </row>
    <row r="378" spans="1:10" s="14" customFormat="1" ht="63.75" x14ac:dyDescent="0.25">
      <c r="A378" s="5" t="str">
        <f>VLOOKUP(B378,'Plantilla publicacion'!$A$4:$B$503,2,0)</f>
        <v>Producto</v>
      </c>
      <c r="B378" s="17" t="s">
        <v>1500</v>
      </c>
      <c r="C378" s="17" t="str">
        <f>VLOOKUP(B378,'Plantilla publicacion'!$A$4:$M$503,6,0)</f>
        <v>58-Promover el enfoque preventivo, diferencial y territorial en el que hacer misional de la entidad</v>
      </c>
      <c r="D378" s="17" t="str">
        <f>VLOOKUP(B378,'Plantilla publicacion'!$A$4:$M$503,7,0)</f>
        <v>C-3503-0200-0016-40401c</v>
      </c>
      <c r="E378" s="17" t="str">
        <f>VLOOKUP(B378,'Plantilla publicacion'!$A$4:$M$503,8,0)</f>
        <v>Análisis de Impacto Normativo -AIN Ex post del Reglamento Técnico Metrológico aplicable a Preempacados. Etapas 5 a 6.</v>
      </c>
      <c r="F378" s="17">
        <f>VLOOKUP(B378,'Plantilla publicacion'!$A$4:$M$503,9,0)</f>
        <v>75</v>
      </c>
      <c r="G378" s="17" t="str">
        <f>VLOOKUP(B378,'Plantilla publicacion'!$A$4:$M$503,10,0)</f>
        <v>Porcentual</v>
      </c>
      <c r="H378" s="17" t="str">
        <f>VLOOKUP(B378,'Plantilla publicacion'!$A$4:$M$503,11,0)</f>
        <v>2025-07-01</v>
      </c>
      <c r="I378" s="17" t="str">
        <f>VLOOKUP(B378,'Plantilla publicacion'!$A$4:$M$503,12,0)</f>
        <v>2025-12-12</v>
      </c>
      <c r="J378" s="17" t="str">
        <f>VLOOKUP(B378,'Plantilla publicacion'!$A$4:$M$503,13,0)</f>
        <v>6000-DESPACHO DEL SUPERINTENDENTE DELEGADO PARA EL CONTROL Y VERIFICACIÓN DE REGLAMENTOS TÉCNICOS Y METROLOGÍA LEGAL</v>
      </c>
    </row>
    <row r="379" spans="1:10" ht="63.75" x14ac:dyDescent="0.25">
      <c r="A379" s="15" t="str">
        <f>VLOOKUP(B379,'Plantilla publicacion'!$A$4:$B$503,2,0)</f>
        <v>Actividad propia</v>
      </c>
      <c r="B379" s="73" t="s">
        <v>1502</v>
      </c>
      <c r="C379" s="20">
        <f>VLOOKUP(B379,'Plantilla publicacion'!$A$4:$M$503,6,0)</f>
        <v>0</v>
      </c>
      <c r="D379" s="20">
        <f>VLOOKUP(B379,'Plantilla publicacion'!$A$4:$M$503,7,0)</f>
        <v>0</v>
      </c>
      <c r="E379" s="6" t="str">
        <f>VLOOKUP(B379,'Plantilla publicacion'!$A$4:$M$503,8,0)</f>
        <v>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v>
      </c>
      <c r="F379" s="6">
        <f>VLOOKUP(B379,'Plantilla publicacion'!$A$4:$M$503,9,0)</f>
        <v>1</v>
      </c>
      <c r="G379" s="6" t="str">
        <f>VLOOKUP(B379,'Plantilla publicacion'!$A$4:$M$503,10,0)</f>
        <v>Númerica</v>
      </c>
      <c r="H379" s="7" t="str">
        <f>VLOOKUP(B379,'Plantilla publicacion'!$A$4:$M$503,11,0)</f>
        <v>2025-07-01</v>
      </c>
      <c r="I379" s="7" t="str">
        <f>VLOOKUP(B379,'Plantilla publicacion'!$A$4:$M$503,12,0)</f>
        <v>2025-10-30</v>
      </c>
      <c r="J379" s="19" t="str">
        <f>VLOOKUP(B379,'Plantilla publicacion'!$A$4:$M$503,13,0)</f>
        <v>6000-DESPACHO DEL SUPERINTENDENTE DELEGADO PARA EL CONTROL Y VERIFICACIÓN DE REGLAMENTOS TÉCNICOS Y METROLOGÍA LEGAL</v>
      </c>
    </row>
    <row r="380" spans="1:10" ht="63.75" x14ac:dyDescent="0.25">
      <c r="A380" s="15" t="str">
        <f>VLOOKUP(B380,'Plantilla publicacion'!$A$4:$B$503,2,0)</f>
        <v>Actividad propia</v>
      </c>
      <c r="B380" s="73" t="s">
        <v>1504</v>
      </c>
      <c r="C380" s="20">
        <f>VLOOKUP(B380,'Plantilla publicacion'!$A$4:$M$503,6,0)</f>
        <v>0</v>
      </c>
      <c r="D380" s="20">
        <f>VLOOKUP(B380,'Plantilla publicacion'!$A$4:$M$503,7,0)</f>
        <v>0</v>
      </c>
      <c r="E380" s="6" t="str">
        <f>VLOOKUP(B380,'Plantilla publicacion'!$A$4:$M$503,8,0)</f>
        <v>Revisar jurídicamente el documento de los pasos 5 al 6 y enviarlo a la dependencia solicitante. (Documento de los pasos 5 al 6 con observaciones y correo electrónico de remisión a la dependencia solicitante / Único entregable)</v>
      </c>
      <c r="F380" s="6">
        <f>VLOOKUP(B380,'Plantilla publicacion'!$A$4:$M$503,9,0)</f>
        <v>1</v>
      </c>
      <c r="G380" s="6" t="str">
        <f>VLOOKUP(B380,'Plantilla publicacion'!$A$4:$M$503,10,0)</f>
        <v>Númerica</v>
      </c>
      <c r="H380" s="7" t="str">
        <f>VLOOKUP(B380,'Plantilla publicacion'!$A$4:$M$503,11,0)</f>
        <v>2025-11-04</v>
      </c>
      <c r="I380" s="7" t="str">
        <f>VLOOKUP(B380,'Plantilla publicacion'!$A$4:$M$503,12,0)</f>
        <v>2025-11-21</v>
      </c>
      <c r="J380" s="19" t="str">
        <f>VLOOKUP(B380,'Plantilla publicacion'!$A$4:$M$503,13,0)</f>
        <v>6000-DESPACHO DEL SUPERINTENDENTE DELEGADO PARA EL CONTROL Y VERIFICACIÓN DE REGLAMENTOS TÉCNICOS Y METROLOGÍA LEGAL</v>
      </c>
    </row>
    <row r="381" spans="1:10" ht="63.75" x14ac:dyDescent="0.25">
      <c r="A381" s="15" t="str">
        <f>VLOOKUP(B381,'Plantilla publicacion'!$A$4:$B$503,2,0)</f>
        <v>Actividad propia</v>
      </c>
      <c r="B381" s="73" t="s">
        <v>1506</v>
      </c>
      <c r="C381" s="20">
        <f>VLOOKUP(B381,'Plantilla publicacion'!$A$4:$M$503,6,0)</f>
        <v>0</v>
      </c>
      <c r="D381" s="20">
        <f>VLOOKUP(B381,'Plantilla publicacion'!$A$4:$M$503,7,0)</f>
        <v>0</v>
      </c>
      <c r="E381" s="6" t="str">
        <f>VLOOKUP(B381,'Plantilla publicacion'!$A$4:$M$503,8,0)</f>
        <v>Ajustar el documento de los pasos 5 al 6  y remitirlo al Grupo de Trabajo de Regulación.  (Documento  de los pasos 5 al 6  ajustado y correo electrónico de remisión  al Grupo de Trabajo de Regulación / Único entregable)</v>
      </c>
      <c r="F381" s="6">
        <f>VLOOKUP(B381,'Plantilla publicacion'!$A$4:$M$503,9,0)</f>
        <v>1</v>
      </c>
      <c r="G381" s="6" t="str">
        <f>VLOOKUP(B381,'Plantilla publicacion'!$A$4:$M$503,10,0)</f>
        <v>Númerica</v>
      </c>
      <c r="H381" s="7" t="str">
        <f>VLOOKUP(B381,'Plantilla publicacion'!$A$4:$M$503,11,0)</f>
        <v>2025-11-24</v>
      </c>
      <c r="I381" s="7" t="str">
        <f>VLOOKUP(B381,'Plantilla publicacion'!$A$4:$M$503,12,0)</f>
        <v>2025-12-12</v>
      </c>
      <c r="J381" s="19" t="str">
        <f>VLOOKUP(B381,'Plantilla publicacion'!$A$4:$M$503,13,0)</f>
        <v>6000-DESPACHO DEL SUPERINTENDENTE DELEGADO PARA EL CONTROL Y VERIFICACIÓN DE REGLAMENTOS TÉCNICOS Y METROLOGÍA LEGAL</v>
      </c>
    </row>
    <row r="382" spans="1:10" s="14" customFormat="1" ht="63.75" x14ac:dyDescent="0.25">
      <c r="A382" s="5" t="str">
        <f>VLOOKUP(B382,'Plantilla publicacion'!$A$4:$B$503,2,0)</f>
        <v>Producto</v>
      </c>
      <c r="B382" s="17" t="s">
        <v>1508</v>
      </c>
      <c r="C382" s="17" t="str">
        <f>VLOOKUP(B382,'Plantilla publicacion'!$A$4:$M$503,6,0)</f>
        <v>58-Promover el enfoque preventivo, diferencial y territorial en el que hacer misional de la entidad</v>
      </c>
      <c r="D382" s="17" t="str">
        <f>VLOOKUP(B382,'Plantilla publicacion'!$A$4:$M$503,7,0)</f>
        <v>C-3503-0200-0016-40401c</v>
      </c>
      <c r="E382" s="17" t="str">
        <f>VLOOKUP(B382,'Plantilla publicacion'!$A$4:$M$503,8,0)</f>
        <v>Análisis de Impacto Normativo -AIN ex ante de Cinemómetros (Definición del Problema)</v>
      </c>
      <c r="F382" s="17">
        <f>VLOOKUP(B382,'Plantilla publicacion'!$A$4:$M$503,9,0)</f>
        <v>50</v>
      </c>
      <c r="G382" s="17" t="str">
        <f>VLOOKUP(B382,'Plantilla publicacion'!$A$4:$M$503,10,0)</f>
        <v>Porcentual</v>
      </c>
      <c r="H382" s="17" t="str">
        <f>VLOOKUP(B382,'Plantilla publicacion'!$A$4:$M$503,11,0)</f>
        <v>2025-03-10</v>
      </c>
      <c r="I382" s="17" t="str">
        <f>VLOOKUP(B382,'Plantilla publicacion'!$A$4:$M$503,12,0)</f>
        <v>2025-11-07</v>
      </c>
      <c r="J382" s="17" t="str">
        <f>VLOOKUP(B382,'Plantilla publicacion'!$A$4:$M$503,13,0)</f>
        <v>6000-DESPACHO DEL SUPERINTENDENTE DELEGADO PARA EL CONTROL Y VERIFICACIÓN DE REGLAMENTOS TÉCNICOS Y METROLOGÍA LEGAL</v>
      </c>
    </row>
    <row r="383" spans="1:10" ht="63.75" x14ac:dyDescent="0.25">
      <c r="A383" s="15" t="str">
        <f>VLOOKUP(B383,'Plantilla publicacion'!$A$4:$B$503,2,0)</f>
        <v>Actividad propia</v>
      </c>
      <c r="B383" s="73" t="s">
        <v>1510</v>
      </c>
      <c r="C383" s="20">
        <f>VLOOKUP(B383,'Plantilla publicacion'!$A$4:$M$503,6,0)</f>
        <v>0</v>
      </c>
      <c r="D383" s="20">
        <f>VLOOKUP(B383,'Plantilla publicacion'!$A$4:$M$503,7,0)</f>
        <v>0</v>
      </c>
      <c r="E383" s="6" t="str">
        <f>VLOOKUP(B383,'Plantilla publicacion'!$A$4:$M$503,8,0)</f>
        <v>Elaborar y enviar al Grupo de Trabajo de Regulación el documento de definición del problema. (Documento de definición del problema y correo electrónico de remisión al Grupo de Trabajo de Regulación / Único entregable)</v>
      </c>
      <c r="F383" s="6">
        <f>VLOOKUP(B383,'Plantilla publicacion'!$A$4:$M$503,9,0)</f>
        <v>1</v>
      </c>
      <c r="G383" s="6" t="str">
        <f>VLOOKUP(B383,'Plantilla publicacion'!$A$4:$M$503,10,0)</f>
        <v>Númerica</v>
      </c>
      <c r="H383" s="7" t="str">
        <f>VLOOKUP(B383,'Plantilla publicacion'!$A$4:$M$503,11,0)</f>
        <v>2025-03-10</v>
      </c>
      <c r="I383" s="7" t="str">
        <f>VLOOKUP(B383,'Plantilla publicacion'!$A$4:$M$503,12,0)</f>
        <v>2025-08-29</v>
      </c>
      <c r="J383" s="19" t="str">
        <f>VLOOKUP(B383,'Plantilla publicacion'!$A$4:$M$503,13,0)</f>
        <v>6000-DESPACHO DEL SUPERINTENDENTE DELEGADO PARA EL CONTROL Y VERIFICACIÓN DE REGLAMENTOS TÉCNICOS Y METROLOGÍA LEGAL</v>
      </c>
    </row>
    <row r="384" spans="1:10" ht="63.75" x14ac:dyDescent="0.25">
      <c r="A384" s="15" t="str">
        <f>VLOOKUP(B384,'Plantilla publicacion'!$A$4:$B$503,2,0)</f>
        <v>Actividad propia</v>
      </c>
      <c r="B384" s="73" t="s">
        <v>1512</v>
      </c>
      <c r="C384" s="20">
        <f>VLOOKUP(B384,'Plantilla publicacion'!$A$4:$M$503,6,0)</f>
        <v>0</v>
      </c>
      <c r="D384" s="20">
        <f>VLOOKUP(B384,'Plantilla publicacion'!$A$4:$M$503,7,0)</f>
        <v>0</v>
      </c>
      <c r="E384" s="6" t="str">
        <f>VLOOKUP(B384,'Plantilla publicacion'!$A$4:$M$503,8,0)</f>
        <v>Revisar jurídicamente el documento de definición del problema y enviarlo a la dependencia solicitante. (Documento de definición del problema con observaciones y correo electrónico de remisión a la dependencia solicitante / Único entregable)</v>
      </c>
      <c r="F384" s="6">
        <f>VLOOKUP(B384,'Plantilla publicacion'!$A$4:$M$503,9,0)</f>
        <v>1</v>
      </c>
      <c r="G384" s="6" t="str">
        <f>VLOOKUP(B384,'Plantilla publicacion'!$A$4:$M$503,10,0)</f>
        <v>Númerica</v>
      </c>
      <c r="H384" s="7" t="str">
        <f>VLOOKUP(B384,'Plantilla publicacion'!$A$4:$M$503,11,0)</f>
        <v>2025-09-01</v>
      </c>
      <c r="I384" s="7" t="str">
        <f>VLOOKUP(B384,'Plantilla publicacion'!$A$4:$M$503,12,0)</f>
        <v>2025-09-26</v>
      </c>
      <c r="J384" s="19" t="str">
        <f>VLOOKUP(B384,'Plantilla publicacion'!$A$4:$M$503,13,0)</f>
        <v>6000-DESPACHO DEL SUPERINTENDENTE DELEGADO PARA EL CONTROL Y VERIFICACIÓN DE REGLAMENTOS TÉCNICOS Y METROLOGÍA LEGAL</v>
      </c>
    </row>
    <row r="385" spans="1:10" ht="63.75" x14ac:dyDescent="0.25">
      <c r="A385" s="15" t="str">
        <f>VLOOKUP(B385,'Plantilla publicacion'!$A$4:$B$503,2,0)</f>
        <v>Actividad propia</v>
      </c>
      <c r="B385" s="73" t="s">
        <v>1514</v>
      </c>
      <c r="C385" s="20">
        <f>VLOOKUP(B385,'Plantilla publicacion'!$A$4:$M$503,6,0)</f>
        <v>0</v>
      </c>
      <c r="D385" s="20">
        <f>VLOOKUP(B385,'Plantilla publicacion'!$A$4:$M$503,7,0)</f>
        <v>0</v>
      </c>
      <c r="E385" s="6" t="str">
        <f>VLOOKUP(B385,'Plantilla publicacion'!$A$4:$M$503,8,0)</f>
        <v>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v>
      </c>
      <c r="F385" s="6">
        <f>VLOOKUP(B385,'Plantilla publicacion'!$A$4:$M$503,9,0)</f>
        <v>1</v>
      </c>
      <c r="G385" s="6" t="str">
        <f>VLOOKUP(B385,'Plantilla publicacion'!$A$4:$M$503,10,0)</f>
        <v>Númerica</v>
      </c>
      <c r="H385" s="7" t="str">
        <f>VLOOKUP(B385,'Plantilla publicacion'!$A$4:$M$503,11,0)</f>
        <v>2025-09-29</v>
      </c>
      <c r="I385" s="7" t="str">
        <f>VLOOKUP(B385,'Plantilla publicacion'!$A$4:$M$503,12,0)</f>
        <v>2025-10-03</v>
      </c>
      <c r="J385" s="19" t="str">
        <f>VLOOKUP(B385,'Plantilla publicacion'!$A$4:$M$503,13,0)</f>
        <v>6000-DESPACHO DEL SUPERINTENDENTE DELEGADO PARA EL CONTROL Y VERIFICACIÓN DE REGLAMENTOS TÉCNICOS Y METROLOGÍA LEGAL</v>
      </c>
    </row>
    <row r="386" spans="1:10" ht="63.75" x14ac:dyDescent="0.25">
      <c r="A386" s="15" t="str">
        <f>VLOOKUP(B386,'Plantilla publicacion'!$A$4:$B$503,2,0)</f>
        <v>Actividad propia</v>
      </c>
      <c r="B386" s="73" t="s">
        <v>1517</v>
      </c>
      <c r="C386" s="20">
        <f>VLOOKUP(B386,'Plantilla publicacion'!$A$4:$M$503,6,0)</f>
        <v>0</v>
      </c>
      <c r="D386" s="20">
        <f>VLOOKUP(B386,'Plantilla publicacion'!$A$4:$M$503,7,0)</f>
        <v>0</v>
      </c>
      <c r="E386" s="6" t="str">
        <f>VLOOKUP(B386,'Plantilla publicacion'!$A$4:$M$503,8,0)</f>
        <v>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v>
      </c>
      <c r="F386" s="6">
        <f>VLOOKUP(B386,'Plantilla publicacion'!$A$4:$M$503,9,0)</f>
        <v>1</v>
      </c>
      <c r="G386" s="6" t="str">
        <f>VLOOKUP(B386,'Plantilla publicacion'!$A$4:$M$503,10,0)</f>
        <v>Númerica</v>
      </c>
      <c r="H386" s="7" t="str">
        <f>VLOOKUP(B386,'Plantilla publicacion'!$A$4:$M$503,11,0)</f>
        <v>2025-10-20</v>
      </c>
      <c r="I386" s="7" t="str">
        <f>VLOOKUP(B386,'Plantilla publicacion'!$A$4:$M$503,12,0)</f>
        <v>2025-11-07</v>
      </c>
      <c r="J386" s="19" t="str">
        <f>VLOOKUP(B386,'Plantilla publicacion'!$A$4:$M$503,13,0)</f>
        <v>6000-DESPACHO DEL SUPERINTENDENTE DELEGADO PARA EL CONTROL Y VERIFICACIÓN DE REGLAMENTOS TÉCNICOS Y METROLOGÍA LEGAL</v>
      </c>
    </row>
  </sheetData>
  <autoFilter ref="A9:J386" xr:uid="{C55B0D7C-4224-4685-BB07-31E4684A39FD}"/>
  <mergeCells count="16">
    <mergeCell ref="B321:J321"/>
    <mergeCell ref="B338:J338"/>
    <mergeCell ref="B45:J45"/>
    <mergeCell ref="B191:J191"/>
    <mergeCell ref="B196:J196"/>
    <mergeCell ref="B276:J276"/>
    <mergeCell ref="B294:J294"/>
    <mergeCell ref="B313:J313"/>
    <mergeCell ref="B8:C8"/>
    <mergeCell ref="D8:J8"/>
    <mergeCell ref="B1:C3"/>
    <mergeCell ref="D1:J3"/>
    <mergeCell ref="B4:J4"/>
    <mergeCell ref="B6:J6"/>
    <mergeCell ref="B7:J7"/>
    <mergeCell ref="B5:I5"/>
  </mergeCells>
  <conditionalFormatting sqref="A1:XFD4 J5:XFD5 A5:B5 A7:XFD9 A6 K6:XFD6 A11:XFD15 A17:XFD18 A20:XFD24 A26:XFD29 A31:XFD34 A36:XFD38 A40:XFD46 A48:XFD53 A55:XFD57 A59:XFD61 A63:XFD64 A66:XFD69 A71:XFD74 A76:XFD78 A80:XFD81 A83:XFD84 A86:XFD89 A91:XFD94 A96:XFD98 A100:XFD102 A104:XFD105 A107:XFD109 A111:XFD111 A113:XFD116 A118:XFD118 A120:XFD120 A122:XFD122 A124:XFD124 A126:XFD127 A129:XFD129 A131:XFD132 A134:XFD136 A138:XFD141 A143:XFD144 A146:XFD149 A151:XFD154 A156:XFD159 A161:XFD163 A165:XFD167 A169:XFD171 A173:XFD175 A177:XFD182 A184:XFD185 A187:XFD192 A194:XFD197 A209:XFD213 A215:XFD217 A219:XFD226 A228:XFD232 A234:XFD237 A199:XFD200 A202:XFD204 A206:XFD207 A353:XFD355 A345:XFD351 A341:XFD343 A357:XFD360 A362:XFD363 A365:XFD369 A371:XFD377 A379:XFD381 A383:XFD1048576 A316:XFD317 A319:XFD322 A324:XFD327 A329:XFD333 A335:XFD339 A310:XFD314 A305:XFD308 A288:XFD289 A291:XFD295 A297:XFD298 A300:XFD303 A272:XFD277 A279:XFD280 A282:XFD283 A285:XFD286 A239:XFD244 A246:XFD251 A253:XFD254 A256:XFD258 A260:XFD261 A263:XFD270">
    <cfRule type="cellIs" dxfId="117" priority="86" operator="equal">
      <formula>0</formula>
    </cfRule>
  </conditionalFormatting>
  <conditionalFormatting sqref="B6:J6">
    <cfRule type="cellIs" dxfId="116" priority="85" operator="equal">
      <formula>0</formula>
    </cfRule>
  </conditionalFormatting>
  <conditionalFormatting sqref="A10:XFD10">
    <cfRule type="cellIs" dxfId="115" priority="84" operator="equal">
      <formula>0</formula>
    </cfRule>
  </conditionalFormatting>
  <conditionalFormatting sqref="A16:XFD16">
    <cfRule type="cellIs" dxfId="114" priority="83" operator="equal">
      <formula>0</formula>
    </cfRule>
  </conditionalFormatting>
  <conditionalFormatting sqref="A19:XFD19">
    <cfRule type="cellIs" dxfId="113" priority="82" operator="equal">
      <formula>0</formula>
    </cfRule>
  </conditionalFormatting>
  <conditionalFormatting sqref="A25:XFD25">
    <cfRule type="cellIs" dxfId="112" priority="81" operator="equal">
      <formula>0</formula>
    </cfRule>
  </conditionalFormatting>
  <conditionalFormatting sqref="A30:XFD30">
    <cfRule type="cellIs" dxfId="111" priority="80" operator="equal">
      <formula>0</formula>
    </cfRule>
  </conditionalFormatting>
  <conditionalFormatting sqref="A35:XFD35">
    <cfRule type="cellIs" dxfId="110" priority="79" operator="equal">
      <formula>0</formula>
    </cfRule>
  </conditionalFormatting>
  <conditionalFormatting sqref="A39:XFD39">
    <cfRule type="cellIs" dxfId="109" priority="78" operator="equal">
      <formula>0</formula>
    </cfRule>
  </conditionalFormatting>
  <conditionalFormatting sqref="A47:XFD47">
    <cfRule type="cellIs" dxfId="108" priority="77" operator="equal">
      <formula>0</formula>
    </cfRule>
  </conditionalFormatting>
  <conditionalFormatting sqref="A54:XFD54">
    <cfRule type="cellIs" dxfId="107" priority="76" operator="equal">
      <formula>0</formula>
    </cfRule>
  </conditionalFormatting>
  <conditionalFormatting sqref="A58:XFD58">
    <cfRule type="cellIs" dxfId="106" priority="75" operator="equal">
      <formula>0</formula>
    </cfRule>
  </conditionalFormatting>
  <conditionalFormatting sqref="A62:XFD62">
    <cfRule type="cellIs" dxfId="105" priority="74" operator="equal">
      <formula>0</formula>
    </cfRule>
  </conditionalFormatting>
  <conditionalFormatting sqref="A65:XFD65">
    <cfRule type="cellIs" dxfId="104" priority="73" operator="equal">
      <formula>0</formula>
    </cfRule>
  </conditionalFormatting>
  <conditionalFormatting sqref="A70:XFD70">
    <cfRule type="cellIs" dxfId="103" priority="72" operator="equal">
      <formula>0</formula>
    </cfRule>
  </conditionalFormatting>
  <conditionalFormatting sqref="A75:XFD75">
    <cfRule type="cellIs" dxfId="102" priority="71" operator="equal">
      <formula>0</formula>
    </cfRule>
  </conditionalFormatting>
  <conditionalFormatting sqref="A79:XFD79">
    <cfRule type="cellIs" dxfId="101" priority="70" operator="equal">
      <formula>0</formula>
    </cfRule>
  </conditionalFormatting>
  <conditionalFormatting sqref="A82:XFD82">
    <cfRule type="cellIs" dxfId="100" priority="69" operator="equal">
      <formula>0</formula>
    </cfRule>
  </conditionalFormatting>
  <conditionalFormatting sqref="A85:XFD85">
    <cfRule type="cellIs" dxfId="99" priority="68" operator="equal">
      <formula>0</formula>
    </cfRule>
  </conditionalFormatting>
  <conditionalFormatting sqref="A90:XFD90">
    <cfRule type="cellIs" dxfId="98" priority="67" operator="equal">
      <formula>0</formula>
    </cfRule>
  </conditionalFormatting>
  <conditionalFormatting sqref="A95:XFD95">
    <cfRule type="cellIs" dxfId="97" priority="66" operator="equal">
      <formula>0</formula>
    </cfRule>
  </conditionalFormatting>
  <conditionalFormatting sqref="A99:XFD99">
    <cfRule type="cellIs" dxfId="96" priority="65" operator="equal">
      <formula>0</formula>
    </cfRule>
  </conditionalFormatting>
  <conditionalFormatting sqref="A103:XFD103">
    <cfRule type="cellIs" dxfId="95" priority="64" operator="equal">
      <formula>0</formula>
    </cfRule>
  </conditionalFormatting>
  <conditionalFormatting sqref="A106:XFD106">
    <cfRule type="cellIs" dxfId="94" priority="63" operator="equal">
      <formula>0</formula>
    </cfRule>
  </conditionalFormatting>
  <conditionalFormatting sqref="A110:XFD110">
    <cfRule type="cellIs" dxfId="93" priority="62" operator="equal">
      <formula>0</formula>
    </cfRule>
  </conditionalFormatting>
  <conditionalFormatting sqref="A112:XFD112">
    <cfRule type="cellIs" dxfId="92" priority="61" operator="equal">
      <formula>0</formula>
    </cfRule>
  </conditionalFormatting>
  <conditionalFormatting sqref="A117:XFD117">
    <cfRule type="cellIs" dxfId="91" priority="60" operator="equal">
      <formula>0</formula>
    </cfRule>
  </conditionalFormatting>
  <conditionalFormatting sqref="A119:XFD119">
    <cfRule type="cellIs" dxfId="90" priority="59" operator="equal">
      <formula>0</formula>
    </cfRule>
  </conditionalFormatting>
  <conditionalFormatting sqref="A121:XFD121">
    <cfRule type="cellIs" dxfId="89" priority="58" operator="equal">
      <formula>0</formula>
    </cfRule>
  </conditionalFormatting>
  <conditionalFormatting sqref="A123:XFD123">
    <cfRule type="cellIs" dxfId="88" priority="57" operator="equal">
      <formula>0</formula>
    </cfRule>
  </conditionalFormatting>
  <conditionalFormatting sqref="A125:XFD125">
    <cfRule type="cellIs" dxfId="87" priority="56" operator="equal">
      <formula>0</formula>
    </cfRule>
  </conditionalFormatting>
  <conditionalFormatting sqref="A128:XFD128">
    <cfRule type="cellIs" dxfId="86" priority="55" operator="equal">
      <formula>0</formula>
    </cfRule>
  </conditionalFormatting>
  <conditionalFormatting sqref="A130:XFD130">
    <cfRule type="cellIs" dxfId="85" priority="54" operator="equal">
      <formula>0</formula>
    </cfRule>
  </conditionalFormatting>
  <conditionalFormatting sqref="A133:XFD133">
    <cfRule type="cellIs" dxfId="84" priority="53" operator="equal">
      <formula>0</formula>
    </cfRule>
  </conditionalFormatting>
  <conditionalFormatting sqref="A137:XFD137">
    <cfRule type="cellIs" dxfId="83" priority="52" operator="equal">
      <formula>0</formula>
    </cfRule>
  </conditionalFormatting>
  <conditionalFormatting sqref="A142:XFD142">
    <cfRule type="cellIs" dxfId="82" priority="51" operator="equal">
      <formula>0</formula>
    </cfRule>
  </conditionalFormatting>
  <conditionalFormatting sqref="A145:XFD145">
    <cfRule type="cellIs" dxfId="81" priority="50" operator="equal">
      <formula>0</formula>
    </cfRule>
  </conditionalFormatting>
  <conditionalFormatting sqref="A150:XFD150">
    <cfRule type="cellIs" dxfId="80" priority="49" operator="equal">
      <formula>0</formula>
    </cfRule>
  </conditionalFormatting>
  <conditionalFormatting sqref="A155:XFD155">
    <cfRule type="cellIs" dxfId="79" priority="48" operator="equal">
      <formula>0</formula>
    </cfRule>
  </conditionalFormatting>
  <conditionalFormatting sqref="A160:XFD160">
    <cfRule type="cellIs" dxfId="78" priority="47" operator="equal">
      <formula>0</formula>
    </cfRule>
  </conditionalFormatting>
  <conditionalFormatting sqref="A164:XFD164">
    <cfRule type="cellIs" dxfId="77" priority="46" operator="equal">
      <formula>0</formula>
    </cfRule>
  </conditionalFormatting>
  <conditionalFormatting sqref="A168:XFD168">
    <cfRule type="cellIs" dxfId="76" priority="45" operator="equal">
      <formula>0</formula>
    </cfRule>
  </conditionalFormatting>
  <conditionalFormatting sqref="A172:XFD172">
    <cfRule type="cellIs" dxfId="75" priority="44" operator="equal">
      <formula>0</formula>
    </cfRule>
  </conditionalFormatting>
  <conditionalFormatting sqref="A176:XFD176">
    <cfRule type="cellIs" dxfId="74" priority="43" operator="equal">
      <formula>0</formula>
    </cfRule>
  </conditionalFormatting>
  <conditionalFormatting sqref="A183:XFD183">
    <cfRule type="cellIs" dxfId="73" priority="42" operator="equal">
      <formula>0</formula>
    </cfRule>
  </conditionalFormatting>
  <conditionalFormatting sqref="A186:XFD186">
    <cfRule type="cellIs" dxfId="72" priority="41" operator="equal">
      <formula>0</formula>
    </cfRule>
  </conditionalFormatting>
  <conditionalFormatting sqref="A193:XFD193">
    <cfRule type="cellIs" dxfId="71" priority="40" operator="equal">
      <formula>0</formula>
    </cfRule>
  </conditionalFormatting>
  <conditionalFormatting sqref="A208:XFD208">
    <cfRule type="cellIs" dxfId="70" priority="39" operator="equal">
      <formula>0</formula>
    </cfRule>
  </conditionalFormatting>
  <conditionalFormatting sqref="A214:XFD214">
    <cfRule type="cellIs" dxfId="69" priority="38" operator="equal">
      <formula>0</formula>
    </cfRule>
  </conditionalFormatting>
  <conditionalFormatting sqref="A218:XFD218">
    <cfRule type="cellIs" dxfId="68" priority="36" operator="equal">
      <formula>0</formula>
    </cfRule>
  </conditionalFormatting>
  <conditionalFormatting sqref="A227:XFD227">
    <cfRule type="cellIs" dxfId="67" priority="35" operator="equal">
      <formula>0</formula>
    </cfRule>
  </conditionalFormatting>
  <conditionalFormatting sqref="A233:XFD233">
    <cfRule type="cellIs" dxfId="66" priority="34" operator="equal">
      <formula>0</formula>
    </cfRule>
  </conditionalFormatting>
  <conditionalFormatting sqref="A198:XFD198">
    <cfRule type="cellIs" dxfId="65" priority="33" operator="equal">
      <formula>0</formula>
    </cfRule>
  </conditionalFormatting>
  <conditionalFormatting sqref="A201:XFD201">
    <cfRule type="cellIs" dxfId="64" priority="32" operator="equal">
      <formula>0</formula>
    </cfRule>
  </conditionalFormatting>
  <conditionalFormatting sqref="A205:XFD205">
    <cfRule type="cellIs" dxfId="63" priority="31" operator="equal">
      <formula>0</formula>
    </cfRule>
  </conditionalFormatting>
  <conditionalFormatting sqref="A352:XFD352">
    <cfRule type="cellIs" dxfId="62" priority="30" operator="equal">
      <formula>0</formula>
    </cfRule>
  </conditionalFormatting>
  <conditionalFormatting sqref="A344:XFD344">
    <cfRule type="cellIs" dxfId="61" priority="29" operator="equal">
      <formula>0</formula>
    </cfRule>
  </conditionalFormatting>
  <conditionalFormatting sqref="A340:XFD340">
    <cfRule type="cellIs" dxfId="60" priority="28" operator="equal">
      <formula>0</formula>
    </cfRule>
  </conditionalFormatting>
  <conditionalFormatting sqref="A356:XFD356">
    <cfRule type="cellIs" dxfId="59" priority="27" operator="equal">
      <formula>0</formula>
    </cfRule>
  </conditionalFormatting>
  <conditionalFormatting sqref="A361:XFD361">
    <cfRule type="cellIs" dxfId="58" priority="26" operator="equal">
      <formula>0</formula>
    </cfRule>
  </conditionalFormatting>
  <conditionalFormatting sqref="A364:XFD364">
    <cfRule type="cellIs" dxfId="57" priority="25" operator="equal">
      <formula>0</formula>
    </cfRule>
  </conditionalFormatting>
  <conditionalFormatting sqref="A370:XFD370">
    <cfRule type="cellIs" dxfId="56" priority="24" operator="equal">
      <formula>0</formula>
    </cfRule>
  </conditionalFormatting>
  <conditionalFormatting sqref="A378:XFD378">
    <cfRule type="cellIs" dxfId="55" priority="23" operator="equal">
      <formula>0</formula>
    </cfRule>
  </conditionalFormatting>
  <conditionalFormatting sqref="A382:XFD382">
    <cfRule type="cellIs" dxfId="54" priority="22" operator="equal">
      <formula>0</formula>
    </cfRule>
  </conditionalFormatting>
  <conditionalFormatting sqref="A315:XFD315">
    <cfRule type="cellIs" dxfId="53" priority="21" operator="equal">
      <formula>0</formula>
    </cfRule>
  </conditionalFormatting>
  <conditionalFormatting sqref="A318:XFD318">
    <cfRule type="cellIs" dxfId="52" priority="20" operator="equal">
      <formula>0</formula>
    </cfRule>
  </conditionalFormatting>
  <conditionalFormatting sqref="A323:XFD323">
    <cfRule type="cellIs" dxfId="51" priority="19" operator="equal">
      <formula>0</formula>
    </cfRule>
  </conditionalFormatting>
  <conditionalFormatting sqref="A328:XFD328">
    <cfRule type="cellIs" dxfId="50" priority="18" operator="equal">
      <formula>0</formula>
    </cfRule>
  </conditionalFormatting>
  <conditionalFormatting sqref="A334:XFD334">
    <cfRule type="cellIs" dxfId="49" priority="17" operator="equal">
      <formula>0</formula>
    </cfRule>
  </conditionalFormatting>
  <conditionalFormatting sqref="A309:XFD309">
    <cfRule type="cellIs" dxfId="48" priority="16" operator="equal">
      <formula>0</formula>
    </cfRule>
  </conditionalFormatting>
  <conditionalFormatting sqref="A304:XFD304">
    <cfRule type="cellIs" dxfId="47" priority="15" operator="equal">
      <formula>0</formula>
    </cfRule>
  </conditionalFormatting>
  <conditionalFormatting sqref="A287:XFD287">
    <cfRule type="cellIs" dxfId="46" priority="14" operator="equal">
      <formula>0</formula>
    </cfRule>
  </conditionalFormatting>
  <conditionalFormatting sqref="A290:XFD290">
    <cfRule type="cellIs" dxfId="45" priority="13" operator="equal">
      <formula>0</formula>
    </cfRule>
  </conditionalFormatting>
  <conditionalFormatting sqref="A296:XFD296">
    <cfRule type="cellIs" dxfId="44" priority="12" operator="equal">
      <formula>0</formula>
    </cfRule>
  </conditionalFormatting>
  <conditionalFormatting sqref="A299:XFD299">
    <cfRule type="cellIs" dxfId="43" priority="11" operator="equal">
      <formula>0</formula>
    </cfRule>
  </conditionalFormatting>
  <conditionalFormatting sqref="A271:XFD271">
    <cfRule type="cellIs" dxfId="42" priority="10" operator="equal">
      <formula>0</formula>
    </cfRule>
  </conditionalFormatting>
  <conditionalFormatting sqref="A278:XFD278">
    <cfRule type="cellIs" dxfId="41" priority="9" operator="equal">
      <formula>0</formula>
    </cfRule>
  </conditionalFormatting>
  <conditionalFormatting sqref="A281:XFD281">
    <cfRule type="cellIs" dxfId="40" priority="8" operator="equal">
      <formula>0</formula>
    </cfRule>
  </conditionalFormatting>
  <conditionalFormatting sqref="A284:XFD284">
    <cfRule type="cellIs" dxfId="39" priority="7" operator="equal">
      <formula>0</formula>
    </cfRule>
  </conditionalFormatting>
  <conditionalFormatting sqref="A238:XFD238">
    <cfRule type="cellIs" dxfId="38" priority="6" operator="equal">
      <formula>0</formula>
    </cfRule>
  </conditionalFormatting>
  <conditionalFormatting sqref="A245:XFD245">
    <cfRule type="cellIs" dxfId="37" priority="5" operator="equal">
      <formula>0</formula>
    </cfRule>
  </conditionalFormatting>
  <conditionalFormatting sqref="A252:XFD252">
    <cfRule type="cellIs" dxfId="36" priority="4" operator="equal">
      <formula>0</formula>
    </cfRule>
  </conditionalFormatting>
  <conditionalFormatting sqref="A255:XFD255">
    <cfRule type="cellIs" dxfId="35" priority="3" operator="equal">
      <formula>0</formula>
    </cfRule>
  </conditionalFormatting>
  <conditionalFormatting sqref="A259:XFD259">
    <cfRule type="cellIs" dxfId="34" priority="2" operator="equal">
      <formula>0</formula>
    </cfRule>
  </conditionalFormatting>
  <conditionalFormatting sqref="A262:XFD262">
    <cfRule type="cellIs" dxfId="33" priority="1" operator="equal">
      <formula>0</formula>
    </cfRule>
  </conditionalFormatting>
  <pageMargins left="0.70866141732283472" right="0.70866141732283472" top="0.74803149606299213" bottom="0.74803149606299213" header="0.31496062992125984" footer="0.31496062992125984"/>
  <pageSetup scale="27" orientation="portrait" r:id="rId1"/>
  <rowBreaks count="2" manualBreakCount="2">
    <brk id="44" min="1" max="9" man="1"/>
    <brk id="306" min="1"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4383-0BB2-4C96-B4A4-35E713121F9A}">
  <sheetPr codeName="Hoja7"/>
  <dimension ref="A1:J14"/>
  <sheetViews>
    <sheetView showGridLines="0" view="pageBreakPreview" topLeftCell="B1" zoomScale="70" zoomScaleNormal="110" zoomScaleSheetLayoutView="100" workbookViewId="0">
      <selection activeCell="B1" sqref="B1:J14"/>
    </sheetView>
  </sheetViews>
  <sheetFormatPr baseColWidth="10" defaultRowHeight="15" x14ac:dyDescent="0.25"/>
  <cols>
    <col min="1" max="1" width="0" style="5" hidden="1" customWidth="1"/>
    <col min="2" max="2" width="6.28515625" style="5" customWidth="1"/>
    <col min="3" max="3" width="25" style="5" customWidth="1"/>
    <col min="4" max="4" width="33.7109375" style="5" bestFit="1" customWidth="1"/>
    <col min="5" max="5" width="81.7109375" style="5" customWidth="1"/>
    <col min="6" max="6" width="12.85546875" style="5" customWidth="1"/>
    <col min="7" max="7" width="15.28515625" style="5" customWidth="1"/>
    <col min="8" max="9" width="11.42578125" style="4"/>
    <col min="10" max="10" width="29.42578125" style="1" customWidth="1"/>
    <col min="11" max="16384" width="11.42578125" style="5"/>
  </cols>
  <sheetData>
    <row r="1" spans="1:10" ht="43.5" customHeight="1" x14ac:dyDescent="0.25">
      <c r="B1" s="92"/>
      <c r="C1" s="92"/>
      <c r="D1" s="92"/>
      <c r="E1" s="154" t="s">
        <v>15</v>
      </c>
      <c r="F1" s="132"/>
      <c r="G1" s="132"/>
      <c r="H1" s="132"/>
      <c r="I1" s="132"/>
      <c r="J1" s="132"/>
    </row>
    <row r="2" spans="1:10" ht="25.5" customHeight="1" x14ac:dyDescent="0.25">
      <c r="B2" s="92"/>
      <c r="C2" s="92"/>
      <c r="D2" s="92"/>
      <c r="E2" s="155"/>
      <c r="F2" s="100"/>
      <c r="G2" s="100"/>
      <c r="H2" s="100"/>
      <c r="I2" s="100"/>
      <c r="J2" s="100"/>
    </row>
    <row r="3" spans="1:10" ht="32.25" customHeight="1" x14ac:dyDescent="0.25">
      <c r="B3" s="129"/>
      <c r="C3" s="129"/>
      <c r="D3" s="129"/>
      <c r="E3" s="156"/>
      <c r="F3" s="101"/>
      <c r="G3" s="101"/>
      <c r="H3" s="101"/>
      <c r="I3" s="101"/>
      <c r="J3" s="101"/>
    </row>
    <row r="4" spans="1:10" ht="39.75" customHeight="1" x14ac:dyDescent="0.25">
      <c r="B4" s="110" t="s">
        <v>1781</v>
      </c>
      <c r="C4" s="110"/>
      <c r="D4" s="110"/>
      <c r="E4" s="110"/>
      <c r="F4" s="110"/>
      <c r="G4" s="110"/>
      <c r="H4" s="110"/>
      <c r="I4" s="110"/>
      <c r="J4" s="111"/>
    </row>
    <row r="5" spans="1:10" ht="64.5" customHeight="1" x14ac:dyDescent="0.25">
      <c r="B5" s="121" t="s">
        <v>1782</v>
      </c>
      <c r="C5" s="121"/>
      <c r="D5" s="121"/>
      <c r="E5" s="121"/>
      <c r="F5" s="121"/>
      <c r="G5" s="121"/>
      <c r="H5" s="121"/>
      <c r="I5" s="121"/>
      <c r="J5" s="12"/>
    </row>
    <row r="6" spans="1:10" ht="19.5" customHeight="1" x14ac:dyDescent="0.25">
      <c r="B6" s="112" t="str">
        <f>CONCATENATE(COUNTIF(A10:A37,"producto")," PRODUCTOS")</f>
        <v>1 PRODUCTOS</v>
      </c>
      <c r="C6" s="112"/>
      <c r="D6" s="112"/>
      <c r="E6" s="112"/>
      <c r="F6" s="112"/>
      <c r="G6" s="112"/>
      <c r="H6" s="112"/>
      <c r="I6" s="112"/>
      <c r="J6" s="112"/>
    </row>
    <row r="7" spans="1:10" ht="32.25" customHeight="1" thickBot="1" x14ac:dyDescent="0.3">
      <c r="B7" s="157" t="s">
        <v>50</v>
      </c>
      <c r="C7" s="158"/>
      <c r="D7" s="158"/>
      <c r="E7" s="158"/>
      <c r="F7" s="158"/>
      <c r="G7" s="158"/>
      <c r="H7" s="158"/>
      <c r="I7" s="158"/>
      <c r="J7" s="159"/>
    </row>
    <row r="8" spans="1:10" ht="27" customHeight="1" thickBot="1" x14ac:dyDescent="0.3">
      <c r="B8" s="116" t="s">
        <v>8</v>
      </c>
      <c r="C8" s="117"/>
      <c r="D8" s="118" t="s">
        <v>16</v>
      </c>
      <c r="E8" s="119"/>
      <c r="F8" s="119"/>
      <c r="G8" s="119"/>
      <c r="H8" s="119"/>
      <c r="I8" s="119"/>
      <c r="J8" s="120"/>
    </row>
    <row r="9" spans="1:10" ht="48" thickBot="1" x14ac:dyDescent="0.3">
      <c r="B9" s="24" t="s">
        <v>9</v>
      </c>
      <c r="C9" s="25" t="s">
        <v>0</v>
      </c>
      <c r="D9" s="25" t="s">
        <v>1</v>
      </c>
      <c r="E9" s="25" t="s">
        <v>2</v>
      </c>
      <c r="F9" s="25" t="s">
        <v>3</v>
      </c>
      <c r="G9" s="25" t="s">
        <v>4</v>
      </c>
      <c r="H9" s="26" t="s">
        <v>5</v>
      </c>
      <c r="I9" s="26" t="s">
        <v>6</v>
      </c>
      <c r="J9" s="27" t="s">
        <v>7</v>
      </c>
    </row>
    <row r="10" spans="1:10" s="14" customFormat="1" ht="38.25" x14ac:dyDescent="0.25">
      <c r="A10" s="5" t="str">
        <f>VLOOKUP(B10,'Plantilla publicacion'!$A$4:$B$503,2,0)</f>
        <v>Producto</v>
      </c>
      <c r="B10" s="17" t="s">
        <v>1287</v>
      </c>
      <c r="C10" s="17" t="str">
        <f>VLOOKUP(B10,'Plantilla publicacion'!$A$4:$M$503,6,0)</f>
        <v>81-Mejorar la oportunidad en la atención de trámites y servicios.</v>
      </c>
      <c r="D10" s="17" t="str">
        <f>VLOOKUP(B10,'Plantilla publicacion'!$A$4:$M$503,7,0)</f>
        <v>FUNCIONAMIENTO</v>
      </c>
      <c r="E10" s="17" t="str">
        <f>VLOOKUP(B10,'Plantilla publicacion'!$A$4:$M$503,8,0)</f>
        <v>Sistema de alertas para monitorear el comportamiento de los trámites misionales priorizados, elaborado y presentado (Correo electronico con el envío del reporte al equipo directivo)</v>
      </c>
      <c r="F10" s="17">
        <f>VLOOKUP(B10,'Plantilla publicacion'!$A$4:$M$503,9,0)</f>
        <v>1</v>
      </c>
      <c r="G10" s="17" t="str">
        <f>VLOOKUP(B10,'Plantilla publicacion'!$A$4:$M$503,10,0)</f>
        <v>Númerica</v>
      </c>
      <c r="H10" s="17" t="str">
        <f>VLOOKUP(B10,'Plantilla publicacion'!$A$4:$M$503,11,0)</f>
        <v>2025-03-14</v>
      </c>
      <c r="I10" s="17" t="str">
        <f>VLOOKUP(B10,'Plantilla publicacion'!$A$4:$M$503,12,0)</f>
        <v>2025-12-15</v>
      </c>
      <c r="J10" s="17" t="str">
        <f>VLOOKUP(B10,'Plantilla publicacion'!$A$4:$M$503,13,0)</f>
        <v>30-OFICINA ASESORA DE PLANEACIÓN</v>
      </c>
    </row>
    <row r="11" spans="1:10" ht="25.5" x14ac:dyDescent="0.25">
      <c r="A11" s="15" t="str">
        <f>VLOOKUP(B11,'Plantilla publicacion'!$A$4:$B$503,2,0)</f>
        <v>Actividad propia</v>
      </c>
      <c r="B11" s="6" t="s">
        <v>1289</v>
      </c>
      <c r="C11" s="20">
        <f>VLOOKUP(B11,'Plantilla publicacion'!$A$4:$M$503,6,0)</f>
        <v>0</v>
      </c>
      <c r="D11" s="20">
        <f>VLOOKUP(B11,'Plantilla publicacion'!$A$4:$M$503,7,0)</f>
        <v>0</v>
      </c>
      <c r="E11" s="6" t="str">
        <f>VLOOKUP(B11,'Plantilla publicacion'!$A$4:$M$503,8,0)</f>
        <v>Priorizar los trámites por Delegatura objeto de monitoreo (Documento con los tramites priorizados por Delegatura objeto de monitoreo)</v>
      </c>
      <c r="F11" s="6">
        <f>VLOOKUP(B11,'Plantilla publicacion'!$A$4:$M$503,9,0)</f>
        <v>1</v>
      </c>
      <c r="G11" s="6" t="str">
        <f>VLOOKUP(B11,'Plantilla publicacion'!$A$4:$M$503,10,0)</f>
        <v>Númerica</v>
      </c>
      <c r="H11" s="7" t="str">
        <f>VLOOKUP(B11,'Plantilla publicacion'!$A$4:$M$503,11,0)</f>
        <v>2025-03-14</v>
      </c>
      <c r="I11" s="7" t="str">
        <f>VLOOKUP(B11,'Plantilla publicacion'!$A$4:$M$503,12,0)</f>
        <v>2025-04-15</v>
      </c>
      <c r="J11" s="19" t="str">
        <f>VLOOKUP(B11,'Plantilla publicacion'!$A$4:$M$503,13,0)</f>
        <v>30-OFICINA ASESORA DE PLANEACIÓN</v>
      </c>
    </row>
    <row r="12" spans="1:10" ht="25.5" x14ac:dyDescent="0.25">
      <c r="A12" s="15" t="str">
        <f>VLOOKUP(B12,'Plantilla publicacion'!$A$4:$B$503,2,0)</f>
        <v>Actividad propia</v>
      </c>
      <c r="B12" s="13" t="s">
        <v>1291</v>
      </c>
      <c r="C12" s="20">
        <f>VLOOKUP(B12,'Plantilla publicacion'!$A$4:$M$503,6,0)</f>
        <v>0</v>
      </c>
      <c r="D12" s="20">
        <f>VLOOKUP(B12,'Plantilla publicacion'!$A$4:$M$503,7,0)</f>
        <v>0</v>
      </c>
      <c r="E12" s="6" t="str">
        <f>VLOOKUP(B12,'Plantilla publicacion'!$A$4:$M$503,8,0)</f>
        <v>Definir los parámetros que determinarán las alertas (Documento con la definición de los parámetros )</v>
      </c>
      <c r="F12" s="6">
        <f>VLOOKUP(B12,'Plantilla publicacion'!$A$4:$M$503,9,0)</f>
        <v>1</v>
      </c>
      <c r="G12" s="6" t="str">
        <f>VLOOKUP(B12,'Plantilla publicacion'!$A$4:$M$503,10,0)</f>
        <v>Númerica</v>
      </c>
      <c r="H12" s="7" t="str">
        <f>VLOOKUP(B12,'Plantilla publicacion'!$A$4:$M$503,11,0)</f>
        <v>2025-04-18</v>
      </c>
      <c r="I12" s="7" t="str">
        <f>VLOOKUP(B12,'Plantilla publicacion'!$A$4:$M$503,12,0)</f>
        <v>2025-05-02</v>
      </c>
      <c r="J12" s="19" t="str">
        <f>VLOOKUP(B12,'Plantilla publicacion'!$A$4:$M$503,13,0)</f>
        <v>30-OFICINA ASESORA DE PLANEACIÓN</v>
      </c>
    </row>
    <row r="13" spans="1:10" ht="25.5" x14ac:dyDescent="0.25">
      <c r="A13" s="15" t="str">
        <f>VLOOKUP(B13,'Plantilla publicacion'!$A$4:$B$503,2,0)</f>
        <v>Actividad propia</v>
      </c>
      <c r="B13" s="13" t="s">
        <v>1294</v>
      </c>
      <c r="C13" s="20">
        <f>VLOOKUP(B13,'Plantilla publicacion'!$A$4:$M$503,6,0)</f>
        <v>0</v>
      </c>
      <c r="D13" s="20">
        <f>VLOOKUP(B13,'Plantilla publicacion'!$A$4:$M$503,7,0)</f>
        <v>0</v>
      </c>
      <c r="E13" s="6" t="str">
        <f>VLOOKUP(B13,'Plantilla publicacion'!$A$4:$M$503,8,0)</f>
        <v>Definir y validar con las Delegaturas el diseño del reporte de alertas (Diseño del reporte de alertas definido y validado por las Delegaturas)</v>
      </c>
      <c r="F13" s="6">
        <f>VLOOKUP(B13,'Plantilla publicacion'!$A$4:$M$503,9,0)</f>
        <v>1</v>
      </c>
      <c r="G13" s="6" t="str">
        <f>VLOOKUP(B13,'Plantilla publicacion'!$A$4:$M$503,10,0)</f>
        <v>Númerica</v>
      </c>
      <c r="H13" s="7" t="str">
        <f>VLOOKUP(B13,'Plantilla publicacion'!$A$4:$M$503,11,0)</f>
        <v>2025-05-05</v>
      </c>
      <c r="I13" s="7" t="str">
        <f>VLOOKUP(B13,'Plantilla publicacion'!$A$4:$M$503,12,0)</f>
        <v>2025-05-23</v>
      </c>
      <c r="J13" s="19" t="str">
        <f>VLOOKUP(B13,'Plantilla publicacion'!$A$4:$M$503,13,0)</f>
        <v>30-OFICINA ASESORA DE PLANEACIÓN</v>
      </c>
    </row>
    <row r="14" spans="1:10" ht="26.25" thickBot="1" x14ac:dyDescent="0.3">
      <c r="A14" s="15" t="str">
        <f>VLOOKUP(B14,'Plantilla publicacion'!$A$4:$B$503,2,0)</f>
        <v>Actividad propia</v>
      </c>
      <c r="B14" s="30" t="s">
        <v>1296</v>
      </c>
      <c r="C14" s="20">
        <f>VLOOKUP(B14,'Plantilla publicacion'!$A$4:$M$503,6,0)</f>
        <v>0</v>
      </c>
      <c r="D14" s="20">
        <f>VLOOKUP(B14,'Plantilla publicacion'!$A$4:$M$503,7,0)</f>
        <v>0</v>
      </c>
      <c r="E14" s="6" t="str">
        <f>VLOOKUP(B14,'Plantilla publicacion'!$A$4:$M$503,8,0)</f>
        <v>Elaborar y presentar reportes al equipo directivo.  (Correos electronicos con el envío del reporte al equipo directivo)</v>
      </c>
      <c r="F14" s="6">
        <f>VLOOKUP(B14,'Plantilla publicacion'!$A$4:$M$503,9,0)</f>
        <v>2</v>
      </c>
      <c r="G14" s="6" t="str">
        <f>VLOOKUP(B14,'Plantilla publicacion'!$A$4:$M$503,10,0)</f>
        <v>Númerica</v>
      </c>
      <c r="H14" s="7" t="str">
        <f>VLOOKUP(B14,'Plantilla publicacion'!$A$4:$M$503,11,0)</f>
        <v>2025-05-26</v>
      </c>
      <c r="I14" s="7" t="str">
        <f>VLOOKUP(B14,'Plantilla publicacion'!$A$4:$M$503,12,0)</f>
        <v>2025-12-15</v>
      </c>
      <c r="J14" s="19" t="str">
        <f>VLOOKUP(B14,'Plantilla publicacion'!$A$4:$M$503,13,0)</f>
        <v>30-OFICINA ASESORA DE PLANEACIÓN</v>
      </c>
    </row>
  </sheetData>
  <autoFilter ref="A9:J14" xr:uid="{4FE74383-0BB2-4C96-B4A4-35E713121F9A}"/>
  <mergeCells count="8">
    <mergeCell ref="B8:C8"/>
    <mergeCell ref="D8:J8"/>
    <mergeCell ref="B1:D3"/>
    <mergeCell ref="E1:J3"/>
    <mergeCell ref="B4:J4"/>
    <mergeCell ref="B6:J6"/>
    <mergeCell ref="B7:J7"/>
    <mergeCell ref="B5:I5"/>
  </mergeCells>
  <conditionalFormatting sqref="A1:XFD4 A15:XFD1048576 B11:XFD14 A7:XFD9 A6 K6:XFD6 A5:B5 J5:XFD5">
    <cfRule type="cellIs" dxfId="32" priority="4" operator="equal">
      <formula>0</formula>
    </cfRule>
    <cfRule type="cellIs" dxfId="31" priority="5" operator="equal">
      <formula>0</formula>
    </cfRule>
  </conditionalFormatting>
  <conditionalFormatting sqref="A11:A14">
    <cfRule type="cellIs" dxfId="30" priority="3" operator="equal">
      <formula>0</formula>
    </cfRule>
  </conditionalFormatting>
  <conditionalFormatting sqref="B6:J6">
    <cfRule type="cellIs" dxfId="29" priority="2" operator="equal">
      <formula>0</formula>
    </cfRule>
  </conditionalFormatting>
  <conditionalFormatting sqref="A10:XFD10">
    <cfRule type="cellIs" dxfId="28" priority="1" operator="equal">
      <formula>0</formula>
    </cfRule>
  </conditionalFormatting>
  <dataValidations count="3">
    <dataValidation type="list" allowBlank="1" showInputMessage="1" showErrorMessage="1" sqref="D10:D14" xr:uid="{BAD3ED53-8F9A-4E7C-B2F8-43FD190BB9F2}">
      <formula1>financiamiento</formula1>
    </dataValidation>
    <dataValidation type="list" allowBlank="1" showErrorMessage="1" sqref="G10:G14" xr:uid="{E78C0884-ACCA-49F8-9CAA-1BCE0C413AC6}">
      <formula1>"1-Númerica,2-Porcentual"</formula1>
    </dataValidation>
    <dataValidation type="list" allowBlank="1" showInputMessage="1" showErrorMessage="1" sqref="J10:J14" xr:uid="{AC6C8D33-F052-4AE6-8407-E9BDF8E7CF71}">
      <formula1>area</formula1>
    </dataValidation>
  </dataValidations>
  <pageMargins left="0.7" right="0.7" top="0.75" bottom="0.75" header="0.3" footer="0.3"/>
  <pageSetup scale="39" orientation="portrait" r:id="rId1"/>
  <drawing r:id="rId2"/>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Hoja4</vt:lpstr>
      <vt:lpstr>Hoja1</vt:lpstr>
      <vt:lpstr>PAI 2025 GPS rempl2)</vt:lpstr>
      <vt:lpstr>Plantilla publicacion</vt:lpstr>
      <vt:lpstr>CONTENIDO </vt:lpstr>
      <vt:lpstr>Dimensión 1 - Talento Humano </vt:lpstr>
      <vt:lpstr>Dimensión 2 - Direccionamiento</vt:lpstr>
      <vt:lpstr>Dimensión 3-Gestión con Valor</vt:lpstr>
      <vt:lpstr>Dimensión 4 - Evaluación de res</vt:lpstr>
      <vt:lpstr>Dimensión 5 - Información y com</vt:lpstr>
      <vt:lpstr>Dimensión 6 - GESCO+I</vt:lpstr>
      <vt:lpstr>Dimensión 7 - Control Interno</vt:lpstr>
      <vt:lpstr>'CONTENIDO '!Área_de_impresión</vt:lpstr>
      <vt:lpstr>'Dimensión 1 - Talento Humano '!Área_de_impresión</vt:lpstr>
      <vt:lpstr>'Dimensión 2 - Direccionamiento'!Área_de_impresión</vt:lpstr>
      <vt:lpstr>'Dimensión 3-Gestión con Valor'!Área_de_impresión</vt:lpstr>
      <vt:lpstr>'Dimensión 4 - Evaluación de res'!Área_de_impresión</vt:lpstr>
      <vt:lpstr>'Dimensión 5 - Información y com'!Área_de_impresión</vt:lpstr>
      <vt:lpstr>'Dimensión 6 - GESCO+I'!Área_de_impresión</vt:lpstr>
      <vt:lpstr>'Dimensión 7 - Control Interno'!Área_de_impresión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Mery Brigeth Melguizo Báez</cp:lastModifiedBy>
  <dcterms:created xsi:type="dcterms:W3CDTF">2025-01-15T18:46:04Z</dcterms:created>
  <dcterms:modified xsi:type="dcterms:W3CDTF">2025-03-06T01:42:37Z</dcterms:modified>
</cp:coreProperties>
</file>