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Override PartName="/xl/richData/rdrichvaluestructure.xml" ContentType="application/vnd.ms-excel.rdrichvaluestructure+xml"/>
  <Override PartName="/xl/richData/rdrichvalue.xml" ContentType="application/vnd.ms-excel.rdrichvalu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Publicados\"/>
    </mc:Choice>
  </mc:AlternateContent>
  <xr:revisionPtr revIDLastSave="0" documentId="13_ncr:1_{167BBDF6-6191-4863-8D84-7CA467658BAF}" xr6:coauthVersionLast="47" xr6:coauthVersionMax="47" xr10:uidLastSave="{00000000-0000-0000-0000-000000000000}"/>
  <bookViews>
    <workbookView xWindow="1305" yWindow="1560" windowWidth="19185" windowHeight="9000" tabRatio="836" firstSheet="3" activeTab="3" xr2:uid="{9FBA3923-6691-4B80-8905-8C92C03B4639}"/>
  </bookViews>
  <sheets>
    <sheet name="Hoja4" sheetId="23" state="hidden" r:id="rId1"/>
    <sheet name="PAI 2025 GPS rempl2)" sheetId="21" state="hidden" r:id="rId2"/>
    <sheet name="Plantilla publicacion" sheetId="25" state="hidden" r:id="rId3"/>
    <sheet name="CONTENIDO " sheetId="5" r:id="rId4"/>
    <sheet name="Dimensión 1 - Talento Humano " sheetId="18" r:id="rId5"/>
    <sheet name="Dimensión 2 - Direccionamiento" sheetId="7" r:id="rId6"/>
    <sheet name="Dimensión 3-Gestión con Valor" sheetId="19" r:id="rId7"/>
    <sheet name="Dimensión 4 - Evaluación de res" sheetId="14" r:id="rId8"/>
    <sheet name="Dimensión 5 - Información y com" sheetId="15" r:id="rId9"/>
    <sheet name="Dimensión 6 - GESCO+I" sheetId="16" r:id="rId10"/>
    <sheet name="Dimensión 7 - Control Interno" sheetId="17" r:id="rId11"/>
    <sheet name="Conveciones" sheetId="27" r:id="rId12"/>
    <sheet name="PAI 2025 Consolidado" sheetId="2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#REF!</definedName>
    <definedName name="\Z">#REF!</definedName>
    <definedName name="_38_GAI" localSheetId="11">[1]LISTAS!#REF!</definedName>
    <definedName name="_38_GAI">[1]LISTAS!#REF!</definedName>
    <definedName name="_xlnm._FilterDatabase" localSheetId="4" hidden="1">'Dimensión 1 - Talento Humano '!$A$9:$N$44</definedName>
    <definedName name="_xlnm._FilterDatabase" localSheetId="5" hidden="1">'Dimensión 2 - Direccionamiento'!$A$12:$N$33</definedName>
    <definedName name="_xlnm._FilterDatabase" localSheetId="6" hidden="1">'Dimensión 3-Gestión con Valor'!$A$9:$N$386</definedName>
    <definedName name="_xlnm._FilterDatabase" localSheetId="7" hidden="1">'Dimensión 4 - Evaluación de res'!$A$9:$N$14</definedName>
    <definedName name="_xlnm._FilterDatabase" localSheetId="8" hidden="1">'Dimensión 5 - Información y com'!$9:$29</definedName>
    <definedName name="_xlnm._FilterDatabase" localSheetId="9" hidden="1">'Dimensión 6 - GESCO+I'!$A$9:$N$62</definedName>
    <definedName name="_xlnm._FilterDatabase" localSheetId="10" hidden="1">'Dimensión 7 - Control Interno'!$A$9:$N$19</definedName>
    <definedName name="_xlnm._FilterDatabase" localSheetId="0" hidden="1">Hoja4!$A$4:$F$36</definedName>
    <definedName name="_xlnm._FilterDatabase" localSheetId="12" hidden="1">'PAI 2025 Consolidado'!$A$6:$Y$6</definedName>
    <definedName name="_xlnm._FilterDatabase" localSheetId="1" hidden="1">'PAI 2025 GPS rempl2)'!$A$3:$V$503</definedName>
    <definedName name="_xlnm._FilterDatabase" localSheetId="2" hidden="1">'Plantilla publicacion'!$A$2:$Q$2</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1">'[5]Formulacion PA'!$Y$92:$Y$104</definedName>
    <definedName name="area" localSheetId="12">[6]LISTAS!$I$4:$I$38</definedName>
    <definedName name="area" localSheetId="1">[6]LISTAS!$I$4:$I$38</definedName>
    <definedName name="area" localSheetId="2">[6]LISTAS!$I$4:$I$38</definedName>
    <definedName name="area">[7]LISTAS!$I$4:$I$38</definedName>
    <definedName name="_xlnm.Print_Area" localSheetId="4">'Dimensión 1 - Talento Humano '!$B$1:$N$48</definedName>
    <definedName name="_xlnm.Print_Area" localSheetId="5">'Dimensión 2 - Direccionamiento'!$B$1:$N$33</definedName>
    <definedName name="_xlnm.Print_Area" localSheetId="6">'Dimensión 3-Gestión con Valor'!$B$1:$N$386</definedName>
    <definedName name="_xlnm.Print_Area" localSheetId="7">'Dimensión 4 - Evaluación de res'!$B$1:$N$14</definedName>
    <definedName name="_xlnm.Print_Area" localSheetId="8">'Dimensión 5 - Información y com'!$B$1:$N$29</definedName>
    <definedName name="_xlnm.Print_Area" localSheetId="9">'Dimensión 6 - GESCO+I'!$B$1:$N$62</definedName>
    <definedName name="_xlnm.Print_Area" localSheetId="10">'Dimensión 7 - Control Interno'!$B$1:$N$19</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1">#REF!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1">[23]listas!$AC$112:$AC$142</definedName>
    <definedName name="fichas">[1]LISTAS!#REF!</definedName>
    <definedName name="FINANCIADO">#REF!</definedName>
    <definedName name="financiamiento" localSheetId="4">[24]LISTAS!$H$16:$H$26</definedName>
    <definedName name="financiamiento" localSheetId="12">[25]LISTAS!$H$16:$H$26</definedName>
    <definedName name="financiamiento" localSheetId="1">[25]LISTAS!$H$16:$H$26</definedName>
    <definedName name="financiamiento" localSheetId="2">[25]LISTAS!$H$16:$H$26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1">'[28]DE01-F12'!$E$107:$E$109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1">[1]LISTAS!#REF!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1">#REF!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1">[1]LISTAS!$AL$3:$AL$39</definedName>
    <definedName name="planes" localSheetId="4">[7]LISTAS!$AL$3:$AL$39</definedName>
    <definedName name="planes" localSheetId="12">[6]LISTAS!$AL$3:$AL$39</definedName>
    <definedName name="planes" localSheetId="1">[6]LISTAS!$AL$3:$AL$39</definedName>
    <definedName name="planes" localSheetId="2">[6]LISTAS!$AL$3:$AL$39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12">[6]LISTAS!$AK$3:$AK$22</definedName>
    <definedName name="politicas" localSheetId="1">[6]LISTAS!$AK$3:$AK$22</definedName>
    <definedName name="politicas" localSheetId="2">[6]LISTAS!$AK$3:$AK$22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6" i="18" l="1"/>
  <c r="C16" i="17"/>
  <c r="C13" i="17"/>
  <c r="C10" i="17"/>
  <c r="C60" i="16"/>
  <c r="C55" i="16"/>
  <c r="C52" i="16"/>
  <c r="C46" i="16"/>
  <c r="C43" i="16"/>
  <c r="C38" i="16"/>
  <c r="C31" i="16"/>
  <c r="C25" i="16"/>
  <c r="C22" i="16"/>
  <c r="C16" i="16"/>
  <c r="C10" i="16"/>
  <c r="C27" i="15"/>
  <c r="C23" i="15"/>
  <c r="C19" i="15"/>
  <c r="C14" i="15"/>
  <c r="C10" i="15"/>
  <c r="C10" i="14"/>
  <c r="C382" i="19"/>
  <c r="C378" i="19"/>
  <c r="C370" i="19"/>
  <c r="C364" i="19"/>
  <c r="C361" i="19"/>
  <c r="C356" i="19"/>
  <c r="C352" i="19"/>
  <c r="C344" i="19"/>
  <c r="C340" i="19"/>
  <c r="C334" i="19"/>
  <c r="C328" i="19"/>
  <c r="C323" i="19"/>
  <c r="C318" i="19"/>
  <c r="C315" i="19"/>
  <c r="C309" i="19"/>
  <c r="C304" i="19"/>
  <c r="C299" i="19"/>
  <c r="C296" i="19"/>
  <c r="C290" i="19"/>
  <c r="C287" i="19"/>
  <c r="C284" i="19"/>
  <c r="C281" i="19"/>
  <c r="C278" i="19"/>
  <c r="C271" i="19"/>
  <c r="C262" i="19"/>
  <c r="C259" i="19"/>
  <c r="C255" i="19"/>
  <c r="C252" i="19"/>
  <c r="C245" i="19"/>
  <c r="C238" i="19"/>
  <c r="C233" i="19"/>
  <c r="C227" i="19"/>
  <c r="C218" i="19"/>
  <c r="C214" i="19"/>
  <c r="C208" i="19"/>
  <c r="C205" i="19"/>
  <c r="C201" i="19"/>
  <c r="C198" i="19"/>
  <c r="C193" i="19"/>
  <c r="C186" i="19"/>
  <c r="C183" i="19"/>
  <c r="C176" i="19"/>
  <c r="C172" i="19"/>
  <c r="C168" i="19"/>
  <c r="C164" i="19"/>
  <c r="C160" i="19"/>
  <c r="C155" i="19"/>
  <c r="C150" i="19"/>
  <c r="C145" i="19"/>
  <c r="C142" i="19"/>
  <c r="C137" i="19"/>
  <c r="C133" i="19"/>
  <c r="C130" i="19"/>
  <c r="C128" i="19"/>
  <c r="C125" i="19"/>
  <c r="C123" i="19"/>
  <c r="C121" i="19"/>
  <c r="C119" i="19"/>
  <c r="C117" i="19"/>
  <c r="C112" i="19"/>
  <c r="C110" i="19"/>
  <c r="C106" i="19"/>
  <c r="C103" i="19"/>
  <c r="C99" i="19"/>
  <c r="C95" i="19"/>
  <c r="C90" i="19"/>
  <c r="C85" i="19"/>
  <c r="C82" i="19"/>
  <c r="C79" i="19"/>
  <c r="C75" i="19"/>
  <c r="C70" i="19"/>
  <c r="C65" i="19"/>
  <c r="C62" i="19"/>
  <c r="C58" i="19"/>
  <c r="C54" i="19"/>
  <c r="C47" i="19"/>
  <c r="C39" i="19"/>
  <c r="C35" i="19"/>
  <c r="C30" i="19"/>
  <c r="C25" i="19"/>
  <c r="C19" i="19"/>
  <c r="C16" i="19"/>
  <c r="C10" i="19"/>
  <c r="C31" i="7"/>
  <c r="C23" i="7"/>
  <c r="C18" i="7"/>
  <c r="C15" i="7"/>
  <c r="C9" i="7"/>
  <c r="E31" i="7"/>
  <c r="E23" i="7"/>
  <c r="E18" i="7"/>
  <c r="E15" i="7"/>
  <c r="E9" i="7"/>
  <c r="C39" i="18"/>
  <c r="C35" i="18"/>
  <c r="C31" i="18"/>
  <c r="C28" i="18"/>
  <c r="C25" i="18"/>
  <c r="C20" i="18"/>
  <c r="C16" i="18"/>
  <c r="C13" i="18"/>
  <c r="C10" i="18"/>
  <c r="N504" i="26"/>
  <c r="N500" i="26"/>
  <c r="N497" i="26"/>
  <c r="N494" i="26"/>
  <c r="N492" i="26"/>
  <c r="N488" i="26"/>
  <c r="N484" i="26"/>
  <c r="N478" i="26"/>
  <c r="N473" i="26"/>
  <c r="N469" i="26"/>
  <c r="N465" i="26"/>
  <c r="N462" i="26"/>
  <c r="N457" i="26"/>
  <c r="N454" i="26"/>
  <c r="N447" i="26"/>
  <c r="N443" i="26"/>
  <c r="N434" i="26"/>
  <c r="N429" i="26"/>
  <c r="N425" i="26"/>
  <c r="N422" i="26"/>
  <c r="N418" i="26"/>
  <c r="N414" i="26"/>
  <c r="N409" i="26"/>
  <c r="N405" i="26"/>
  <c r="N397" i="26"/>
  <c r="N391" i="26"/>
  <c r="N386" i="26"/>
  <c r="N381" i="26"/>
  <c r="N376" i="26"/>
  <c r="N370" i="26"/>
  <c r="N367" i="26"/>
  <c r="N362" i="26"/>
  <c r="N358" i="26"/>
  <c r="N354" i="26"/>
  <c r="N350" i="26"/>
  <c r="N347" i="26"/>
  <c r="N344" i="26"/>
  <c r="N341" i="26"/>
  <c r="N335" i="26"/>
  <c r="N332" i="26"/>
  <c r="N329" i="26"/>
  <c r="N326" i="26"/>
  <c r="N321" i="26"/>
  <c r="N318" i="26"/>
  <c r="N313" i="26"/>
  <c r="N308" i="26"/>
  <c r="N306" i="26"/>
  <c r="N299" i="26"/>
  <c r="N292" i="26"/>
  <c r="N289" i="26"/>
  <c r="N287" i="26"/>
  <c r="N285" i="26"/>
  <c r="N283" i="26"/>
  <c r="N281" i="26"/>
  <c r="N276" i="26"/>
  <c r="N273" i="26"/>
  <c r="N268" i="26"/>
  <c r="N264" i="26"/>
  <c r="N259" i="26"/>
  <c r="N257" i="26"/>
  <c r="N253" i="26"/>
  <c r="N250" i="26"/>
  <c r="N245" i="26"/>
  <c r="N239" i="26"/>
  <c r="N235" i="26"/>
  <c r="N226" i="26"/>
  <c r="N222" i="26"/>
  <c r="N217" i="26"/>
  <c r="N211" i="26"/>
  <c r="N207" i="26"/>
  <c r="N202" i="26"/>
  <c r="N196" i="26"/>
  <c r="N193" i="26"/>
  <c r="N190" i="26"/>
  <c r="N186" i="26"/>
  <c r="N181" i="26"/>
  <c r="N174" i="26"/>
  <c r="N168" i="26"/>
  <c r="N165" i="26"/>
  <c r="N159" i="26"/>
  <c r="N151" i="26"/>
  <c r="N147" i="26"/>
  <c r="N141" i="26"/>
  <c r="N136" i="26"/>
  <c r="N133" i="26"/>
  <c r="N130" i="26"/>
  <c r="N126" i="26"/>
  <c r="N123" i="26"/>
  <c r="N119" i="26"/>
  <c r="N114" i="26"/>
  <c r="N111" i="26"/>
  <c r="N106" i="26"/>
  <c r="N102" i="26"/>
  <c r="N96" i="26"/>
  <c r="N91" i="26"/>
  <c r="N88" i="26"/>
  <c r="N84" i="26"/>
  <c r="N80" i="26"/>
  <c r="N73" i="26"/>
  <c r="N68" i="26"/>
  <c r="N63" i="26"/>
  <c r="N60" i="26"/>
  <c r="N54" i="26"/>
  <c r="N51" i="26"/>
  <c r="N47" i="26"/>
  <c r="N43" i="26"/>
  <c r="N40" i="26"/>
  <c r="N37" i="26"/>
  <c r="N32" i="26"/>
  <c r="N29" i="26"/>
  <c r="N26" i="26"/>
  <c r="N23" i="26"/>
  <c r="N20" i="26"/>
  <c r="N17" i="26"/>
  <c r="N13" i="26"/>
  <c r="N10" i="26"/>
  <c r="N7" i="26"/>
  <c r="M16" i="17"/>
  <c r="M13" i="17"/>
  <c r="M10" i="17"/>
  <c r="M60" i="16"/>
  <c r="M55" i="16"/>
  <c r="M52" i="16"/>
  <c r="M46" i="16"/>
  <c r="M43" i="16"/>
  <c r="M38" i="16"/>
  <c r="M31" i="16"/>
  <c r="M25" i="16"/>
  <c r="M22" i="16"/>
  <c r="M16" i="16"/>
  <c r="M10" i="16"/>
  <c r="M27" i="15"/>
  <c r="M23" i="15"/>
  <c r="M19" i="15"/>
  <c r="M14" i="15"/>
  <c r="M10" i="15"/>
  <c r="M10" i="14"/>
  <c r="M382" i="19"/>
  <c r="M378" i="19"/>
  <c r="M370" i="19"/>
  <c r="M364" i="19"/>
  <c r="M361" i="19"/>
  <c r="M356" i="19"/>
  <c r="M352" i="19"/>
  <c r="M344" i="19"/>
  <c r="M340" i="19"/>
  <c r="M334" i="19"/>
  <c r="M328" i="19"/>
  <c r="M323" i="19"/>
  <c r="M318" i="19"/>
  <c r="M315" i="19"/>
  <c r="M304" i="19"/>
  <c r="M309" i="19"/>
  <c r="M296" i="19"/>
  <c r="M299" i="19"/>
  <c r="M287" i="19"/>
  <c r="M290" i="19"/>
  <c r="M284" i="19"/>
  <c r="M281" i="19"/>
  <c r="M278" i="19"/>
  <c r="M271" i="19"/>
  <c r="M262" i="19"/>
  <c r="M259" i="19"/>
  <c r="M255" i="19"/>
  <c r="M252" i="19"/>
  <c r="M245" i="19"/>
  <c r="M238" i="19"/>
  <c r="M233" i="19"/>
  <c r="M227" i="19"/>
  <c r="M218" i="19"/>
  <c r="M214" i="19"/>
  <c r="M208" i="19"/>
  <c r="M205" i="19"/>
  <c r="M201" i="19"/>
  <c r="M198" i="19"/>
  <c r="M193" i="19"/>
  <c r="M186" i="19"/>
  <c r="M183" i="19"/>
  <c r="M176" i="19"/>
  <c r="M172" i="19"/>
  <c r="M168" i="19"/>
  <c r="M164" i="19"/>
  <c r="M160" i="19"/>
  <c r="M155" i="19"/>
  <c r="M150" i="19"/>
  <c r="M145" i="19"/>
  <c r="M142" i="19"/>
  <c r="M137" i="19"/>
  <c r="M133" i="19"/>
  <c r="M130" i="19"/>
  <c r="M128" i="19"/>
  <c r="M125" i="19"/>
  <c r="M123" i="19"/>
  <c r="M121" i="19"/>
  <c r="M119" i="19"/>
  <c r="M117" i="19"/>
  <c r="M112" i="19"/>
  <c r="M110" i="19"/>
  <c r="M106" i="19"/>
  <c r="M103" i="19"/>
  <c r="M99" i="19"/>
  <c r="M95" i="19"/>
  <c r="M90" i="19"/>
  <c r="M85" i="19"/>
  <c r="M82" i="19"/>
  <c r="M79" i="19"/>
  <c r="M75" i="19"/>
  <c r="M70" i="19"/>
  <c r="M65" i="19"/>
  <c r="M62" i="19"/>
  <c r="M58" i="19"/>
  <c r="M54" i="19"/>
  <c r="M47" i="19"/>
  <c r="M39" i="19"/>
  <c r="M35" i="19"/>
  <c r="M30" i="19"/>
  <c r="M25" i="19"/>
  <c r="M19" i="19"/>
  <c r="M16" i="19"/>
  <c r="M10" i="19"/>
  <c r="M31" i="7"/>
  <c r="M23" i="7"/>
  <c r="M18" i="7"/>
  <c r="M15" i="7"/>
  <c r="M9" i="7"/>
  <c r="M39" i="18"/>
  <c r="M35" i="18"/>
  <c r="M31" i="18"/>
  <c r="M28" i="18"/>
  <c r="M25" i="18"/>
  <c r="M20" i="18"/>
  <c r="M13" i="18"/>
  <c r="M10" i="18"/>
  <c r="F16" i="17" l="1"/>
  <c r="F13" i="17"/>
  <c r="F10" i="17"/>
  <c r="F60" i="16"/>
  <c r="F55" i="16"/>
  <c r="F52" i="16"/>
  <c r="F46" i="16"/>
  <c r="F43" i="16"/>
  <c r="F38" i="16"/>
  <c r="F31" i="16"/>
  <c r="F25" i="16"/>
  <c r="F22" i="16"/>
  <c r="F16" i="16"/>
  <c r="F10" i="16"/>
  <c r="F27" i="15"/>
  <c r="F23" i="15"/>
  <c r="F19" i="15"/>
  <c r="F14" i="15"/>
  <c r="F10" i="15"/>
  <c r="F10" i="14"/>
  <c r="F382" i="19"/>
  <c r="F378" i="19"/>
  <c r="F370" i="19"/>
  <c r="F364" i="19"/>
  <c r="F361" i="19"/>
  <c r="F356" i="19"/>
  <c r="F352" i="19"/>
  <c r="F344" i="19"/>
  <c r="F340" i="19"/>
  <c r="F334" i="19"/>
  <c r="F328" i="19"/>
  <c r="F323" i="19"/>
  <c r="F318" i="19"/>
  <c r="F315" i="19"/>
  <c r="F309" i="19"/>
  <c r="F304" i="19"/>
  <c r="F299" i="19"/>
  <c r="F296" i="19"/>
  <c r="F290" i="19"/>
  <c r="F287" i="19"/>
  <c r="F284" i="19"/>
  <c r="F281" i="19"/>
  <c r="F278" i="19"/>
  <c r="F271" i="19"/>
  <c r="F262" i="19"/>
  <c r="F259" i="19"/>
  <c r="F255" i="19"/>
  <c r="F252" i="19"/>
  <c r="F245" i="19"/>
  <c r="F238" i="19"/>
  <c r="F233" i="19"/>
  <c r="F227" i="19"/>
  <c r="F218" i="19"/>
  <c r="F214" i="19"/>
  <c r="F208" i="19"/>
  <c r="F205" i="19"/>
  <c r="F201" i="19"/>
  <c r="F198" i="19"/>
  <c r="F193" i="19"/>
  <c r="F186" i="19"/>
  <c r="F183" i="19"/>
  <c r="F176" i="19"/>
  <c r="F172" i="19"/>
  <c r="F168" i="19"/>
  <c r="F164" i="19"/>
  <c r="F160" i="19"/>
  <c r="F155" i="19"/>
  <c r="F150" i="19"/>
  <c r="F145" i="19"/>
  <c r="F142" i="19"/>
  <c r="F137" i="19"/>
  <c r="F133" i="19"/>
  <c r="F130" i="19"/>
  <c r="F128" i="19"/>
  <c r="F125" i="19"/>
  <c r="F123" i="19"/>
  <c r="F121" i="19"/>
  <c r="F119" i="19"/>
  <c r="F117" i="19"/>
  <c r="F112" i="19"/>
  <c r="F110" i="19"/>
  <c r="F106" i="19"/>
  <c r="F103" i="19"/>
  <c r="F99" i="19"/>
  <c r="F95" i="19"/>
  <c r="F90" i="19"/>
  <c r="F85" i="19"/>
  <c r="F82" i="19"/>
  <c r="F79" i="19"/>
  <c r="F75" i="19"/>
  <c r="F70" i="19"/>
  <c r="F65" i="19"/>
  <c r="F62" i="19"/>
  <c r="F58" i="19"/>
  <c r="F54" i="19"/>
  <c r="F47" i="19"/>
  <c r="F39" i="19"/>
  <c r="F35" i="19"/>
  <c r="F30" i="19"/>
  <c r="F25" i="19"/>
  <c r="F19" i="19"/>
  <c r="F16" i="19"/>
  <c r="F10" i="19"/>
  <c r="F31" i="7"/>
  <c r="F23" i="7"/>
  <c r="F18" i="7"/>
  <c r="F15" i="7"/>
  <c r="F9" i="7"/>
  <c r="F39" i="18"/>
  <c r="F35" i="18"/>
  <c r="F31" i="18"/>
  <c r="F28" i="18"/>
  <c r="F25" i="18"/>
  <c r="F20" i="18"/>
  <c r="F16" i="18"/>
  <c r="F13" i="18"/>
  <c r="E16" i="17"/>
  <c r="E13" i="17"/>
  <c r="E10" i="17"/>
  <c r="E60" i="16"/>
  <c r="E55" i="16"/>
  <c r="E52" i="16"/>
  <c r="E46" i="16"/>
  <c r="E43" i="16"/>
  <c r="E38" i="16"/>
  <c r="E31" i="16"/>
  <c r="E25" i="16"/>
  <c r="E22" i="16"/>
  <c r="E16" i="16"/>
  <c r="E10" i="16"/>
  <c r="E27" i="15"/>
  <c r="E23" i="15"/>
  <c r="E19" i="15"/>
  <c r="E14" i="15"/>
  <c r="E10" i="15"/>
  <c r="E10" i="14"/>
  <c r="E39" i="18"/>
  <c r="E35" i="18"/>
  <c r="E31" i="18"/>
  <c r="E28" i="18"/>
  <c r="E25" i="18"/>
  <c r="E20" i="18"/>
  <c r="E16" i="18"/>
  <c r="E13" i="18"/>
  <c r="F10" i="18"/>
  <c r="E10" i="18"/>
  <c r="E382" i="19"/>
  <c r="E378" i="19"/>
  <c r="E370" i="19"/>
  <c r="E364" i="19"/>
  <c r="E361" i="19"/>
  <c r="E356" i="19"/>
  <c r="E352" i="19"/>
  <c r="E344" i="19"/>
  <c r="E340" i="19"/>
  <c r="E334" i="19"/>
  <c r="E328" i="19"/>
  <c r="E323" i="19"/>
  <c r="E318" i="19"/>
  <c r="E315" i="19"/>
  <c r="E309" i="19"/>
  <c r="E304" i="19"/>
  <c r="E299" i="19"/>
  <c r="E296" i="19"/>
  <c r="E290" i="19"/>
  <c r="E287" i="19"/>
  <c r="E284" i="19"/>
  <c r="E281" i="19"/>
  <c r="E278" i="19"/>
  <c r="E271" i="19"/>
  <c r="E262" i="19"/>
  <c r="E259" i="19"/>
  <c r="E255" i="19"/>
  <c r="E252" i="19"/>
  <c r="E245" i="19"/>
  <c r="E238" i="19"/>
  <c r="E233" i="19"/>
  <c r="E227" i="19"/>
  <c r="E218" i="19"/>
  <c r="E214" i="19"/>
  <c r="E208" i="19"/>
  <c r="E205" i="19"/>
  <c r="E201" i="19"/>
  <c r="E198" i="19"/>
  <c r="E193" i="19"/>
  <c r="E186" i="19"/>
  <c r="E183" i="19"/>
  <c r="E176" i="19"/>
  <c r="E172" i="19"/>
  <c r="E168" i="19"/>
  <c r="E164" i="19"/>
  <c r="E160" i="19"/>
  <c r="E155" i="19"/>
  <c r="E150" i="19"/>
  <c r="E145" i="19"/>
  <c r="E142" i="19"/>
  <c r="E137" i="19"/>
  <c r="E133" i="19"/>
  <c r="E130" i="19"/>
  <c r="E128" i="19"/>
  <c r="E125" i="19"/>
  <c r="E123" i="19"/>
  <c r="E121" i="19"/>
  <c r="E119" i="19"/>
  <c r="E117" i="19"/>
  <c r="E112" i="19"/>
  <c r="E110" i="19"/>
  <c r="E106" i="19"/>
  <c r="E103" i="19"/>
  <c r="E99" i="19"/>
  <c r="E95" i="19"/>
  <c r="E90" i="19"/>
  <c r="E85" i="19"/>
  <c r="E82" i="19"/>
  <c r="E79" i="19"/>
  <c r="E75" i="19"/>
  <c r="E70" i="19"/>
  <c r="E65" i="19"/>
  <c r="E62" i="19"/>
  <c r="E58" i="19"/>
  <c r="E54" i="19"/>
  <c r="E47" i="19"/>
  <c r="E39" i="19"/>
  <c r="E35" i="19"/>
  <c r="E30" i="19"/>
  <c r="E25" i="19"/>
  <c r="E19" i="19"/>
  <c r="E16" i="19"/>
  <c r="E10" i="19"/>
  <c r="I506" i="26"/>
  <c r="H506" i="26"/>
  <c r="G506" i="26"/>
  <c r="I505" i="26"/>
  <c r="H505" i="26"/>
  <c r="G505" i="26"/>
  <c r="I503" i="26"/>
  <c r="H503" i="26"/>
  <c r="G503" i="26"/>
  <c r="I502" i="26"/>
  <c r="H502" i="26"/>
  <c r="G502" i="26"/>
  <c r="I501" i="26"/>
  <c r="H501" i="26"/>
  <c r="G501" i="26"/>
  <c r="I499" i="26"/>
  <c r="H499" i="26"/>
  <c r="G499" i="26"/>
  <c r="I498" i="26"/>
  <c r="H498" i="26"/>
  <c r="G498" i="26"/>
  <c r="I496" i="26"/>
  <c r="H496" i="26"/>
  <c r="G496" i="26"/>
  <c r="I495" i="26"/>
  <c r="H495" i="26"/>
  <c r="G495" i="26"/>
  <c r="I493" i="26"/>
  <c r="H493" i="26"/>
  <c r="G493" i="26"/>
  <c r="I491" i="26"/>
  <c r="H491" i="26"/>
  <c r="G491" i="26"/>
  <c r="I490" i="26"/>
  <c r="H490" i="26"/>
  <c r="G490" i="26"/>
  <c r="I489" i="26"/>
  <c r="H489" i="26"/>
  <c r="G489" i="26"/>
  <c r="I487" i="26"/>
  <c r="H487" i="26"/>
  <c r="G487" i="26"/>
  <c r="I486" i="26"/>
  <c r="H486" i="26"/>
  <c r="G486" i="26"/>
  <c r="I485" i="26"/>
  <c r="H485" i="26"/>
  <c r="G485" i="26"/>
  <c r="I483" i="26"/>
  <c r="H483" i="26"/>
  <c r="G483" i="26"/>
  <c r="I482" i="26"/>
  <c r="H482" i="26"/>
  <c r="G482" i="26"/>
  <c r="I481" i="26"/>
  <c r="H481" i="26"/>
  <c r="G481" i="26"/>
  <c r="I480" i="26"/>
  <c r="H480" i="26"/>
  <c r="G480" i="26"/>
  <c r="I479" i="26"/>
  <c r="H479" i="26"/>
  <c r="G479" i="26"/>
  <c r="I477" i="26"/>
  <c r="H477" i="26"/>
  <c r="G477" i="26"/>
  <c r="I476" i="26"/>
  <c r="H476" i="26"/>
  <c r="G476" i="26"/>
  <c r="I475" i="26"/>
  <c r="H475" i="26"/>
  <c r="G475" i="26"/>
  <c r="I474" i="26"/>
  <c r="H474" i="26"/>
  <c r="G474" i="26"/>
  <c r="I472" i="26"/>
  <c r="H472" i="26"/>
  <c r="G472" i="26"/>
  <c r="I471" i="26"/>
  <c r="H471" i="26"/>
  <c r="G471" i="26"/>
  <c r="I470" i="26"/>
  <c r="H470" i="26"/>
  <c r="G470" i="26"/>
  <c r="I468" i="26"/>
  <c r="H468" i="26"/>
  <c r="G468" i="26"/>
  <c r="I467" i="26"/>
  <c r="H467" i="26"/>
  <c r="G467" i="26"/>
  <c r="I466" i="26"/>
  <c r="H466" i="26"/>
  <c r="G466" i="26"/>
  <c r="I464" i="26"/>
  <c r="H464" i="26"/>
  <c r="G464" i="26"/>
  <c r="I463" i="26"/>
  <c r="H463" i="26"/>
  <c r="G463" i="26"/>
  <c r="I461" i="26"/>
  <c r="H461" i="26"/>
  <c r="G461" i="26"/>
  <c r="I460" i="26"/>
  <c r="H460" i="26"/>
  <c r="G460" i="26"/>
  <c r="I459" i="26"/>
  <c r="H459" i="26"/>
  <c r="G459" i="26"/>
  <c r="I458" i="26"/>
  <c r="H458" i="26"/>
  <c r="G458" i="26"/>
  <c r="I456" i="26"/>
  <c r="H456" i="26"/>
  <c r="G456" i="26"/>
  <c r="I455" i="26"/>
  <c r="H455" i="26"/>
  <c r="G455" i="26"/>
  <c r="I453" i="26"/>
  <c r="H453" i="26"/>
  <c r="G453" i="26"/>
  <c r="I452" i="26"/>
  <c r="H452" i="26"/>
  <c r="G452" i="26"/>
  <c r="I451" i="26"/>
  <c r="H451" i="26"/>
  <c r="G451" i="26"/>
  <c r="I450" i="26"/>
  <c r="H450" i="26"/>
  <c r="G450" i="26"/>
  <c r="I449" i="26"/>
  <c r="H449" i="26"/>
  <c r="G449" i="26"/>
  <c r="I448" i="26"/>
  <c r="H448" i="26"/>
  <c r="G448" i="26"/>
  <c r="I446" i="26"/>
  <c r="H446" i="26"/>
  <c r="G446" i="26"/>
  <c r="I445" i="26"/>
  <c r="H445" i="26"/>
  <c r="G445" i="26"/>
  <c r="I444" i="26"/>
  <c r="H444" i="26"/>
  <c r="G444" i="26"/>
  <c r="I442" i="26"/>
  <c r="H442" i="26"/>
  <c r="G442" i="26"/>
  <c r="I441" i="26"/>
  <c r="H441" i="26"/>
  <c r="G441" i="26"/>
  <c r="I440" i="26"/>
  <c r="H440" i="26"/>
  <c r="G440" i="26"/>
  <c r="I439" i="26"/>
  <c r="H439" i="26"/>
  <c r="G439" i="26"/>
  <c r="I438" i="26"/>
  <c r="H438" i="26"/>
  <c r="G438" i="26"/>
  <c r="I437" i="26"/>
  <c r="H437" i="26"/>
  <c r="G437" i="26"/>
  <c r="I436" i="26"/>
  <c r="H436" i="26"/>
  <c r="G436" i="26"/>
  <c r="I435" i="26"/>
  <c r="H435" i="26"/>
  <c r="G435" i="26"/>
  <c r="I433" i="26"/>
  <c r="H433" i="26"/>
  <c r="G433" i="26"/>
  <c r="I432" i="26"/>
  <c r="H432" i="26"/>
  <c r="G432" i="26"/>
  <c r="I431" i="26"/>
  <c r="H431" i="26"/>
  <c r="G431" i="26"/>
  <c r="I430" i="26"/>
  <c r="H430" i="26"/>
  <c r="G430" i="26"/>
  <c r="I428" i="26"/>
  <c r="H428" i="26"/>
  <c r="G428" i="26"/>
  <c r="I427" i="26"/>
  <c r="H427" i="26"/>
  <c r="G427" i="26"/>
  <c r="I426" i="26"/>
  <c r="H426" i="26"/>
  <c r="G426" i="26"/>
  <c r="I424" i="26"/>
  <c r="H424" i="26"/>
  <c r="G424" i="26"/>
  <c r="I423" i="26"/>
  <c r="H423" i="26"/>
  <c r="G423" i="26"/>
  <c r="I421" i="26"/>
  <c r="H421" i="26"/>
  <c r="G421" i="26"/>
  <c r="I420" i="26"/>
  <c r="H420" i="26"/>
  <c r="G420" i="26"/>
  <c r="I419" i="26"/>
  <c r="H419" i="26"/>
  <c r="G419" i="26"/>
  <c r="I417" i="26"/>
  <c r="H417" i="26"/>
  <c r="G417" i="26"/>
  <c r="I416" i="26"/>
  <c r="H416" i="26"/>
  <c r="G416" i="26"/>
  <c r="I415" i="26"/>
  <c r="H415" i="26"/>
  <c r="G415" i="26"/>
  <c r="I413" i="26"/>
  <c r="H413" i="26"/>
  <c r="G413" i="26"/>
  <c r="I412" i="26"/>
  <c r="H412" i="26"/>
  <c r="G412" i="26"/>
  <c r="I411" i="26"/>
  <c r="H411" i="26"/>
  <c r="G411" i="26"/>
  <c r="I410" i="26"/>
  <c r="H410" i="26"/>
  <c r="G410" i="26"/>
  <c r="I408" i="26"/>
  <c r="H408" i="26"/>
  <c r="G408" i="26"/>
  <c r="I407" i="26"/>
  <c r="H407" i="26"/>
  <c r="G407" i="26"/>
  <c r="I406" i="26"/>
  <c r="H406" i="26"/>
  <c r="G406" i="26"/>
  <c r="I404" i="26"/>
  <c r="H404" i="26"/>
  <c r="G404" i="26"/>
  <c r="I403" i="26"/>
  <c r="H403" i="26"/>
  <c r="G403" i="26"/>
  <c r="I402" i="26"/>
  <c r="H402" i="26"/>
  <c r="G402" i="26"/>
  <c r="I401" i="26"/>
  <c r="H401" i="26"/>
  <c r="G401" i="26"/>
  <c r="I400" i="26"/>
  <c r="H400" i="26"/>
  <c r="G400" i="26"/>
  <c r="I399" i="26"/>
  <c r="H399" i="26"/>
  <c r="G399" i="26"/>
  <c r="I398" i="26"/>
  <c r="H398" i="26"/>
  <c r="G398" i="26"/>
  <c r="I396" i="26"/>
  <c r="H396" i="26"/>
  <c r="G396" i="26"/>
  <c r="I395" i="26"/>
  <c r="H395" i="26"/>
  <c r="G395" i="26"/>
  <c r="I394" i="26"/>
  <c r="H394" i="26"/>
  <c r="G394" i="26"/>
  <c r="I393" i="26"/>
  <c r="H393" i="26"/>
  <c r="G393" i="26"/>
  <c r="I392" i="26"/>
  <c r="H392" i="26"/>
  <c r="G392" i="26"/>
  <c r="I390" i="26"/>
  <c r="H390" i="26"/>
  <c r="G390" i="26"/>
  <c r="I389" i="26"/>
  <c r="H389" i="26"/>
  <c r="G389" i="26"/>
  <c r="I388" i="26"/>
  <c r="H388" i="26"/>
  <c r="G388" i="26"/>
  <c r="I387" i="26"/>
  <c r="H387" i="26"/>
  <c r="G387" i="26"/>
  <c r="I385" i="26"/>
  <c r="H385" i="26"/>
  <c r="G385" i="26"/>
  <c r="I384" i="26"/>
  <c r="H384" i="26"/>
  <c r="G384" i="26"/>
  <c r="I383" i="26"/>
  <c r="H383" i="26"/>
  <c r="G383" i="26"/>
  <c r="I382" i="26"/>
  <c r="H382" i="26"/>
  <c r="G382" i="26"/>
  <c r="I380" i="26"/>
  <c r="H380" i="26"/>
  <c r="G380" i="26"/>
  <c r="I379" i="26"/>
  <c r="H379" i="26"/>
  <c r="G379" i="26"/>
  <c r="I378" i="26"/>
  <c r="H378" i="26"/>
  <c r="G378" i="26"/>
  <c r="I377" i="26"/>
  <c r="H377" i="26"/>
  <c r="G377" i="26"/>
  <c r="I375" i="26"/>
  <c r="H375" i="26"/>
  <c r="G375" i="26"/>
  <c r="I374" i="26"/>
  <c r="H374" i="26"/>
  <c r="G374" i="26"/>
  <c r="I373" i="26"/>
  <c r="H373" i="26"/>
  <c r="G373" i="26"/>
  <c r="I372" i="26"/>
  <c r="H372" i="26"/>
  <c r="G372" i="26"/>
  <c r="I371" i="26"/>
  <c r="H371" i="26"/>
  <c r="G371" i="26"/>
  <c r="I369" i="26"/>
  <c r="H369" i="26"/>
  <c r="G369" i="26"/>
  <c r="I368" i="26"/>
  <c r="H368" i="26"/>
  <c r="G368" i="26"/>
  <c r="I366" i="26"/>
  <c r="H366" i="26"/>
  <c r="G366" i="26"/>
  <c r="I365" i="26"/>
  <c r="H365" i="26"/>
  <c r="G365" i="26"/>
  <c r="I364" i="26"/>
  <c r="H364" i="26"/>
  <c r="G364" i="26"/>
  <c r="I363" i="26"/>
  <c r="H363" i="26"/>
  <c r="G363" i="26"/>
  <c r="I361" i="26"/>
  <c r="H361" i="26"/>
  <c r="G361" i="26"/>
  <c r="I360" i="26"/>
  <c r="H360" i="26"/>
  <c r="G360" i="26"/>
  <c r="I359" i="26"/>
  <c r="H359" i="26"/>
  <c r="G359" i="26"/>
  <c r="I357" i="26"/>
  <c r="H357" i="26"/>
  <c r="G357" i="26"/>
  <c r="I356" i="26"/>
  <c r="H356" i="26"/>
  <c r="G356" i="26"/>
  <c r="I355" i="26"/>
  <c r="H355" i="26"/>
  <c r="G355" i="26"/>
  <c r="I353" i="26"/>
  <c r="H353" i="26"/>
  <c r="G353" i="26"/>
  <c r="I352" i="26"/>
  <c r="H352" i="26"/>
  <c r="G352" i="26"/>
  <c r="I351" i="26"/>
  <c r="H351" i="26"/>
  <c r="G351" i="26"/>
  <c r="I349" i="26"/>
  <c r="H349" i="26"/>
  <c r="G349" i="26"/>
  <c r="I348" i="26"/>
  <c r="H348" i="26"/>
  <c r="G348" i="26"/>
  <c r="I346" i="26"/>
  <c r="H346" i="26"/>
  <c r="G346" i="26"/>
  <c r="I345" i="26"/>
  <c r="H345" i="26"/>
  <c r="G345" i="26"/>
  <c r="I343" i="26"/>
  <c r="H343" i="26"/>
  <c r="G343" i="26"/>
  <c r="I342" i="26"/>
  <c r="H342" i="26"/>
  <c r="G342" i="26"/>
  <c r="I340" i="26"/>
  <c r="H340" i="26"/>
  <c r="G340" i="26"/>
  <c r="I339" i="26"/>
  <c r="H339" i="26"/>
  <c r="G339" i="26"/>
  <c r="I338" i="26"/>
  <c r="H338" i="26"/>
  <c r="G338" i="26"/>
  <c r="I337" i="26"/>
  <c r="H337" i="26"/>
  <c r="G337" i="26"/>
  <c r="I336" i="26"/>
  <c r="H336" i="26"/>
  <c r="G336" i="26"/>
  <c r="I334" i="26"/>
  <c r="H334" i="26"/>
  <c r="G334" i="26"/>
  <c r="I333" i="26"/>
  <c r="H333" i="26"/>
  <c r="G333" i="26"/>
  <c r="I331" i="26"/>
  <c r="H331" i="26"/>
  <c r="G331" i="26"/>
  <c r="I330" i="26"/>
  <c r="H330" i="26"/>
  <c r="G330" i="26"/>
  <c r="I328" i="26"/>
  <c r="H328" i="26"/>
  <c r="G328" i="26"/>
  <c r="I327" i="26"/>
  <c r="H327" i="26"/>
  <c r="G327" i="26"/>
  <c r="I325" i="26"/>
  <c r="H325" i="26"/>
  <c r="G325" i="26"/>
  <c r="I324" i="26"/>
  <c r="H324" i="26"/>
  <c r="G324" i="26"/>
  <c r="I323" i="26"/>
  <c r="H323" i="26"/>
  <c r="G323" i="26"/>
  <c r="I322" i="26"/>
  <c r="H322" i="26"/>
  <c r="G322" i="26"/>
  <c r="I320" i="26"/>
  <c r="H320" i="26"/>
  <c r="G320" i="26"/>
  <c r="I319" i="26"/>
  <c r="H319" i="26"/>
  <c r="G319" i="26"/>
  <c r="I317" i="26"/>
  <c r="H317" i="26"/>
  <c r="G317" i="26"/>
  <c r="I316" i="26"/>
  <c r="H316" i="26"/>
  <c r="G316" i="26"/>
  <c r="I315" i="26"/>
  <c r="H315" i="26"/>
  <c r="G315" i="26"/>
  <c r="I314" i="26"/>
  <c r="H314" i="26"/>
  <c r="G314" i="26"/>
  <c r="I312" i="26"/>
  <c r="H312" i="26"/>
  <c r="G312" i="26"/>
  <c r="I311" i="26"/>
  <c r="H311" i="26"/>
  <c r="G311" i="26"/>
  <c r="I310" i="26"/>
  <c r="H310" i="26"/>
  <c r="G310" i="26"/>
  <c r="I309" i="26"/>
  <c r="H309" i="26"/>
  <c r="G309" i="26"/>
  <c r="I307" i="26"/>
  <c r="H307" i="26"/>
  <c r="G307" i="26"/>
  <c r="I305" i="26"/>
  <c r="H305" i="26"/>
  <c r="G305" i="26"/>
  <c r="I304" i="26"/>
  <c r="H304" i="26"/>
  <c r="G304" i="26"/>
  <c r="I303" i="26"/>
  <c r="H303" i="26"/>
  <c r="G303" i="26"/>
  <c r="I302" i="26"/>
  <c r="H302" i="26"/>
  <c r="G302" i="26"/>
  <c r="I301" i="26"/>
  <c r="H301" i="26"/>
  <c r="G301" i="26"/>
  <c r="I300" i="26"/>
  <c r="H300" i="26"/>
  <c r="G300" i="26"/>
  <c r="I298" i="26"/>
  <c r="H298" i="26"/>
  <c r="G298" i="26"/>
  <c r="I297" i="26"/>
  <c r="H297" i="26"/>
  <c r="G297" i="26"/>
  <c r="I296" i="26"/>
  <c r="H296" i="26"/>
  <c r="G296" i="26"/>
  <c r="I295" i="26"/>
  <c r="H295" i="26"/>
  <c r="G295" i="26"/>
  <c r="I294" i="26"/>
  <c r="H294" i="26"/>
  <c r="G294" i="26"/>
  <c r="I293" i="26"/>
  <c r="H293" i="26"/>
  <c r="G293" i="26"/>
  <c r="I291" i="26"/>
  <c r="H291" i="26"/>
  <c r="G291" i="26"/>
  <c r="I290" i="26"/>
  <c r="H290" i="26"/>
  <c r="G290" i="26"/>
  <c r="I288" i="26"/>
  <c r="H288" i="26"/>
  <c r="G288" i="26"/>
  <c r="I286" i="26"/>
  <c r="H286" i="26"/>
  <c r="G286" i="26"/>
  <c r="I284" i="26"/>
  <c r="H284" i="26"/>
  <c r="G284" i="26"/>
  <c r="I282" i="26"/>
  <c r="H282" i="26"/>
  <c r="G282" i="26"/>
  <c r="I280" i="26"/>
  <c r="H280" i="26"/>
  <c r="G280" i="26"/>
  <c r="I279" i="26"/>
  <c r="H279" i="26"/>
  <c r="G279" i="26"/>
  <c r="I278" i="26"/>
  <c r="H278" i="26"/>
  <c r="G278" i="26"/>
  <c r="I277" i="26"/>
  <c r="H277" i="26"/>
  <c r="G277" i="26"/>
  <c r="I275" i="26"/>
  <c r="H275" i="26"/>
  <c r="G275" i="26"/>
  <c r="I274" i="26"/>
  <c r="H274" i="26"/>
  <c r="G274" i="26"/>
  <c r="I272" i="26"/>
  <c r="H272" i="26"/>
  <c r="G272" i="26"/>
  <c r="I271" i="26"/>
  <c r="H271" i="26"/>
  <c r="G271" i="26"/>
  <c r="I270" i="26"/>
  <c r="H270" i="26"/>
  <c r="G270" i="26"/>
  <c r="I269" i="26"/>
  <c r="H269" i="26"/>
  <c r="G269" i="26"/>
  <c r="I267" i="26"/>
  <c r="H267" i="26"/>
  <c r="G267" i="26"/>
  <c r="I266" i="26"/>
  <c r="H266" i="26"/>
  <c r="G266" i="26"/>
  <c r="I265" i="26"/>
  <c r="H265" i="26"/>
  <c r="G265" i="26"/>
  <c r="I263" i="26"/>
  <c r="H263" i="26"/>
  <c r="G263" i="26"/>
  <c r="I262" i="26"/>
  <c r="H262" i="26"/>
  <c r="G262" i="26"/>
  <c r="I261" i="26"/>
  <c r="H261" i="26"/>
  <c r="G261" i="26"/>
  <c r="I260" i="26"/>
  <c r="H260" i="26"/>
  <c r="G260" i="26"/>
  <c r="I258" i="26"/>
  <c r="H258" i="26"/>
  <c r="G258" i="26"/>
  <c r="I256" i="26"/>
  <c r="H256" i="26"/>
  <c r="G256" i="26"/>
  <c r="I255" i="26"/>
  <c r="H255" i="26"/>
  <c r="G255" i="26"/>
  <c r="I254" i="26"/>
  <c r="H254" i="26"/>
  <c r="G254" i="26"/>
  <c r="I252" i="26"/>
  <c r="H252" i="26"/>
  <c r="G252" i="26"/>
  <c r="I251" i="26"/>
  <c r="H251" i="26"/>
  <c r="G251" i="26"/>
  <c r="I249" i="26"/>
  <c r="H249" i="26"/>
  <c r="G249" i="26"/>
  <c r="I248" i="26"/>
  <c r="H248" i="26"/>
  <c r="G248" i="26"/>
  <c r="I247" i="26"/>
  <c r="H247" i="26"/>
  <c r="G247" i="26"/>
  <c r="I246" i="26"/>
  <c r="H246" i="26"/>
  <c r="G246" i="26"/>
  <c r="I244" i="26"/>
  <c r="H244" i="26"/>
  <c r="G244" i="26"/>
  <c r="I243" i="26"/>
  <c r="H243" i="26"/>
  <c r="G243" i="26"/>
  <c r="I242" i="26"/>
  <c r="H242" i="26"/>
  <c r="G242" i="26"/>
  <c r="I241" i="26"/>
  <c r="H241" i="26"/>
  <c r="G241" i="26"/>
  <c r="I240" i="26"/>
  <c r="H240" i="26"/>
  <c r="G240" i="26"/>
  <c r="I238" i="26"/>
  <c r="H238" i="26"/>
  <c r="G238" i="26"/>
  <c r="I237" i="26"/>
  <c r="H237" i="26"/>
  <c r="G237" i="26"/>
  <c r="I236" i="26"/>
  <c r="H236" i="26"/>
  <c r="G236" i="26"/>
  <c r="I234" i="26"/>
  <c r="H234" i="26"/>
  <c r="G234" i="26"/>
  <c r="I233" i="26"/>
  <c r="H233" i="26"/>
  <c r="G233" i="26"/>
  <c r="I232" i="26"/>
  <c r="H232" i="26"/>
  <c r="G232" i="26"/>
  <c r="I231" i="26"/>
  <c r="H231" i="26"/>
  <c r="G231" i="26"/>
  <c r="I230" i="26"/>
  <c r="H230" i="26"/>
  <c r="G230" i="26"/>
  <c r="I229" i="26"/>
  <c r="H229" i="26"/>
  <c r="G229" i="26"/>
  <c r="I228" i="26"/>
  <c r="H228" i="26"/>
  <c r="G228" i="26"/>
  <c r="I227" i="26"/>
  <c r="H227" i="26"/>
  <c r="G227" i="26"/>
  <c r="I225" i="26"/>
  <c r="H225" i="26"/>
  <c r="G225" i="26"/>
  <c r="I224" i="26"/>
  <c r="H224" i="26"/>
  <c r="G224" i="26"/>
  <c r="I223" i="26"/>
  <c r="H223" i="26"/>
  <c r="G223" i="26"/>
  <c r="I221" i="26"/>
  <c r="H221" i="26"/>
  <c r="G221" i="26"/>
  <c r="I220" i="26"/>
  <c r="H220" i="26"/>
  <c r="G220" i="26"/>
  <c r="I219" i="26"/>
  <c r="H219" i="26"/>
  <c r="G219" i="26"/>
  <c r="I218" i="26"/>
  <c r="H218" i="26"/>
  <c r="G218" i="26"/>
  <c r="I216" i="26"/>
  <c r="H216" i="26"/>
  <c r="G216" i="26"/>
  <c r="I215" i="26"/>
  <c r="H215" i="26"/>
  <c r="G215" i="26"/>
  <c r="I214" i="26"/>
  <c r="H214" i="26"/>
  <c r="G214" i="26"/>
  <c r="I213" i="26"/>
  <c r="H213" i="26"/>
  <c r="G213" i="26"/>
  <c r="I212" i="26"/>
  <c r="H212" i="26"/>
  <c r="G212" i="26"/>
  <c r="I210" i="26"/>
  <c r="H210" i="26"/>
  <c r="G210" i="26"/>
  <c r="I209" i="26"/>
  <c r="H209" i="26"/>
  <c r="G209" i="26"/>
  <c r="I208" i="26"/>
  <c r="H208" i="26"/>
  <c r="G208" i="26"/>
  <c r="I206" i="26"/>
  <c r="H206" i="26"/>
  <c r="G206" i="26"/>
  <c r="I205" i="26"/>
  <c r="H205" i="26"/>
  <c r="G205" i="26"/>
  <c r="I204" i="26"/>
  <c r="H204" i="26"/>
  <c r="G204" i="26"/>
  <c r="I203" i="26"/>
  <c r="H203" i="26"/>
  <c r="G203" i="26"/>
  <c r="I201" i="26"/>
  <c r="H201" i="26"/>
  <c r="G201" i="26"/>
  <c r="I200" i="26"/>
  <c r="H200" i="26"/>
  <c r="G200" i="26"/>
  <c r="I199" i="26"/>
  <c r="H199" i="26"/>
  <c r="G199" i="26"/>
  <c r="I198" i="26"/>
  <c r="H198" i="26"/>
  <c r="G198" i="26"/>
  <c r="I197" i="26"/>
  <c r="H197" i="26"/>
  <c r="G197" i="26"/>
  <c r="I195" i="26"/>
  <c r="H195" i="26"/>
  <c r="G195" i="26"/>
  <c r="I194" i="26"/>
  <c r="H194" i="26"/>
  <c r="G194" i="26"/>
  <c r="I192" i="26"/>
  <c r="H192" i="26"/>
  <c r="G192" i="26"/>
  <c r="I191" i="26"/>
  <c r="H191" i="26"/>
  <c r="G191" i="26"/>
  <c r="I189" i="26"/>
  <c r="H189" i="26"/>
  <c r="G189" i="26"/>
  <c r="I188" i="26"/>
  <c r="H188" i="26"/>
  <c r="G188" i="26"/>
  <c r="I187" i="26"/>
  <c r="H187" i="26"/>
  <c r="G187" i="26"/>
  <c r="I185" i="26"/>
  <c r="H185" i="26"/>
  <c r="G185" i="26"/>
  <c r="I184" i="26"/>
  <c r="H184" i="26"/>
  <c r="G184" i="26"/>
  <c r="I183" i="26"/>
  <c r="H183" i="26"/>
  <c r="G183" i="26"/>
  <c r="I182" i="26"/>
  <c r="H182" i="26"/>
  <c r="G182" i="26"/>
  <c r="I180" i="26"/>
  <c r="H180" i="26"/>
  <c r="G180" i="26"/>
  <c r="I179" i="26"/>
  <c r="H179" i="26"/>
  <c r="G179" i="26"/>
  <c r="I178" i="26"/>
  <c r="H178" i="26"/>
  <c r="G178" i="26"/>
  <c r="I177" i="26"/>
  <c r="H177" i="26"/>
  <c r="G177" i="26"/>
  <c r="I176" i="26"/>
  <c r="H176" i="26"/>
  <c r="G176" i="26"/>
  <c r="I175" i="26"/>
  <c r="H175" i="26"/>
  <c r="G175" i="26"/>
  <c r="I173" i="26"/>
  <c r="H173" i="26"/>
  <c r="G173" i="26"/>
  <c r="I172" i="26"/>
  <c r="H172" i="26"/>
  <c r="G172" i="26"/>
  <c r="I171" i="26"/>
  <c r="H171" i="26"/>
  <c r="G171" i="26"/>
  <c r="I170" i="26"/>
  <c r="H170" i="26"/>
  <c r="G170" i="26"/>
  <c r="I169" i="26"/>
  <c r="H169" i="26"/>
  <c r="G169" i="26"/>
  <c r="I167" i="26"/>
  <c r="H167" i="26"/>
  <c r="G167" i="26"/>
  <c r="I166" i="26"/>
  <c r="H166" i="26"/>
  <c r="G166" i="26"/>
  <c r="I164" i="26"/>
  <c r="H164" i="26"/>
  <c r="G164" i="26"/>
  <c r="I163" i="26"/>
  <c r="H163" i="26"/>
  <c r="G163" i="26"/>
  <c r="I162" i="26"/>
  <c r="H162" i="26"/>
  <c r="G162" i="26"/>
  <c r="I161" i="26"/>
  <c r="H161" i="26"/>
  <c r="G161" i="26"/>
  <c r="I160" i="26"/>
  <c r="H160" i="26"/>
  <c r="G160" i="26"/>
  <c r="I158" i="26"/>
  <c r="H158" i="26"/>
  <c r="G158" i="26"/>
  <c r="I157" i="26"/>
  <c r="H157" i="26"/>
  <c r="G157" i="26"/>
  <c r="I156" i="26"/>
  <c r="H156" i="26"/>
  <c r="G156" i="26"/>
  <c r="I155" i="26"/>
  <c r="H155" i="26"/>
  <c r="G155" i="26"/>
  <c r="I154" i="26"/>
  <c r="H154" i="26"/>
  <c r="G154" i="26"/>
  <c r="I153" i="26"/>
  <c r="H153" i="26"/>
  <c r="G153" i="26"/>
  <c r="I152" i="26"/>
  <c r="H152" i="26"/>
  <c r="G152" i="26"/>
  <c r="I150" i="26"/>
  <c r="H150" i="26"/>
  <c r="G150" i="26"/>
  <c r="I149" i="26"/>
  <c r="H149" i="26"/>
  <c r="G149" i="26"/>
  <c r="I148" i="26"/>
  <c r="H148" i="26"/>
  <c r="G148" i="26"/>
  <c r="I146" i="26"/>
  <c r="H146" i="26"/>
  <c r="G146" i="26"/>
  <c r="I145" i="26"/>
  <c r="H145" i="26"/>
  <c r="G145" i="26"/>
  <c r="I144" i="26"/>
  <c r="H144" i="26"/>
  <c r="G144" i="26"/>
  <c r="I143" i="26"/>
  <c r="H143" i="26"/>
  <c r="G143" i="26"/>
  <c r="I142" i="26"/>
  <c r="H142" i="26"/>
  <c r="G142" i="26"/>
  <c r="I140" i="26"/>
  <c r="H140" i="26"/>
  <c r="G140" i="26"/>
  <c r="I139" i="26"/>
  <c r="H139" i="26"/>
  <c r="G139" i="26"/>
  <c r="I138" i="26"/>
  <c r="H138" i="26"/>
  <c r="G138" i="26"/>
  <c r="I137" i="26"/>
  <c r="H137" i="26"/>
  <c r="G137" i="26"/>
  <c r="I135" i="26"/>
  <c r="H135" i="26"/>
  <c r="G135" i="26"/>
  <c r="I134" i="26"/>
  <c r="H134" i="26"/>
  <c r="G134" i="26"/>
  <c r="I132" i="26"/>
  <c r="H132" i="26"/>
  <c r="G132" i="26"/>
  <c r="I131" i="26"/>
  <c r="H131" i="26"/>
  <c r="G131" i="26"/>
  <c r="I129" i="26"/>
  <c r="H129" i="26"/>
  <c r="G129" i="26"/>
  <c r="I128" i="26"/>
  <c r="H128" i="26"/>
  <c r="G128" i="26"/>
  <c r="I127" i="26"/>
  <c r="H127" i="26"/>
  <c r="G127" i="26"/>
  <c r="I125" i="26"/>
  <c r="H125" i="26"/>
  <c r="G125" i="26"/>
  <c r="I124" i="26"/>
  <c r="H124" i="26"/>
  <c r="G124" i="26"/>
  <c r="I122" i="26"/>
  <c r="H122" i="26"/>
  <c r="G122" i="26"/>
  <c r="I121" i="26"/>
  <c r="H121" i="26"/>
  <c r="G121" i="26"/>
  <c r="I120" i="26"/>
  <c r="H120" i="26"/>
  <c r="G120" i="26"/>
  <c r="I118" i="26"/>
  <c r="H118" i="26"/>
  <c r="G118" i="26"/>
  <c r="I117" i="26"/>
  <c r="H117" i="26"/>
  <c r="G117" i="26"/>
  <c r="I116" i="26"/>
  <c r="H116" i="26"/>
  <c r="G116" i="26"/>
  <c r="I115" i="26"/>
  <c r="H115" i="26"/>
  <c r="G115" i="26"/>
  <c r="I113" i="26"/>
  <c r="H113" i="26"/>
  <c r="G113" i="26"/>
  <c r="I112" i="26"/>
  <c r="H112" i="26"/>
  <c r="G112" i="26"/>
  <c r="I110" i="26"/>
  <c r="H110" i="26"/>
  <c r="G110" i="26"/>
  <c r="I109" i="26"/>
  <c r="H109" i="26"/>
  <c r="G109" i="26"/>
  <c r="I108" i="26"/>
  <c r="H108" i="26"/>
  <c r="G108" i="26"/>
  <c r="I107" i="26"/>
  <c r="H107" i="26"/>
  <c r="G107" i="26"/>
  <c r="I105" i="26"/>
  <c r="H105" i="26"/>
  <c r="G105" i="26"/>
  <c r="I104" i="26"/>
  <c r="H104" i="26"/>
  <c r="G104" i="26"/>
  <c r="I103" i="26"/>
  <c r="H103" i="26"/>
  <c r="G103" i="26"/>
  <c r="I101" i="26"/>
  <c r="H101" i="26"/>
  <c r="G101" i="26"/>
  <c r="I100" i="26"/>
  <c r="H100" i="26"/>
  <c r="G100" i="26"/>
  <c r="I99" i="26"/>
  <c r="H99" i="26"/>
  <c r="G99" i="26"/>
  <c r="I98" i="26"/>
  <c r="H98" i="26"/>
  <c r="G98" i="26"/>
  <c r="I97" i="26"/>
  <c r="H97" i="26"/>
  <c r="G97" i="26"/>
  <c r="I95" i="26"/>
  <c r="H95" i="26"/>
  <c r="G95" i="26"/>
  <c r="I94" i="26"/>
  <c r="H94" i="26"/>
  <c r="G94" i="26"/>
  <c r="I93" i="26"/>
  <c r="H93" i="26"/>
  <c r="G93" i="26"/>
  <c r="I92" i="26"/>
  <c r="H92" i="26"/>
  <c r="G92" i="26"/>
  <c r="I90" i="26"/>
  <c r="H90" i="26"/>
  <c r="G90" i="26"/>
  <c r="I89" i="26"/>
  <c r="H89" i="26"/>
  <c r="G89" i="26"/>
  <c r="I87" i="26"/>
  <c r="H87" i="26"/>
  <c r="G87" i="26"/>
  <c r="I86" i="26"/>
  <c r="H86" i="26"/>
  <c r="G86" i="26"/>
  <c r="I85" i="26"/>
  <c r="H85" i="26"/>
  <c r="G85" i="26"/>
  <c r="I83" i="26"/>
  <c r="H83" i="26"/>
  <c r="G83" i="26"/>
  <c r="I82" i="26"/>
  <c r="H82" i="26"/>
  <c r="G82" i="26"/>
  <c r="I81" i="26"/>
  <c r="H81" i="26"/>
  <c r="G81" i="26"/>
  <c r="I79" i="26"/>
  <c r="H79" i="26"/>
  <c r="G79" i="26"/>
  <c r="I78" i="26"/>
  <c r="H78" i="26"/>
  <c r="G78" i="26"/>
  <c r="I77" i="26"/>
  <c r="H77" i="26"/>
  <c r="G77" i="26"/>
  <c r="I76" i="26"/>
  <c r="H76" i="26"/>
  <c r="G76" i="26"/>
  <c r="I75" i="26"/>
  <c r="H75" i="26"/>
  <c r="G75" i="26"/>
  <c r="I74" i="26"/>
  <c r="H74" i="26"/>
  <c r="G74" i="26"/>
  <c r="I72" i="26"/>
  <c r="H72" i="26"/>
  <c r="G72" i="26"/>
  <c r="I71" i="26"/>
  <c r="H71" i="26"/>
  <c r="G71" i="26"/>
  <c r="I70" i="26"/>
  <c r="H70" i="26"/>
  <c r="G70" i="26"/>
  <c r="I69" i="26"/>
  <c r="H69" i="26"/>
  <c r="G69" i="26"/>
  <c r="I67" i="26"/>
  <c r="H67" i="26"/>
  <c r="G67" i="26"/>
  <c r="I66" i="26"/>
  <c r="H66" i="26"/>
  <c r="G66" i="26"/>
  <c r="I65" i="26"/>
  <c r="H65" i="26"/>
  <c r="G65" i="26"/>
  <c r="I64" i="26"/>
  <c r="H64" i="26"/>
  <c r="G64" i="26"/>
  <c r="I62" i="26"/>
  <c r="H62" i="26"/>
  <c r="G62" i="26"/>
  <c r="I61" i="26"/>
  <c r="H61" i="26"/>
  <c r="G61" i="26"/>
  <c r="I59" i="26"/>
  <c r="H59" i="26"/>
  <c r="G59" i="26"/>
  <c r="I58" i="26"/>
  <c r="H58" i="26"/>
  <c r="G58" i="26"/>
  <c r="I57" i="26"/>
  <c r="H57" i="26"/>
  <c r="G57" i="26"/>
  <c r="I56" i="26"/>
  <c r="H56" i="26"/>
  <c r="G56" i="26"/>
  <c r="I55" i="26"/>
  <c r="H55" i="26"/>
  <c r="G55" i="26"/>
  <c r="I53" i="26"/>
  <c r="H53" i="26"/>
  <c r="G53" i="26"/>
  <c r="I52" i="26"/>
  <c r="H52" i="26"/>
  <c r="G52" i="26"/>
  <c r="I50" i="26"/>
  <c r="H50" i="26"/>
  <c r="G50" i="26"/>
  <c r="I49" i="26"/>
  <c r="H49" i="26"/>
  <c r="G49" i="26"/>
  <c r="I48" i="26"/>
  <c r="H48" i="26"/>
  <c r="G48" i="26"/>
  <c r="I46" i="26"/>
  <c r="H46" i="26"/>
  <c r="G46" i="26"/>
  <c r="I45" i="26"/>
  <c r="H45" i="26"/>
  <c r="G45" i="26"/>
  <c r="I44" i="26"/>
  <c r="H44" i="26"/>
  <c r="G44" i="26"/>
  <c r="I42" i="26"/>
  <c r="H42" i="26"/>
  <c r="G42" i="26"/>
  <c r="I41" i="26"/>
  <c r="H41" i="26"/>
  <c r="G41" i="26"/>
  <c r="I39" i="26"/>
  <c r="H39" i="26"/>
  <c r="G39" i="26"/>
  <c r="I38" i="26"/>
  <c r="H38" i="26"/>
  <c r="G38" i="26"/>
  <c r="I36" i="26"/>
  <c r="H36" i="26"/>
  <c r="G36" i="26"/>
  <c r="I35" i="26"/>
  <c r="H35" i="26"/>
  <c r="G35" i="26"/>
  <c r="I34" i="26"/>
  <c r="H34" i="26"/>
  <c r="G34" i="26"/>
  <c r="I33" i="26"/>
  <c r="H33" i="26"/>
  <c r="G33" i="26"/>
  <c r="I31" i="26"/>
  <c r="H31" i="26"/>
  <c r="G31" i="26"/>
  <c r="I30" i="26"/>
  <c r="H30" i="26"/>
  <c r="G30" i="26"/>
  <c r="I28" i="26"/>
  <c r="H28" i="26"/>
  <c r="G28" i="26"/>
  <c r="I27" i="26"/>
  <c r="H27" i="26"/>
  <c r="G27" i="26"/>
  <c r="I25" i="26"/>
  <c r="H25" i="26"/>
  <c r="G25" i="26"/>
  <c r="I24" i="26"/>
  <c r="H24" i="26"/>
  <c r="G24" i="26"/>
  <c r="I22" i="26"/>
  <c r="H22" i="26"/>
  <c r="G22" i="26"/>
  <c r="I21" i="26"/>
  <c r="H21" i="26"/>
  <c r="G21" i="26"/>
  <c r="I19" i="26"/>
  <c r="H19" i="26"/>
  <c r="G19" i="26"/>
  <c r="I18" i="26"/>
  <c r="H18" i="26"/>
  <c r="G18" i="26"/>
  <c r="I16" i="26"/>
  <c r="H16" i="26"/>
  <c r="G16" i="26"/>
  <c r="I15" i="26"/>
  <c r="H15" i="26"/>
  <c r="G15" i="26"/>
  <c r="I14" i="26"/>
  <c r="H14" i="26"/>
  <c r="G14" i="26"/>
  <c r="I12" i="26"/>
  <c r="H12" i="26"/>
  <c r="G12" i="26"/>
  <c r="I11" i="26"/>
  <c r="H11" i="26"/>
  <c r="G11" i="26"/>
  <c r="I9" i="26"/>
  <c r="H9" i="26"/>
  <c r="G9" i="26"/>
  <c r="H8" i="26"/>
  <c r="I8" i="26"/>
  <c r="K8" i="26"/>
  <c r="M506" i="26"/>
  <c r="M505" i="26"/>
  <c r="M503" i="26"/>
  <c r="M502" i="26"/>
  <c r="M501" i="26"/>
  <c r="M499" i="26"/>
  <c r="M498" i="26"/>
  <c r="M496" i="26"/>
  <c r="M495" i="26"/>
  <c r="M493" i="26"/>
  <c r="M491" i="26"/>
  <c r="M490" i="26"/>
  <c r="M489" i="26"/>
  <c r="M487" i="26"/>
  <c r="M486" i="26"/>
  <c r="M485" i="26"/>
  <c r="M483" i="26"/>
  <c r="M482" i="26"/>
  <c r="M481" i="26"/>
  <c r="M480" i="26"/>
  <c r="M479" i="26"/>
  <c r="M477" i="26"/>
  <c r="M476" i="26"/>
  <c r="M475" i="26"/>
  <c r="M474" i="26"/>
  <c r="M472" i="26"/>
  <c r="M471" i="26"/>
  <c r="M470" i="26"/>
  <c r="M468" i="26"/>
  <c r="M467" i="26"/>
  <c r="M466" i="26"/>
  <c r="M464" i="26"/>
  <c r="M463" i="26"/>
  <c r="M461" i="26"/>
  <c r="M460" i="26"/>
  <c r="M459" i="26"/>
  <c r="M458" i="26"/>
  <c r="M456" i="26"/>
  <c r="M455" i="26"/>
  <c r="M453" i="26"/>
  <c r="M452" i="26"/>
  <c r="M451" i="26"/>
  <c r="M450" i="26"/>
  <c r="M449" i="26"/>
  <c r="M448" i="26"/>
  <c r="M446" i="26"/>
  <c r="M445" i="26"/>
  <c r="M444" i="26"/>
  <c r="M442" i="26"/>
  <c r="M441" i="26"/>
  <c r="M440" i="26"/>
  <c r="M439" i="26"/>
  <c r="M438" i="26"/>
  <c r="M437" i="26"/>
  <c r="M436" i="26"/>
  <c r="M435" i="26"/>
  <c r="M433" i="26"/>
  <c r="M432" i="26"/>
  <c r="M431" i="26"/>
  <c r="M430" i="26"/>
  <c r="M428" i="26"/>
  <c r="M427" i="26"/>
  <c r="M426" i="26"/>
  <c r="M424" i="26"/>
  <c r="M423" i="26"/>
  <c r="M421" i="26"/>
  <c r="M420" i="26"/>
  <c r="M419" i="26"/>
  <c r="M417" i="26"/>
  <c r="M416" i="26"/>
  <c r="M415" i="26"/>
  <c r="M413" i="26"/>
  <c r="M412" i="26"/>
  <c r="M411" i="26"/>
  <c r="M410" i="26"/>
  <c r="M408" i="26"/>
  <c r="M407" i="26"/>
  <c r="M406" i="26"/>
  <c r="M404" i="26"/>
  <c r="M403" i="26"/>
  <c r="M402" i="26"/>
  <c r="M401" i="26"/>
  <c r="M400" i="26"/>
  <c r="M399" i="26"/>
  <c r="M398" i="26"/>
  <c r="M396" i="26"/>
  <c r="M395" i="26"/>
  <c r="M394" i="26"/>
  <c r="M393" i="26"/>
  <c r="M392" i="26"/>
  <c r="M390" i="26"/>
  <c r="M389" i="26"/>
  <c r="M388" i="26"/>
  <c r="M387" i="26"/>
  <c r="M385" i="26"/>
  <c r="M384" i="26"/>
  <c r="M383" i="26"/>
  <c r="M382" i="26"/>
  <c r="M380" i="26"/>
  <c r="M379" i="26"/>
  <c r="M378" i="26"/>
  <c r="M377" i="26"/>
  <c r="M375" i="26"/>
  <c r="M374" i="26"/>
  <c r="M373" i="26"/>
  <c r="M372" i="26"/>
  <c r="M371" i="26"/>
  <c r="M369" i="26"/>
  <c r="M368" i="26"/>
  <c r="M366" i="26"/>
  <c r="M365" i="26"/>
  <c r="M364" i="26"/>
  <c r="M363" i="26"/>
  <c r="M361" i="26"/>
  <c r="M360" i="26"/>
  <c r="M359" i="26"/>
  <c r="M357" i="26"/>
  <c r="M356" i="26"/>
  <c r="M355" i="26"/>
  <c r="M353" i="26"/>
  <c r="M352" i="26"/>
  <c r="M351" i="26"/>
  <c r="M349" i="26"/>
  <c r="M348" i="26"/>
  <c r="M346" i="26"/>
  <c r="M345" i="26"/>
  <c r="M343" i="26"/>
  <c r="M342" i="26"/>
  <c r="M340" i="26"/>
  <c r="M339" i="26"/>
  <c r="M338" i="26"/>
  <c r="M337" i="26"/>
  <c r="M336" i="26"/>
  <c r="M334" i="26"/>
  <c r="M333" i="26"/>
  <c r="M331" i="26"/>
  <c r="M330" i="26"/>
  <c r="M328" i="26"/>
  <c r="M327" i="26"/>
  <c r="M325" i="26"/>
  <c r="M324" i="26"/>
  <c r="M323" i="26"/>
  <c r="M322" i="26"/>
  <c r="M320" i="26"/>
  <c r="M319" i="26"/>
  <c r="M317" i="26"/>
  <c r="M316" i="26"/>
  <c r="M315" i="26"/>
  <c r="M314" i="26"/>
  <c r="M312" i="26"/>
  <c r="M311" i="26"/>
  <c r="M310" i="26"/>
  <c r="M309" i="26"/>
  <c r="M307" i="26"/>
  <c r="M305" i="26"/>
  <c r="M304" i="26"/>
  <c r="M303" i="26"/>
  <c r="M302" i="26"/>
  <c r="M301" i="26"/>
  <c r="M300" i="26"/>
  <c r="M298" i="26"/>
  <c r="M297" i="26"/>
  <c r="M296" i="26"/>
  <c r="M295" i="26"/>
  <c r="M294" i="26"/>
  <c r="M293" i="26"/>
  <c r="M291" i="26"/>
  <c r="M290" i="26"/>
  <c r="M288" i="26"/>
  <c r="M286" i="26"/>
  <c r="M284" i="26"/>
  <c r="M282" i="26"/>
  <c r="M280" i="26"/>
  <c r="M279" i="26"/>
  <c r="M278" i="26"/>
  <c r="M277" i="26"/>
  <c r="M275" i="26"/>
  <c r="M274" i="26"/>
  <c r="M272" i="26"/>
  <c r="M271" i="26"/>
  <c r="M270" i="26"/>
  <c r="M269" i="26"/>
  <c r="M267" i="26"/>
  <c r="M266" i="26"/>
  <c r="M265" i="26"/>
  <c r="M263" i="26"/>
  <c r="M262" i="26"/>
  <c r="M261" i="26"/>
  <c r="M260" i="26"/>
  <c r="M258" i="26"/>
  <c r="M256" i="26"/>
  <c r="M255" i="26"/>
  <c r="M254" i="26"/>
  <c r="M252" i="26"/>
  <c r="M251" i="26"/>
  <c r="M249" i="26"/>
  <c r="M248" i="26"/>
  <c r="M247" i="26"/>
  <c r="M246" i="26"/>
  <c r="M244" i="26"/>
  <c r="M243" i="26"/>
  <c r="M242" i="26"/>
  <c r="M241" i="26"/>
  <c r="M240" i="26"/>
  <c r="M238" i="26"/>
  <c r="M237" i="26"/>
  <c r="M236" i="26"/>
  <c r="M234" i="26"/>
  <c r="M233" i="26"/>
  <c r="M232" i="26"/>
  <c r="M231" i="26"/>
  <c r="M230" i="26"/>
  <c r="M229" i="26"/>
  <c r="M228" i="26"/>
  <c r="M227" i="26"/>
  <c r="M225" i="26"/>
  <c r="M224" i="26"/>
  <c r="M223" i="26"/>
  <c r="M221" i="26"/>
  <c r="M220" i="26"/>
  <c r="M219" i="26"/>
  <c r="M218" i="26"/>
  <c r="M216" i="26"/>
  <c r="M215" i="26"/>
  <c r="M214" i="26"/>
  <c r="M213" i="26"/>
  <c r="M212" i="26"/>
  <c r="M210" i="26"/>
  <c r="M209" i="26"/>
  <c r="M208" i="26"/>
  <c r="M206" i="26"/>
  <c r="M205" i="26"/>
  <c r="M204" i="26"/>
  <c r="M203" i="26"/>
  <c r="M201" i="26"/>
  <c r="M200" i="26"/>
  <c r="M199" i="26"/>
  <c r="M198" i="26"/>
  <c r="M197" i="26"/>
  <c r="M195" i="26"/>
  <c r="M194" i="26"/>
  <c r="M192" i="26"/>
  <c r="M191" i="26"/>
  <c r="M189" i="26"/>
  <c r="M188" i="26"/>
  <c r="M187" i="26"/>
  <c r="M185" i="26"/>
  <c r="M184" i="26"/>
  <c r="M183" i="26"/>
  <c r="M182" i="26"/>
  <c r="M180" i="26"/>
  <c r="M179" i="26"/>
  <c r="M178" i="26"/>
  <c r="M177" i="26"/>
  <c r="M176" i="26"/>
  <c r="M175" i="26"/>
  <c r="M173" i="26"/>
  <c r="M172" i="26"/>
  <c r="M171" i="26"/>
  <c r="M170" i="26"/>
  <c r="M169" i="26"/>
  <c r="M167" i="26"/>
  <c r="M166" i="26"/>
  <c r="M164" i="26"/>
  <c r="M163" i="26"/>
  <c r="M162" i="26"/>
  <c r="M161" i="26"/>
  <c r="M160" i="26"/>
  <c r="M158" i="26"/>
  <c r="M157" i="26"/>
  <c r="M156" i="26"/>
  <c r="M155" i="26"/>
  <c r="M154" i="26"/>
  <c r="M153" i="26"/>
  <c r="M152" i="26"/>
  <c r="M150" i="26"/>
  <c r="M149" i="26"/>
  <c r="M148" i="26"/>
  <c r="M146" i="26"/>
  <c r="M145" i="26"/>
  <c r="M144" i="26"/>
  <c r="M143" i="26"/>
  <c r="M142" i="26"/>
  <c r="M140" i="26"/>
  <c r="M139" i="26"/>
  <c r="M138" i="26"/>
  <c r="M137" i="26"/>
  <c r="M135" i="26"/>
  <c r="M134" i="26"/>
  <c r="M132" i="26"/>
  <c r="M131" i="26"/>
  <c r="M129" i="26"/>
  <c r="M128" i="26"/>
  <c r="M127" i="26"/>
  <c r="M125" i="26"/>
  <c r="M124" i="26"/>
  <c r="M122" i="26"/>
  <c r="M121" i="26"/>
  <c r="M120" i="26"/>
  <c r="M118" i="26"/>
  <c r="M117" i="26"/>
  <c r="M116" i="26"/>
  <c r="M115" i="26"/>
  <c r="M113" i="26"/>
  <c r="M112" i="26"/>
  <c r="M110" i="26"/>
  <c r="M109" i="26"/>
  <c r="M108" i="26"/>
  <c r="M107" i="26"/>
  <c r="M105" i="26"/>
  <c r="M104" i="26"/>
  <c r="M103" i="26"/>
  <c r="M101" i="26"/>
  <c r="M100" i="26"/>
  <c r="M99" i="26"/>
  <c r="M98" i="26"/>
  <c r="M97" i="26"/>
  <c r="M95" i="26"/>
  <c r="M94" i="26"/>
  <c r="M93" i="26"/>
  <c r="M92" i="26"/>
  <c r="M90" i="26"/>
  <c r="M89" i="26"/>
  <c r="M87" i="26"/>
  <c r="M86" i="26"/>
  <c r="M85" i="26"/>
  <c r="M83" i="26"/>
  <c r="M82" i="26"/>
  <c r="M81" i="26"/>
  <c r="M79" i="26"/>
  <c r="M78" i="26"/>
  <c r="M77" i="26"/>
  <c r="M76" i="26"/>
  <c r="M75" i="26"/>
  <c r="M74" i="26"/>
  <c r="M72" i="26"/>
  <c r="M71" i="26"/>
  <c r="M70" i="26"/>
  <c r="M69" i="26"/>
  <c r="M67" i="26"/>
  <c r="M66" i="26"/>
  <c r="M65" i="26"/>
  <c r="M64" i="26"/>
  <c r="M62" i="26"/>
  <c r="M61" i="26"/>
  <c r="M59" i="26"/>
  <c r="M58" i="26"/>
  <c r="M57" i="26"/>
  <c r="M56" i="26"/>
  <c r="M55" i="26"/>
  <c r="M53" i="26"/>
  <c r="M52" i="26"/>
  <c r="M50" i="26"/>
  <c r="M49" i="26"/>
  <c r="M48" i="26"/>
  <c r="M46" i="26"/>
  <c r="M45" i="26"/>
  <c r="M44" i="26"/>
  <c r="M42" i="26"/>
  <c r="M41" i="26"/>
  <c r="M39" i="26"/>
  <c r="M38" i="26"/>
  <c r="M36" i="26"/>
  <c r="M35" i="26"/>
  <c r="M34" i="26"/>
  <c r="M33" i="26"/>
  <c r="M31" i="26"/>
  <c r="M30" i="26"/>
  <c r="M28" i="26"/>
  <c r="M27" i="26"/>
  <c r="M25" i="26"/>
  <c r="M24" i="26"/>
  <c r="M22" i="26"/>
  <c r="M21" i="26"/>
  <c r="M19" i="26"/>
  <c r="M18" i="26"/>
  <c r="M16" i="26"/>
  <c r="M15" i="26"/>
  <c r="M14" i="26"/>
  <c r="M12" i="26"/>
  <c r="M11" i="26"/>
  <c r="M9" i="26"/>
  <c r="M8" i="26"/>
  <c r="G497" i="26"/>
  <c r="G488" i="26"/>
  <c r="G484" i="26"/>
  <c r="G259" i="26"/>
  <c r="G8" i="26"/>
  <c r="D2" i="26"/>
  <c r="O8" i="26"/>
  <c r="P8" i="26"/>
  <c r="Q8" i="26"/>
  <c r="R8" i="26"/>
  <c r="S8" i="26"/>
  <c r="T8" i="26"/>
  <c r="U8" i="26"/>
  <c r="V8" i="26"/>
  <c r="O9" i="26"/>
  <c r="P9" i="26"/>
  <c r="Q9" i="26"/>
  <c r="R9" i="26"/>
  <c r="S9" i="26"/>
  <c r="T9" i="26"/>
  <c r="U9" i="26"/>
  <c r="V9" i="26"/>
  <c r="O10" i="26"/>
  <c r="P10" i="26"/>
  <c r="Q10" i="26"/>
  <c r="R10" i="26"/>
  <c r="S10" i="26"/>
  <c r="T10" i="26"/>
  <c r="U10" i="26"/>
  <c r="V10" i="26"/>
  <c r="O11" i="26"/>
  <c r="P11" i="26"/>
  <c r="Q11" i="26"/>
  <c r="R11" i="26"/>
  <c r="S11" i="26"/>
  <c r="T11" i="26"/>
  <c r="U11" i="26"/>
  <c r="V11" i="26"/>
  <c r="O12" i="26"/>
  <c r="P12" i="26"/>
  <c r="Q12" i="26"/>
  <c r="R12" i="26"/>
  <c r="S12" i="26"/>
  <c r="T12" i="26"/>
  <c r="U12" i="26"/>
  <c r="V12" i="26"/>
  <c r="O13" i="26"/>
  <c r="P13" i="26"/>
  <c r="Q13" i="26"/>
  <c r="R13" i="26"/>
  <c r="S13" i="26"/>
  <c r="T13" i="26"/>
  <c r="U13" i="26"/>
  <c r="V13" i="26"/>
  <c r="O14" i="26"/>
  <c r="P14" i="26"/>
  <c r="Q14" i="26"/>
  <c r="R14" i="26"/>
  <c r="S14" i="26"/>
  <c r="T14" i="26"/>
  <c r="U14" i="26"/>
  <c r="V14" i="26"/>
  <c r="O15" i="26"/>
  <c r="P15" i="26"/>
  <c r="Q15" i="26"/>
  <c r="R15" i="26"/>
  <c r="S15" i="26"/>
  <c r="T15" i="26"/>
  <c r="U15" i="26"/>
  <c r="V15" i="26"/>
  <c r="O16" i="26"/>
  <c r="P16" i="26"/>
  <c r="Q16" i="26"/>
  <c r="R16" i="26"/>
  <c r="S16" i="26"/>
  <c r="T16" i="26"/>
  <c r="U16" i="26"/>
  <c r="V16" i="26"/>
  <c r="O17" i="26"/>
  <c r="P17" i="26"/>
  <c r="Q17" i="26"/>
  <c r="R17" i="26"/>
  <c r="S17" i="26"/>
  <c r="T17" i="26"/>
  <c r="U17" i="26"/>
  <c r="V17" i="26"/>
  <c r="O18" i="26"/>
  <c r="P18" i="26"/>
  <c r="Q18" i="26"/>
  <c r="R18" i="26"/>
  <c r="S18" i="26"/>
  <c r="T18" i="26"/>
  <c r="U18" i="26"/>
  <c r="V18" i="26"/>
  <c r="O19" i="26"/>
  <c r="P19" i="26"/>
  <c r="Q19" i="26"/>
  <c r="R19" i="26"/>
  <c r="S19" i="26"/>
  <c r="T19" i="26"/>
  <c r="U19" i="26"/>
  <c r="V19" i="26"/>
  <c r="O20" i="26"/>
  <c r="P20" i="26"/>
  <c r="Q20" i="26"/>
  <c r="R20" i="26"/>
  <c r="S20" i="26"/>
  <c r="T20" i="26"/>
  <c r="U20" i="26"/>
  <c r="V20" i="26"/>
  <c r="O21" i="26"/>
  <c r="P21" i="26"/>
  <c r="Q21" i="26"/>
  <c r="R21" i="26"/>
  <c r="S21" i="26"/>
  <c r="T21" i="26"/>
  <c r="U21" i="26"/>
  <c r="V21" i="26"/>
  <c r="O22" i="26"/>
  <c r="P22" i="26"/>
  <c r="Q22" i="26"/>
  <c r="R22" i="26"/>
  <c r="S22" i="26"/>
  <c r="T22" i="26"/>
  <c r="U22" i="26"/>
  <c r="V22" i="26"/>
  <c r="O23" i="26"/>
  <c r="P23" i="26"/>
  <c r="Q23" i="26"/>
  <c r="R23" i="26"/>
  <c r="S23" i="26"/>
  <c r="T23" i="26"/>
  <c r="U23" i="26"/>
  <c r="V23" i="26"/>
  <c r="O24" i="26"/>
  <c r="P24" i="26"/>
  <c r="Q24" i="26"/>
  <c r="R24" i="26"/>
  <c r="S24" i="26"/>
  <c r="T24" i="26"/>
  <c r="U24" i="26"/>
  <c r="V24" i="26"/>
  <c r="O25" i="26"/>
  <c r="P25" i="26"/>
  <c r="Q25" i="26"/>
  <c r="R25" i="26"/>
  <c r="S25" i="26"/>
  <c r="T25" i="26"/>
  <c r="U25" i="26"/>
  <c r="V25" i="26"/>
  <c r="O26" i="26"/>
  <c r="P26" i="26"/>
  <c r="Q26" i="26"/>
  <c r="R26" i="26"/>
  <c r="S26" i="26"/>
  <c r="T26" i="26"/>
  <c r="U26" i="26"/>
  <c r="V26" i="26"/>
  <c r="O27" i="26"/>
  <c r="P27" i="26"/>
  <c r="Q27" i="26"/>
  <c r="R27" i="26"/>
  <c r="S27" i="26"/>
  <c r="T27" i="26"/>
  <c r="U27" i="26"/>
  <c r="V27" i="26"/>
  <c r="O28" i="26"/>
  <c r="P28" i="26"/>
  <c r="Q28" i="26"/>
  <c r="R28" i="26"/>
  <c r="S28" i="26"/>
  <c r="T28" i="26"/>
  <c r="U28" i="26"/>
  <c r="V28" i="26"/>
  <c r="O29" i="26"/>
  <c r="P29" i="26"/>
  <c r="Q29" i="26"/>
  <c r="R29" i="26"/>
  <c r="S29" i="26"/>
  <c r="T29" i="26"/>
  <c r="U29" i="26"/>
  <c r="V29" i="26"/>
  <c r="O30" i="26"/>
  <c r="P30" i="26"/>
  <c r="Q30" i="26"/>
  <c r="R30" i="26"/>
  <c r="S30" i="26"/>
  <c r="T30" i="26"/>
  <c r="U30" i="26"/>
  <c r="V30" i="26"/>
  <c r="O31" i="26"/>
  <c r="P31" i="26"/>
  <c r="Q31" i="26"/>
  <c r="R31" i="26"/>
  <c r="S31" i="26"/>
  <c r="T31" i="26"/>
  <c r="U31" i="26"/>
  <c r="V31" i="26"/>
  <c r="O32" i="26"/>
  <c r="P32" i="26"/>
  <c r="Q32" i="26"/>
  <c r="R32" i="26"/>
  <c r="S32" i="26"/>
  <c r="T32" i="26"/>
  <c r="U32" i="26"/>
  <c r="V32" i="26"/>
  <c r="O33" i="26"/>
  <c r="P33" i="26"/>
  <c r="Q33" i="26"/>
  <c r="R33" i="26"/>
  <c r="S33" i="26"/>
  <c r="T33" i="26"/>
  <c r="U33" i="26"/>
  <c r="V33" i="26"/>
  <c r="O34" i="26"/>
  <c r="P34" i="26"/>
  <c r="Q34" i="26"/>
  <c r="R34" i="26"/>
  <c r="S34" i="26"/>
  <c r="T34" i="26"/>
  <c r="U34" i="26"/>
  <c r="V34" i="26"/>
  <c r="O35" i="26"/>
  <c r="P35" i="26"/>
  <c r="Q35" i="26"/>
  <c r="R35" i="26"/>
  <c r="S35" i="26"/>
  <c r="T35" i="26"/>
  <c r="U35" i="26"/>
  <c r="V35" i="26"/>
  <c r="O36" i="26"/>
  <c r="P36" i="26"/>
  <c r="Q36" i="26"/>
  <c r="R36" i="26"/>
  <c r="S36" i="26"/>
  <c r="T36" i="26"/>
  <c r="U36" i="26"/>
  <c r="V36" i="26"/>
  <c r="O37" i="26"/>
  <c r="P37" i="26"/>
  <c r="Q37" i="26"/>
  <c r="R37" i="26"/>
  <c r="S37" i="26"/>
  <c r="T37" i="26"/>
  <c r="U37" i="26"/>
  <c r="V37" i="26"/>
  <c r="O38" i="26"/>
  <c r="P38" i="26"/>
  <c r="Q38" i="26"/>
  <c r="R38" i="26"/>
  <c r="S38" i="26"/>
  <c r="T38" i="26"/>
  <c r="U38" i="26"/>
  <c r="V38" i="26"/>
  <c r="O39" i="26"/>
  <c r="P39" i="26"/>
  <c r="Q39" i="26"/>
  <c r="R39" i="26"/>
  <c r="S39" i="26"/>
  <c r="T39" i="26"/>
  <c r="U39" i="26"/>
  <c r="V39" i="26"/>
  <c r="O40" i="26"/>
  <c r="P40" i="26"/>
  <c r="Q40" i="26"/>
  <c r="R40" i="26"/>
  <c r="S40" i="26"/>
  <c r="T40" i="26"/>
  <c r="U40" i="26"/>
  <c r="V40" i="26"/>
  <c r="O41" i="26"/>
  <c r="P41" i="26"/>
  <c r="Q41" i="26"/>
  <c r="R41" i="26"/>
  <c r="S41" i="26"/>
  <c r="T41" i="26"/>
  <c r="U41" i="26"/>
  <c r="V41" i="26"/>
  <c r="O42" i="26"/>
  <c r="P42" i="26"/>
  <c r="Q42" i="26"/>
  <c r="R42" i="26"/>
  <c r="S42" i="26"/>
  <c r="T42" i="26"/>
  <c r="U42" i="26"/>
  <c r="V42" i="26"/>
  <c r="O43" i="26"/>
  <c r="P43" i="26"/>
  <c r="Q43" i="26"/>
  <c r="R43" i="26"/>
  <c r="S43" i="26"/>
  <c r="T43" i="26"/>
  <c r="U43" i="26"/>
  <c r="V43" i="26"/>
  <c r="O44" i="26"/>
  <c r="P44" i="26"/>
  <c r="Q44" i="26"/>
  <c r="R44" i="26"/>
  <c r="S44" i="26"/>
  <c r="T44" i="26"/>
  <c r="U44" i="26"/>
  <c r="V44" i="26"/>
  <c r="O45" i="26"/>
  <c r="P45" i="26"/>
  <c r="Q45" i="26"/>
  <c r="R45" i="26"/>
  <c r="S45" i="26"/>
  <c r="T45" i="26"/>
  <c r="U45" i="26"/>
  <c r="V45" i="26"/>
  <c r="O46" i="26"/>
  <c r="P46" i="26"/>
  <c r="Q46" i="26"/>
  <c r="R46" i="26"/>
  <c r="S46" i="26"/>
  <c r="T46" i="26"/>
  <c r="U46" i="26"/>
  <c r="V46" i="26"/>
  <c r="O47" i="26"/>
  <c r="P47" i="26"/>
  <c r="Q47" i="26"/>
  <c r="R47" i="26"/>
  <c r="S47" i="26"/>
  <c r="T47" i="26"/>
  <c r="U47" i="26"/>
  <c r="V47" i="26"/>
  <c r="O48" i="26"/>
  <c r="P48" i="26"/>
  <c r="Q48" i="26"/>
  <c r="R48" i="26"/>
  <c r="S48" i="26"/>
  <c r="T48" i="26"/>
  <c r="U48" i="26"/>
  <c r="V48" i="26"/>
  <c r="O49" i="26"/>
  <c r="P49" i="26"/>
  <c r="Q49" i="26"/>
  <c r="R49" i="26"/>
  <c r="S49" i="26"/>
  <c r="T49" i="26"/>
  <c r="U49" i="26"/>
  <c r="V49" i="26"/>
  <c r="O50" i="26"/>
  <c r="P50" i="26"/>
  <c r="Q50" i="26"/>
  <c r="R50" i="26"/>
  <c r="S50" i="26"/>
  <c r="T50" i="26"/>
  <c r="U50" i="26"/>
  <c r="V50" i="26"/>
  <c r="O51" i="26"/>
  <c r="P51" i="26"/>
  <c r="Q51" i="26"/>
  <c r="R51" i="26"/>
  <c r="S51" i="26"/>
  <c r="T51" i="26"/>
  <c r="U51" i="26"/>
  <c r="V51" i="26"/>
  <c r="O52" i="26"/>
  <c r="P52" i="26"/>
  <c r="Q52" i="26"/>
  <c r="R52" i="26"/>
  <c r="S52" i="26"/>
  <c r="T52" i="26"/>
  <c r="U52" i="26"/>
  <c r="V52" i="26"/>
  <c r="O53" i="26"/>
  <c r="P53" i="26"/>
  <c r="Q53" i="26"/>
  <c r="R53" i="26"/>
  <c r="S53" i="26"/>
  <c r="T53" i="26"/>
  <c r="U53" i="26"/>
  <c r="V53" i="26"/>
  <c r="O54" i="26"/>
  <c r="P54" i="26"/>
  <c r="Q54" i="26"/>
  <c r="R54" i="26"/>
  <c r="S54" i="26"/>
  <c r="T54" i="26"/>
  <c r="U54" i="26"/>
  <c r="V54" i="26"/>
  <c r="O55" i="26"/>
  <c r="P55" i="26"/>
  <c r="Q55" i="26"/>
  <c r="R55" i="26"/>
  <c r="S55" i="26"/>
  <c r="T55" i="26"/>
  <c r="U55" i="26"/>
  <c r="V55" i="26"/>
  <c r="O56" i="26"/>
  <c r="P56" i="26"/>
  <c r="Q56" i="26"/>
  <c r="R56" i="26"/>
  <c r="S56" i="26"/>
  <c r="T56" i="26"/>
  <c r="U56" i="26"/>
  <c r="V56" i="26"/>
  <c r="O57" i="26"/>
  <c r="P57" i="26"/>
  <c r="Q57" i="26"/>
  <c r="R57" i="26"/>
  <c r="S57" i="26"/>
  <c r="T57" i="26"/>
  <c r="U57" i="26"/>
  <c r="V57" i="26"/>
  <c r="O58" i="26"/>
  <c r="P58" i="26"/>
  <c r="Q58" i="26"/>
  <c r="R58" i="26"/>
  <c r="S58" i="26"/>
  <c r="T58" i="26"/>
  <c r="U58" i="26"/>
  <c r="V58" i="26"/>
  <c r="O59" i="26"/>
  <c r="P59" i="26"/>
  <c r="Q59" i="26"/>
  <c r="R59" i="26"/>
  <c r="S59" i="26"/>
  <c r="T59" i="26"/>
  <c r="U59" i="26"/>
  <c r="V59" i="26"/>
  <c r="O60" i="26"/>
  <c r="P60" i="26"/>
  <c r="Q60" i="26"/>
  <c r="R60" i="26"/>
  <c r="S60" i="26"/>
  <c r="T60" i="26"/>
  <c r="U60" i="26"/>
  <c r="V60" i="26"/>
  <c r="O61" i="26"/>
  <c r="P61" i="26"/>
  <c r="Q61" i="26"/>
  <c r="R61" i="26"/>
  <c r="S61" i="26"/>
  <c r="T61" i="26"/>
  <c r="U61" i="26"/>
  <c r="V61" i="26"/>
  <c r="O62" i="26"/>
  <c r="P62" i="26"/>
  <c r="Q62" i="26"/>
  <c r="R62" i="26"/>
  <c r="S62" i="26"/>
  <c r="T62" i="26"/>
  <c r="U62" i="26"/>
  <c r="V62" i="26"/>
  <c r="O63" i="26"/>
  <c r="P63" i="26"/>
  <c r="Q63" i="26"/>
  <c r="R63" i="26"/>
  <c r="S63" i="26"/>
  <c r="T63" i="26"/>
  <c r="U63" i="26"/>
  <c r="V63" i="26"/>
  <c r="O64" i="26"/>
  <c r="P64" i="26"/>
  <c r="Q64" i="26"/>
  <c r="R64" i="26"/>
  <c r="S64" i="26"/>
  <c r="T64" i="26"/>
  <c r="U64" i="26"/>
  <c r="V64" i="26"/>
  <c r="O65" i="26"/>
  <c r="P65" i="26"/>
  <c r="Q65" i="26"/>
  <c r="R65" i="26"/>
  <c r="S65" i="26"/>
  <c r="T65" i="26"/>
  <c r="U65" i="26"/>
  <c r="V65" i="26"/>
  <c r="O66" i="26"/>
  <c r="P66" i="26"/>
  <c r="Q66" i="26"/>
  <c r="R66" i="26"/>
  <c r="S66" i="26"/>
  <c r="T66" i="26"/>
  <c r="U66" i="26"/>
  <c r="V66" i="26"/>
  <c r="O67" i="26"/>
  <c r="P67" i="26"/>
  <c r="Q67" i="26"/>
  <c r="R67" i="26"/>
  <c r="S67" i="26"/>
  <c r="T67" i="26"/>
  <c r="U67" i="26"/>
  <c r="V67" i="26"/>
  <c r="O68" i="26"/>
  <c r="P68" i="26"/>
  <c r="Q68" i="26"/>
  <c r="R68" i="26"/>
  <c r="S68" i="26"/>
  <c r="T68" i="26"/>
  <c r="U68" i="26"/>
  <c r="V68" i="26"/>
  <c r="O69" i="26"/>
  <c r="P69" i="26"/>
  <c r="Q69" i="26"/>
  <c r="R69" i="26"/>
  <c r="S69" i="26"/>
  <c r="T69" i="26"/>
  <c r="U69" i="26"/>
  <c r="V69" i="26"/>
  <c r="O70" i="26"/>
  <c r="P70" i="26"/>
  <c r="Q70" i="26"/>
  <c r="R70" i="26"/>
  <c r="S70" i="26"/>
  <c r="T70" i="26"/>
  <c r="U70" i="26"/>
  <c r="V70" i="26"/>
  <c r="O71" i="26"/>
  <c r="P71" i="26"/>
  <c r="Q71" i="26"/>
  <c r="R71" i="26"/>
  <c r="S71" i="26"/>
  <c r="T71" i="26"/>
  <c r="U71" i="26"/>
  <c r="V71" i="26"/>
  <c r="O72" i="26"/>
  <c r="P72" i="26"/>
  <c r="Q72" i="26"/>
  <c r="R72" i="26"/>
  <c r="S72" i="26"/>
  <c r="T72" i="26"/>
  <c r="U72" i="26"/>
  <c r="V72" i="26"/>
  <c r="O73" i="26"/>
  <c r="P73" i="26"/>
  <c r="Q73" i="26"/>
  <c r="R73" i="26"/>
  <c r="S73" i="26"/>
  <c r="T73" i="26"/>
  <c r="U73" i="26"/>
  <c r="V73" i="26"/>
  <c r="O74" i="26"/>
  <c r="P74" i="26"/>
  <c r="Q74" i="26"/>
  <c r="R74" i="26"/>
  <c r="S74" i="26"/>
  <c r="T74" i="26"/>
  <c r="U74" i="26"/>
  <c r="V74" i="26"/>
  <c r="O75" i="26"/>
  <c r="P75" i="26"/>
  <c r="Q75" i="26"/>
  <c r="R75" i="26"/>
  <c r="S75" i="26"/>
  <c r="T75" i="26"/>
  <c r="U75" i="26"/>
  <c r="V75" i="26"/>
  <c r="O76" i="26"/>
  <c r="P76" i="26"/>
  <c r="Q76" i="26"/>
  <c r="R76" i="26"/>
  <c r="S76" i="26"/>
  <c r="T76" i="26"/>
  <c r="U76" i="26"/>
  <c r="V76" i="26"/>
  <c r="O77" i="26"/>
  <c r="P77" i="26"/>
  <c r="Q77" i="26"/>
  <c r="R77" i="26"/>
  <c r="S77" i="26"/>
  <c r="T77" i="26"/>
  <c r="U77" i="26"/>
  <c r="V77" i="26"/>
  <c r="O78" i="26"/>
  <c r="P78" i="26"/>
  <c r="Q78" i="26"/>
  <c r="R78" i="26"/>
  <c r="S78" i="26"/>
  <c r="T78" i="26"/>
  <c r="U78" i="26"/>
  <c r="V78" i="26"/>
  <c r="O79" i="26"/>
  <c r="P79" i="26"/>
  <c r="Q79" i="26"/>
  <c r="R79" i="26"/>
  <c r="S79" i="26"/>
  <c r="T79" i="26"/>
  <c r="U79" i="26"/>
  <c r="V79" i="26"/>
  <c r="O80" i="26"/>
  <c r="P80" i="26"/>
  <c r="Q80" i="26"/>
  <c r="R80" i="26"/>
  <c r="S80" i="26"/>
  <c r="T80" i="26"/>
  <c r="U80" i="26"/>
  <c r="V80" i="26"/>
  <c r="O81" i="26"/>
  <c r="P81" i="26"/>
  <c r="Q81" i="26"/>
  <c r="R81" i="26"/>
  <c r="S81" i="26"/>
  <c r="T81" i="26"/>
  <c r="U81" i="26"/>
  <c r="V81" i="26"/>
  <c r="O82" i="26"/>
  <c r="P82" i="26"/>
  <c r="Q82" i="26"/>
  <c r="R82" i="26"/>
  <c r="S82" i="26"/>
  <c r="T82" i="26"/>
  <c r="U82" i="26"/>
  <c r="V82" i="26"/>
  <c r="O83" i="26"/>
  <c r="P83" i="26"/>
  <c r="Q83" i="26"/>
  <c r="R83" i="26"/>
  <c r="S83" i="26"/>
  <c r="T83" i="26"/>
  <c r="U83" i="26"/>
  <c r="V83" i="26"/>
  <c r="O84" i="26"/>
  <c r="P84" i="26"/>
  <c r="Q84" i="26"/>
  <c r="R84" i="26"/>
  <c r="S84" i="26"/>
  <c r="T84" i="26"/>
  <c r="U84" i="26"/>
  <c r="V84" i="26"/>
  <c r="O85" i="26"/>
  <c r="P85" i="26"/>
  <c r="Q85" i="26"/>
  <c r="R85" i="26"/>
  <c r="S85" i="26"/>
  <c r="T85" i="26"/>
  <c r="U85" i="26"/>
  <c r="V85" i="26"/>
  <c r="O86" i="26"/>
  <c r="P86" i="26"/>
  <c r="Q86" i="26"/>
  <c r="R86" i="26"/>
  <c r="S86" i="26"/>
  <c r="T86" i="26"/>
  <c r="U86" i="26"/>
  <c r="V86" i="26"/>
  <c r="O87" i="26"/>
  <c r="P87" i="26"/>
  <c r="Q87" i="26"/>
  <c r="R87" i="26"/>
  <c r="S87" i="26"/>
  <c r="T87" i="26"/>
  <c r="U87" i="26"/>
  <c r="V87" i="26"/>
  <c r="O88" i="26"/>
  <c r="P88" i="26"/>
  <c r="Q88" i="26"/>
  <c r="R88" i="26"/>
  <c r="S88" i="26"/>
  <c r="T88" i="26"/>
  <c r="U88" i="26"/>
  <c r="V88" i="26"/>
  <c r="O89" i="26"/>
  <c r="P89" i="26"/>
  <c r="Q89" i="26"/>
  <c r="R89" i="26"/>
  <c r="S89" i="26"/>
  <c r="T89" i="26"/>
  <c r="U89" i="26"/>
  <c r="V89" i="26"/>
  <c r="O90" i="26"/>
  <c r="P90" i="26"/>
  <c r="Q90" i="26"/>
  <c r="R90" i="26"/>
  <c r="S90" i="26"/>
  <c r="T90" i="26"/>
  <c r="U90" i="26"/>
  <c r="V90" i="26"/>
  <c r="O91" i="26"/>
  <c r="P91" i="26"/>
  <c r="Q91" i="26"/>
  <c r="R91" i="26"/>
  <c r="S91" i="26"/>
  <c r="T91" i="26"/>
  <c r="U91" i="26"/>
  <c r="V91" i="26"/>
  <c r="O92" i="26"/>
  <c r="P92" i="26"/>
  <c r="Q92" i="26"/>
  <c r="R92" i="26"/>
  <c r="S92" i="26"/>
  <c r="T92" i="26"/>
  <c r="U92" i="26"/>
  <c r="V92" i="26"/>
  <c r="O93" i="26"/>
  <c r="P93" i="26"/>
  <c r="Q93" i="26"/>
  <c r="R93" i="26"/>
  <c r="S93" i="26"/>
  <c r="T93" i="26"/>
  <c r="U93" i="26"/>
  <c r="V93" i="26"/>
  <c r="O94" i="26"/>
  <c r="P94" i="26"/>
  <c r="Q94" i="26"/>
  <c r="R94" i="26"/>
  <c r="S94" i="26"/>
  <c r="T94" i="26"/>
  <c r="U94" i="26"/>
  <c r="V94" i="26"/>
  <c r="O95" i="26"/>
  <c r="P95" i="26"/>
  <c r="Q95" i="26"/>
  <c r="R95" i="26"/>
  <c r="S95" i="26"/>
  <c r="T95" i="26"/>
  <c r="U95" i="26"/>
  <c r="V95" i="26"/>
  <c r="O96" i="26"/>
  <c r="P96" i="26"/>
  <c r="Q96" i="26"/>
  <c r="R96" i="26"/>
  <c r="S96" i="26"/>
  <c r="T96" i="26"/>
  <c r="U96" i="26"/>
  <c r="V96" i="26"/>
  <c r="O97" i="26"/>
  <c r="P97" i="26"/>
  <c r="Q97" i="26"/>
  <c r="R97" i="26"/>
  <c r="S97" i="26"/>
  <c r="T97" i="26"/>
  <c r="U97" i="26"/>
  <c r="V97" i="26"/>
  <c r="O98" i="26"/>
  <c r="P98" i="26"/>
  <c r="Q98" i="26"/>
  <c r="R98" i="26"/>
  <c r="S98" i="26"/>
  <c r="T98" i="26"/>
  <c r="U98" i="26"/>
  <c r="V98" i="26"/>
  <c r="O99" i="26"/>
  <c r="P99" i="26"/>
  <c r="Q99" i="26"/>
  <c r="R99" i="26"/>
  <c r="S99" i="26"/>
  <c r="T99" i="26"/>
  <c r="U99" i="26"/>
  <c r="V99" i="26"/>
  <c r="O100" i="26"/>
  <c r="P100" i="26"/>
  <c r="Q100" i="26"/>
  <c r="R100" i="26"/>
  <c r="S100" i="26"/>
  <c r="T100" i="26"/>
  <c r="U100" i="26"/>
  <c r="V100" i="26"/>
  <c r="O101" i="26"/>
  <c r="P101" i="26"/>
  <c r="Q101" i="26"/>
  <c r="R101" i="26"/>
  <c r="S101" i="26"/>
  <c r="T101" i="26"/>
  <c r="U101" i="26"/>
  <c r="V101" i="26"/>
  <c r="O102" i="26"/>
  <c r="P102" i="26"/>
  <c r="Q102" i="26"/>
  <c r="R102" i="26"/>
  <c r="S102" i="26"/>
  <c r="T102" i="26"/>
  <c r="U102" i="26"/>
  <c r="V102" i="26"/>
  <c r="O103" i="26"/>
  <c r="P103" i="26"/>
  <c r="Q103" i="26"/>
  <c r="R103" i="26"/>
  <c r="S103" i="26"/>
  <c r="T103" i="26"/>
  <c r="U103" i="26"/>
  <c r="V103" i="26"/>
  <c r="O104" i="26"/>
  <c r="P104" i="26"/>
  <c r="Q104" i="26"/>
  <c r="R104" i="26"/>
  <c r="S104" i="26"/>
  <c r="T104" i="26"/>
  <c r="U104" i="26"/>
  <c r="V104" i="26"/>
  <c r="O105" i="26"/>
  <c r="P105" i="26"/>
  <c r="Q105" i="26"/>
  <c r="R105" i="26"/>
  <c r="S105" i="26"/>
  <c r="T105" i="26"/>
  <c r="U105" i="26"/>
  <c r="V105" i="26"/>
  <c r="O106" i="26"/>
  <c r="P106" i="26"/>
  <c r="Q106" i="26"/>
  <c r="R106" i="26"/>
  <c r="S106" i="26"/>
  <c r="T106" i="26"/>
  <c r="U106" i="26"/>
  <c r="V106" i="26"/>
  <c r="O107" i="26"/>
  <c r="P107" i="26"/>
  <c r="Q107" i="26"/>
  <c r="R107" i="26"/>
  <c r="S107" i="26"/>
  <c r="T107" i="26"/>
  <c r="U107" i="26"/>
  <c r="V107" i="26"/>
  <c r="O108" i="26"/>
  <c r="P108" i="26"/>
  <c r="Q108" i="26"/>
  <c r="R108" i="26"/>
  <c r="S108" i="26"/>
  <c r="T108" i="26"/>
  <c r="U108" i="26"/>
  <c r="V108" i="26"/>
  <c r="O109" i="26"/>
  <c r="P109" i="26"/>
  <c r="Q109" i="26"/>
  <c r="R109" i="26"/>
  <c r="S109" i="26"/>
  <c r="T109" i="26"/>
  <c r="U109" i="26"/>
  <c r="V109" i="26"/>
  <c r="O110" i="26"/>
  <c r="P110" i="26"/>
  <c r="Q110" i="26"/>
  <c r="R110" i="26"/>
  <c r="S110" i="26"/>
  <c r="T110" i="26"/>
  <c r="U110" i="26"/>
  <c r="V110" i="26"/>
  <c r="O111" i="26"/>
  <c r="P111" i="26"/>
  <c r="Q111" i="26"/>
  <c r="R111" i="26"/>
  <c r="S111" i="26"/>
  <c r="T111" i="26"/>
  <c r="U111" i="26"/>
  <c r="V111" i="26"/>
  <c r="O112" i="26"/>
  <c r="P112" i="26"/>
  <c r="Q112" i="26"/>
  <c r="R112" i="26"/>
  <c r="S112" i="26"/>
  <c r="T112" i="26"/>
  <c r="U112" i="26"/>
  <c r="V112" i="26"/>
  <c r="O113" i="26"/>
  <c r="P113" i="26"/>
  <c r="Q113" i="26"/>
  <c r="R113" i="26"/>
  <c r="S113" i="26"/>
  <c r="T113" i="26"/>
  <c r="U113" i="26"/>
  <c r="V113" i="26"/>
  <c r="O114" i="26"/>
  <c r="P114" i="26"/>
  <c r="Q114" i="26"/>
  <c r="R114" i="26"/>
  <c r="S114" i="26"/>
  <c r="T114" i="26"/>
  <c r="U114" i="26"/>
  <c r="V114" i="26"/>
  <c r="O115" i="26"/>
  <c r="P115" i="26"/>
  <c r="Q115" i="26"/>
  <c r="R115" i="26"/>
  <c r="S115" i="26"/>
  <c r="T115" i="26"/>
  <c r="U115" i="26"/>
  <c r="V115" i="26"/>
  <c r="O116" i="26"/>
  <c r="P116" i="26"/>
  <c r="Q116" i="26"/>
  <c r="R116" i="26"/>
  <c r="S116" i="26"/>
  <c r="T116" i="26"/>
  <c r="U116" i="26"/>
  <c r="V116" i="26"/>
  <c r="O117" i="26"/>
  <c r="P117" i="26"/>
  <c r="Q117" i="26"/>
  <c r="R117" i="26"/>
  <c r="S117" i="26"/>
  <c r="T117" i="26"/>
  <c r="U117" i="26"/>
  <c r="V117" i="26"/>
  <c r="O118" i="26"/>
  <c r="P118" i="26"/>
  <c r="Q118" i="26"/>
  <c r="R118" i="26"/>
  <c r="S118" i="26"/>
  <c r="T118" i="26"/>
  <c r="U118" i="26"/>
  <c r="V118" i="26"/>
  <c r="O119" i="26"/>
  <c r="P119" i="26"/>
  <c r="Q119" i="26"/>
  <c r="R119" i="26"/>
  <c r="S119" i="26"/>
  <c r="T119" i="26"/>
  <c r="U119" i="26"/>
  <c r="V119" i="26"/>
  <c r="O120" i="26"/>
  <c r="P120" i="26"/>
  <c r="Q120" i="26"/>
  <c r="R120" i="26"/>
  <c r="S120" i="26"/>
  <c r="T120" i="26"/>
  <c r="U120" i="26"/>
  <c r="V120" i="26"/>
  <c r="O121" i="26"/>
  <c r="P121" i="26"/>
  <c r="Q121" i="26"/>
  <c r="R121" i="26"/>
  <c r="S121" i="26"/>
  <c r="T121" i="26"/>
  <c r="U121" i="26"/>
  <c r="V121" i="26"/>
  <c r="O122" i="26"/>
  <c r="P122" i="26"/>
  <c r="Q122" i="26"/>
  <c r="R122" i="26"/>
  <c r="S122" i="26"/>
  <c r="T122" i="26"/>
  <c r="U122" i="26"/>
  <c r="V122" i="26"/>
  <c r="O123" i="26"/>
  <c r="P123" i="26"/>
  <c r="Q123" i="26"/>
  <c r="R123" i="26"/>
  <c r="S123" i="26"/>
  <c r="T123" i="26"/>
  <c r="U123" i="26"/>
  <c r="V123" i="26"/>
  <c r="O124" i="26"/>
  <c r="P124" i="26"/>
  <c r="Q124" i="26"/>
  <c r="R124" i="26"/>
  <c r="S124" i="26"/>
  <c r="T124" i="26"/>
  <c r="U124" i="26"/>
  <c r="V124" i="26"/>
  <c r="O125" i="26"/>
  <c r="P125" i="26"/>
  <c r="Q125" i="26"/>
  <c r="R125" i="26"/>
  <c r="S125" i="26"/>
  <c r="T125" i="26"/>
  <c r="U125" i="26"/>
  <c r="V125" i="26"/>
  <c r="O126" i="26"/>
  <c r="P126" i="26"/>
  <c r="Q126" i="26"/>
  <c r="R126" i="26"/>
  <c r="S126" i="26"/>
  <c r="T126" i="26"/>
  <c r="U126" i="26"/>
  <c r="V126" i="26"/>
  <c r="O127" i="26"/>
  <c r="P127" i="26"/>
  <c r="Q127" i="26"/>
  <c r="R127" i="26"/>
  <c r="S127" i="26"/>
  <c r="T127" i="26"/>
  <c r="U127" i="26"/>
  <c r="V127" i="26"/>
  <c r="O128" i="26"/>
  <c r="P128" i="26"/>
  <c r="Q128" i="26"/>
  <c r="R128" i="26"/>
  <c r="S128" i="26"/>
  <c r="T128" i="26"/>
  <c r="U128" i="26"/>
  <c r="V128" i="26"/>
  <c r="O129" i="26"/>
  <c r="P129" i="26"/>
  <c r="Q129" i="26"/>
  <c r="R129" i="26"/>
  <c r="S129" i="26"/>
  <c r="T129" i="26"/>
  <c r="U129" i="26"/>
  <c r="V129" i="26"/>
  <c r="O130" i="26"/>
  <c r="P130" i="26"/>
  <c r="Q130" i="26"/>
  <c r="R130" i="26"/>
  <c r="S130" i="26"/>
  <c r="T130" i="26"/>
  <c r="U130" i="26"/>
  <c r="V130" i="26"/>
  <c r="O131" i="26"/>
  <c r="P131" i="26"/>
  <c r="Q131" i="26"/>
  <c r="R131" i="26"/>
  <c r="S131" i="26"/>
  <c r="T131" i="26"/>
  <c r="U131" i="26"/>
  <c r="V131" i="26"/>
  <c r="O132" i="26"/>
  <c r="P132" i="26"/>
  <c r="Q132" i="26"/>
  <c r="R132" i="26"/>
  <c r="S132" i="26"/>
  <c r="T132" i="26"/>
  <c r="U132" i="26"/>
  <c r="V132" i="26"/>
  <c r="O133" i="26"/>
  <c r="P133" i="26"/>
  <c r="Q133" i="26"/>
  <c r="R133" i="26"/>
  <c r="S133" i="26"/>
  <c r="T133" i="26"/>
  <c r="U133" i="26"/>
  <c r="V133" i="26"/>
  <c r="O134" i="26"/>
  <c r="P134" i="26"/>
  <c r="Q134" i="26"/>
  <c r="R134" i="26"/>
  <c r="S134" i="26"/>
  <c r="T134" i="26"/>
  <c r="U134" i="26"/>
  <c r="V134" i="26"/>
  <c r="O135" i="26"/>
  <c r="P135" i="26"/>
  <c r="Q135" i="26"/>
  <c r="R135" i="26"/>
  <c r="S135" i="26"/>
  <c r="T135" i="26"/>
  <c r="U135" i="26"/>
  <c r="V135" i="26"/>
  <c r="O136" i="26"/>
  <c r="P136" i="26"/>
  <c r="Q136" i="26"/>
  <c r="R136" i="26"/>
  <c r="S136" i="26"/>
  <c r="T136" i="26"/>
  <c r="U136" i="26"/>
  <c r="V136" i="26"/>
  <c r="O137" i="26"/>
  <c r="P137" i="26"/>
  <c r="Q137" i="26"/>
  <c r="R137" i="26"/>
  <c r="S137" i="26"/>
  <c r="T137" i="26"/>
  <c r="U137" i="26"/>
  <c r="V137" i="26"/>
  <c r="O138" i="26"/>
  <c r="P138" i="26"/>
  <c r="Q138" i="26"/>
  <c r="R138" i="26"/>
  <c r="S138" i="26"/>
  <c r="T138" i="26"/>
  <c r="U138" i="26"/>
  <c r="V138" i="26"/>
  <c r="O139" i="26"/>
  <c r="P139" i="26"/>
  <c r="Q139" i="26"/>
  <c r="R139" i="26"/>
  <c r="S139" i="26"/>
  <c r="T139" i="26"/>
  <c r="U139" i="26"/>
  <c r="V139" i="26"/>
  <c r="O140" i="26"/>
  <c r="P140" i="26"/>
  <c r="Q140" i="26"/>
  <c r="R140" i="26"/>
  <c r="S140" i="26"/>
  <c r="T140" i="26"/>
  <c r="U140" i="26"/>
  <c r="V140" i="26"/>
  <c r="O141" i="26"/>
  <c r="P141" i="26"/>
  <c r="Q141" i="26"/>
  <c r="R141" i="26"/>
  <c r="S141" i="26"/>
  <c r="T141" i="26"/>
  <c r="U141" i="26"/>
  <c r="V141" i="26"/>
  <c r="O142" i="26"/>
  <c r="P142" i="26"/>
  <c r="Q142" i="26"/>
  <c r="R142" i="26"/>
  <c r="S142" i="26"/>
  <c r="T142" i="26"/>
  <c r="U142" i="26"/>
  <c r="V142" i="26"/>
  <c r="O143" i="26"/>
  <c r="P143" i="26"/>
  <c r="Q143" i="26"/>
  <c r="R143" i="26"/>
  <c r="S143" i="26"/>
  <c r="T143" i="26"/>
  <c r="U143" i="26"/>
  <c r="V143" i="26"/>
  <c r="O144" i="26"/>
  <c r="P144" i="26"/>
  <c r="Q144" i="26"/>
  <c r="R144" i="26"/>
  <c r="S144" i="26"/>
  <c r="T144" i="26"/>
  <c r="U144" i="26"/>
  <c r="V144" i="26"/>
  <c r="O145" i="26"/>
  <c r="P145" i="26"/>
  <c r="Q145" i="26"/>
  <c r="R145" i="26"/>
  <c r="S145" i="26"/>
  <c r="T145" i="26"/>
  <c r="U145" i="26"/>
  <c r="V145" i="26"/>
  <c r="O146" i="26"/>
  <c r="P146" i="26"/>
  <c r="Q146" i="26"/>
  <c r="R146" i="26"/>
  <c r="S146" i="26"/>
  <c r="T146" i="26"/>
  <c r="U146" i="26"/>
  <c r="V146" i="26"/>
  <c r="O147" i="26"/>
  <c r="P147" i="26"/>
  <c r="Q147" i="26"/>
  <c r="R147" i="26"/>
  <c r="S147" i="26"/>
  <c r="T147" i="26"/>
  <c r="U147" i="26"/>
  <c r="V147" i="26"/>
  <c r="O148" i="26"/>
  <c r="P148" i="26"/>
  <c r="Q148" i="26"/>
  <c r="R148" i="26"/>
  <c r="S148" i="26"/>
  <c r="T148" i="26"/>
  <c r="U148" i="26"/>
  <c r="V148" i="26"/>
  <c r="O149" i="26"/>
  <c r="P149" i="26"/>
  <c r="Q149" i="26"/>
  <c r="R149" i="26"/>
  <c r="S149" i="26"/>
  <c r="T149" i="26"/>
  <c r="U149" i="26"/>
  <c r="V149" i="26"/>
  <c r="O150" i="26"/>
  <c r="P150" i="26"/>
  <c r="Q150" i="26"/>
  <c r="R150" i="26"/>
  <c r="S150" i="26"/>
  <c r="T150" i="26"/>
  <c r="U150" i="26"/>
  <c r="V150" i="26"/>
  <c r="O151" i="26"/>
  <c r="P151" i="26"/>
  <c r="Q151" i="26"/>
  <c r="R151" i="26"/>
  <c r="S151" i="26"/>
  <c r="T151" i="26"/>
  <c r="U151" i="26"/>
  <c r="V151" i="26"/>
  <c r="O152" i="26"/>
  <c r="P152" i="26"/>
  <c r="Q152" i="26"/>
  <c r="R152" i="26"/>
  <c r="S152" i="26"/>
  <c r="T152" i="26"/>
  <c r="U152" i="26"/>
  <c r="V152" i="26"/>
  <c r="O153" i="26"/>
  <c r="P153" i="26"/>
  <c r="Q153" i="26"/>
  <c r="R153" i="26"/>
  <c r="S153" i="26"/>
  <c r="T153" i="26"/>
  <c r="U153" i="26"/>
  <c r="V153" i="26"/>
  <c r="O154" i="26"/>
  <c r="P154" i="26"/>
  <c r="Q154" i="26"/>
  <c r="R154" i="26"/>
  <c r="S154" i="26"/>
  <c r="T154" i="26"/>
  <c r="U154" i="26"/>
  <c r="V154" i="26"/>
  <c r="O155" i="26"/>
  <c r="P155" i="26"/>
  <c r="Q155" i="26"/>
  <c r="R155" i="26"/>
  <c r="S155" i="26"/>
  <c r="T155" i="26"/>
  <c r="U155" i="26"/>
  <c r="V155" i="26"/>
  <c r="O156" i="26"/>
  <c r="P156" i="26"/>
  <c r="Q156" i="26"/>
  <c r="R156" i="26"/>
  <c r="S156" i="26"/>
  <c r="T156" i="26"/>
  <c r="U156" i="26"/>
  <c r="V156" i="26"/>
  <c r="O157" i="26"/>
  <c r="P157" i="26"/>
  <c r="Q157" i="26"/>
  <c r="R157" i="26"/>
  <c r="S157" i="26"/>
  <c r="T157" i="26"/>
  <c r="U157" i="26"/>
  <c r="V157" i="26"/>
  <c r="O158" i="26"/>
  <c r="P158" i="26"/>
  <c r="Q158" i="26"/>
  <c r="R158" i="26"/>
  <c r="S158" i="26"/>
  <c r="T158" i="26"/>
  <c r="U158" i="26"/>
  <c r="V158" i="26"/>
  <c r="O159" i="26"/>
  <c r="P159" i="26"/>
  <c r="Q159" i="26"/>
  <c r="R159" i="26"/>
  <c r="S159" i="26"/>
  <c r="T159" i="26"/>
  <c r="U159" i="26"/>
  <c r="V159" i="26"/>
  <c r="O160" i="26"/>
  <c r="P160" i="26"/>
  <c r="Q160" i="26"/>
  <c r="R160" i="26"/>
  <c r="S160" i="26"/>
  <c r="T160" i="26"/>
  <c r="U160" i="26"/>
  <c r="V160" i="26"/>
  <c r="O161" i="26"/>
  <c r="P161" i="26"/>
  <c r="Q161" i="26"/>
  <c r="R161" i="26"/>
  <c r="S161" i="26"/>
  <c r="T161" i="26"/>
  <c r="U161" i="26"/>
  <c r="V161" i="26"/>
  <c r="O162" i="26"/>
  <c r="P162" i="26"/>
  <c r="Q162" i="26"/>
  <c r="R162" i="26"/>
  <c r="S162" i="26"/>
  <c r="T162" i="26"/>
  <c r="U162" i="26"/>
  <c r="V162" i="26"/>
  <c r="O163" i="26"/>
  <c r="P163" i="26"/>
  <c r="Q163" i="26"/>
  <c r="R163" i="26"/>
  <c r="S163" i="26"/>
  <c r="T163" i="26"/>
  <c r="U163" i="26"/>
  <c r="V163" i="26"/>
  <c r="O164" i="26"/>
  <c r="P164" i="26"/>
  <c r="Q164" i="26"/>
  <c r="R164" i="26"/>
  <c r="S164" i="26"/>
  <c r="T164" i="26"/>
  <c r="U164" i="26"/>
  <c r="V164" i="26"/>
  <c r="O165" i="26"/>
  <c r="P165" i="26"/>
  <c r="Q165" i="26"/>
  <c r="R165" i="26"/>
  <c r="S165" i="26"/>
  <c r="T165" i="26"/>
  <c r="U165" i="26"/>
  <c r="V165" i="26"/>
  <c r="O166" i="26"/>
  <c r="P166" i="26"/>
  <c r="Q166" i="26"/>
  <c r="R166" i="26"/>
  <c r="S166" i="26"/>
  <c r="T166" i="26"/>
  <c r="U166" i="26"/>
  <c r="V166" i="26"/>
  <c r="O167" i="26"/>
  <c r="P167" i="26"/>
  <c r="Q167" i="26"/>
  <c r="R167" i="26"/>
  <c r="S167" i="26"/>
  <c r="T167" i="26"/>
  <c r="U167" i="26"/>
  <c r="V167" i="26"/>
  <c r="O168" i="26"/>
  <c r="P168" i="26"/>
  <c r="Q168" i="26"/>
  <c r="R168" i="26"/>
  <c r="S168" i="26"/>
  <c r="T168" i="26"/>
  <c r="U168" i="26"/>
  <c r="V168" i="26"/>
  <c r="O169" i="26"/>
  <c r="P169" i="26"/>
  <c r="Q169" i="26"/>
  <c r="R169" i="26"/>
  <c r="S169" i="26"/>
  <c r="T169" i="26"/>
  <c r="U169" i="26"/>
  <c r="V169" i="26"/>
  <c r="O170" i="26"/>
  <c r="P170" i="26"/>
  <c r="Q170" i="26"/>
  <c r="R170" i="26"/>
  <c r="S170" i="26"/>
  <c r="T170" i="26"/>
  <c r="U170" i="26"/>
  <c r="V170" i="26"/>
  <c r="O171" i="26"/>
  <c r="P171" i="26"/>
  <c r="Q171" i="26"/>
  <c r="R171" i="26"/>
  <c r="S171" i="26"/>
  <c r="T171" i="26"/>
  <c r="U171" i="26"/>
  <c r="V171" i="26"/>
  <c r="O172" i="26"/>
  <c r="P172" i="26"/>
  <c r="Q172" i="26"/>
  <c r="R172" i="26"/>
  <c r="S172" i="26"/>
  <c r="T172" i="26"/>
  <c r="U172" i="26"/>
  <c r="V172" i="26"/>
  <c r="O173" i="26"/>
  <c r="P173" i="26"/>
  <c r="Q173" i="26"/>
  <c r="R173" i="26"/>
  <c r="S173" i="26"/>
  <c r="T173" i="26"/>
  <c r="U173" i="26"/>
  <c r="V173" i="26"/>
  <c r="O174" i="26"/>
  <c r="P174" i="26"/>
  <c r="Q174" i="26"/>
  <c r="R174" i="26"/>
  <c r="S174" i="26"/>
  <c r="T174" i="26"/>
  <c r="U174" i="26"/>
  <c r="V174" i="26"/>
  <c r="O175" i="26"/>
  <c r="P175" i="26"/>
  <c r="Q175" i="26"/>
  <c r="R175" i="26"/>
  <c r="S175" i="26"/>
  <c r="T175" i="26"/>
  <c r="U175" i="26"/>
  <c r="V175" i="26"/>
  <c r="O176" i="26"/>
  <c r="P176" i="26"/>
  <c r="Q176" i="26"/>
  <c r="R176" i="26"/>
  <c r="S176" i="26"/>
  <c r="T176" i="26"/>
  <c r="U176" i="26"/>
  <c r="V176" i="26"/>
  <c r="O177" i="26"/>
  <c r="P177" i="26"/>
  <c r="Q177" i="26"/>
  <c r="R177" i="26"/>
  <c r="S177" i="26"/>
  <c r="T177" i="26"/>
  <c r="U177" i="26"/>
  <c r="V177" i="26"/>
  <c r="O178" i="26"/>
  <c r="P178" i="26"/>
  <c r="Q178" i="26"/>
  <c r="R178" i="26"/>
  <c r="S178" i="26"/>
  <c r="T178" i="26"/>
  <c r="U178" i="26"/>
  <c r="V178" i="26"/>
  <c r="O179" i="26"/>
  <c r="P179" i="26"/>
  <c r="Q179" i="26"/>
  <c r="R179" i="26"/>
  <c r="S179" i="26"/>
  <c r="T179" i="26"/>
  <c r="U179" i="26"/>
  <c r="V179" i="26"/>
  <c r="O180" i="26"/>
  <c r="P180" i="26"/>
  <c r="Q180" i="26"/>
  <c r="R180" i="26"/>
  <c r="S180" i="26"/>
  <c r="T180" i="26"/>
  <c r="U180" i="26"/>
  <c r="V180" i="26"/>
  <c r="O181" i="26"/>
  <c r="P181" i="26"/>
  <c r="Q181" i="26"/>
  <c r="R181" i="26"/>
  <c r="S181" i="26"/>
  <c r="T181" i="26"/>
  <c r="U181" i="26"/>
  <c r="V181" i="26"/>
  <c r="O182" i="26"/>
  <c r="P182" i="26"/>
  <c r="Q182" i="26"/>
  <c r="R182" i="26"/>
  <c r="S182" i="26"/>
  <c r="T182" i="26"/>
  <c r="U182" i="26"/>
  <c r="V182" i="26"/>
  <c r="O183" i="26"/>
  <c r="P183" i="26"/>
  <c r="Q183" i="26"/>
  <c r="R183" i="26"/>
  <c r="S183" i="26"/>
  <c r="T183" i="26"/>
  <c r="U183" i="26"/>
  <c r="V183" i="26"/>
  <c r="O184" i="26"/>
  <c r="P184" i="26"/>
  <c r="Q184" i="26"/>
  <c r="R184" i="26"/>
  <c r="S184" i="26"/>
  <c r="T184" i="26"/>
  <c r="U184" i="26"/>
  <c r="V184" i="26"/>
  <c r="O185" i="26"/>
  <c r="P185" i="26"/>
  <c r="Q185" i="26"/>
  <c r="R185" i="26"/>
  <c r="S185" i="26"/>
  <c r="T185" i="26"/>
  <c r="U185" i="26"/>
  <c r="V185" i="26"/>
  <c r="O186" i="26"/>
  <c r="P186" i="26"/>
  <c r="Q186" i="26"/>
  <c r="R186" i="26"/>
  <c r="S186" i="26"/>
  <c r="T186" i="26"/>
  <c r="U186" i="26"/>
  <c r="V186" i="26"/>
  <c r="O187" i="26"/>
  <c r="P187" i="26"/>
  <c r="Q187" i="26"/>
  <c r="R187" i="26"/>
  <c r="S187" i="26"/>
  <c r="T187" i="26"/>
  <c r="U187" i="26"/>
  <c r="V187" i="26"/>
  <c r="O188" i="26"/>
  <c r="P188" i="26"/>
  <c r="Q188" i="26"/>
  <c r="R188" i="26"/>
  <c r="S188" i="26"/>
  <c r="T188" i="26"/>
  <c r="U188" i="26"/>
  <c r="V188" i="26"/>
  <c r="O189" i="26"/>
  <c r="P189" i="26"/>
  <c r="Q189" i="26"/>
  <c r="R189" i="26"/>
  <c r="S189" i="26"/>
  <c r="T189" i="26"/>
  <c r="U189" i="26"/>
  <c r="V189" i="26"/>
  <c r="O190" i="26"/>
  <c r="P190" i="26"/>
  <c r="Q190" i="26"/>
  <c r="R190" i="26"/>
  <c r="S190" i="26"/>
  <c r="T190" i="26"/>
  <c r="U190" i="26"/>
  <c r="V190" i="26"/>
  <c r="O191" i="26"/>
  <c r="P191" i="26"/>
  <c r="Q191" i="26"/>
  <c r="R191" i="26"/>
  <c r="S191" i="26"/>
  <c r="T191" i="26"/>
  <c r="U191" i="26"/>
  <c r="V191" i="26"/>
  <c r="O192" i="26"/>
  <c r="P192" i="26"/>
  <c r="Q192" i="26"/>
  <c r="R192" i="26"/>
  <c r="S192" i="26"/>
  <c r="T192" i="26"/>
  <c r="U192" i="26"/>
  <c r="V192" i="26"/>
  <c r="O193" i="26"/>
  <c r="P193" i="26"/>
  <c r="Q193" i="26"/>
  <c r="R193" i="26"/>
  <c r="S193" i="26"/>
  <c r="T193" i="26"/>
  <c r="U193" i="26"/>
  <c r="V193" i="26"/>
  <c r="O194" i="26"/>
  <c r="P194" i="26"/>
  <c r="Q194" i="26"/>
  <c r="R194" i="26"/>
  <c r="S194" i="26"/>
  <c r="T194" i="26"/>
  <c r="U194" i="26"/>
  <c r="V194" i="26"/>
  <c r="O195" i="26"/>
  <c r="P195" i="26"/>
  <c r="Q195" i="26"/>
  <c r="R195" i="26"/>
  <c r="S195" i="26"/>
  <c r="T195" i="26"/>
  <c r="U195" i="26"/>
  <c r="V195" i="26"/>
  <c r="O196" i="26"/>
  <c r="P196" i="26"/>
  <c r="Q196" i="26"/>
  <c r="R196" i="26"/>
  <c r="S196" i="26"/>
  <c r="T196" i="26"/>
  <c r="U196" i="26"/>
  <c r="V196" i="26"/>
  <c r="O197" i="26"/>
  <c r="P197" i="26"/>
  <c r="Q197" i="26"/>
  <c r="R197" i="26"/>
  <c r="S197" i="26"/>
  <c r="T197" i="26"/>
  <c r="U197" i="26"/>
  <c r="V197" i="26"/>
  <c r="O198" i="26"/>
  <c r="P198" i="26"/>
  <c r="Q198" i="26"/>
  <c r="R198" i="26"/>
  <c r="S198" i="26"/>
  <c r="T198" i="26"/>
  <c r="U198" i="26"/>
  <c r="V198" i="26"/>
  <c r="O199" i="26"/>
  <c r="P199" i="26"/>
  <c r="Q199" i="26"/>
  <c r="R199" i="26"/>
  <c r="S199" i="26"/>
  <c r="T199" i="26"/>
  <c r="U199" i="26"/>
  <c r="V199" i="26"/>
  <c r="O200" i="26"/>
  <c r="P200" i="26"/>
  <c r="Q200" i="26"/>
  <c r="R200" i="26"/>
  <c r="S200" i="26"/>
  <c r="T200" i="26"/>
  <c r="U200" i="26"/>
  <c r="V200" i="26"/>
  <c r="O201" i="26"/>
  <c r="P201" i="26"/>
  <c r="Q201" i="26"/>
  <c r="R201" i="26"/>
  <c r="S201" i="26"/>
  <c r="T201" i="26"/>
  <c r="U201" i="26"/>
  <c r="V201" i="26"/>
  <c r="O202" i="26"/>
  <c r="P202" i="26"/>
  <c r="Q202" i="26"/>
  <c r="R202" i="26"/>
  <c r="S202" i="26"/>
  <c r="T202" i="26"/>
  <c r="U202" i="26"/>
  <c r="V202" i="26"/>
  <c r="O203" i="26"/>
  <c r="P203" i="26"/>
  <c r="Q203" i="26"/>
  <c r="R203" i="26"/>
  <c r="S203" i="26"/>
  <c r="T203" i="26"/>
  <c r="U203" i="26"/>
  <c r="V203" i="26"/>
  <c r="O204" i="26"/>
  <c r="P204" i="26"/>
  <c r="Q204" i="26"/>
  <c r="R204" i="26"/>
  <c r="S204" i="26"/>
  <c r="T204" i="26"/>
  <c r="U204" i="26"/>
  <c r="V204" i="26"/>
  <c r="O205" i="26"/>
  <c r="P205" i="26"/>
  <c r="Q205" i="26"/>
  <c r="R205" i="26"/>
  <c r="S205" i="26"/>
  <c r="T205" i="26"/>
  <c r="U205" i="26"/>
  <c r="V205" i="26"/>
  <c r="O206" i="26"/>
  <c r="P206" i="26"/>
  <c r="Q206" i="26"/>
  <c r="R206" i="26"/>
  <c r="S206" i="26"/>
  <c r="T206" i="26"/>
  <c r="U206" i="26"/>
  <c r="V206" i="26"/>
  <c r="O207" i="26"/>
  <c r="P207" i="26"/>
  <c r="Q207" i="26"/>
  <c r="R207" i="26"/>
  <c r="S207" i="26"/>
  <c r="T207" i="26"/>
  <c r="U207" i="26"/>
  <c r="V207" i="26"/>
  <c r="O208" i="26"/>
  <c r="P208" i="26"/>
  <c r="Q208" i="26"/>
  <c r="R208" i="26"/>
  <c r="S208" i="26"/>
  <c r="T208" i="26"/>
  <c r="U208" i="26"/>
  <c r="V208" i="26"/>
  <c r="O209" i="26"/>
  <c r="P209" i="26"/>
  <c r="Q209" i="26"/>
  <c r="R209" i="26"/>
  <c r="S209" i="26"/>
  <c r="T209" i="26"/>
  <c r="U209" i="26"/>
  <c r="V209" i="26"/>
  <c r="O210" i="26"/>
  <c r="P210" i="26"/>
  <c r="Q210" i="26"/>
  <c r="R210" i="26"/>
  <c r="S210" i="26"/>
  <c r="T210" i="26"/>
  <c r="U210" i="26"/>
  <c r="V210" i="26"/>
  <c r="O211" i="26"/>
  <c r="P211" i="26"/>
  <c r="Q211" i="26"/>
  <c r="R211" i="26"/>
  <c r="S211" i="26"/>
  <c r="T211" i="26"/>
  <c r="U211" i="26"/>
  <c r="V211" i="26"/>
  <c r="O212" i="26"/>
  <c r="P212" i="26"/>
  <c r="Q212" i="26"/>
  <c r="R212" i="26"/>
  <c r="S212" i="26"/>
  <c r="T212" i="26"/>
  <c r="U212" i="26"/>
  <c r="V212" i="26"/>
  <c r="O213" i="26"/>
  <c r="P213" i="26"/>
  <c r="Q213" i="26"/>
  <c r="R213" i="26"/>
  <c r="S213" i="26"/>
  <c r="T213" i="26"/>
  <c r="U213" i="26"/>
  <c r="V213" i="26"/>
  <c r="O214" i="26"/>
  <c r="P214" i="26"/>
  <c r="Q214" i="26"/>
  <c r="R214" i="26"/>
  <c r="S214" i="26"/>
  <c r="T214" i="26"/>
  <c r="U214" i="26"/>
  <c r="V214" i="26"/>
  <c r="O215" i="26"/>
  <c r="P215" i="26"/>
  <c r="Q215" i="26"/>
  <c r="R215" i="26"/>
  <c r="S215" i="26"/>
  <c r="T215" i="26"/>
  <c r="U215" i="26"/>
  <c r="V215" i="26"/>
  <c r="O216" i="26"/>
  <c r="P216" i="26"/>
  <c r="Q216" i="26"/>
  <c r="R216" i="26"/>
  <c r="S216" i="26"/>
  <c r="T216" i="26"/>
  <c r="U216" i="26"/>
  <c r="V216" i="26"/>
  <c r="O217" i="26"/>
  <c r="P217" i="26"/>
  <c r="Q217" i="26"/>
  <c r="R217" i="26"/>
  <c r="S217" i="26"/>
  <c r="T217" i="26"/>
  <c r="U217" i="26"/>
  <c r="V217" i="26"/>
  <c r="O218" i="26"/>
  <c r="P218" i="26"/>
  <c r="Q218" i="26"/>
  <c r="R218" i="26"/>
  <c r="S218" i="26"/>
  <c r="T218" i="26"/>
  <c r="U218" i="26"/>
  <c r="V218" i="26"/>
  <c r="O219" i="26"/>
  <c r="P219" i="26"/>
  <c r="Q219" i="26"/>
  <c r="R219" i="26"/>
  <c r="S219" i="26"/>
  <c r="T219" i="26"/>
  <c r="U219" i="26"/>
  <c r="V219" i="26"/>
  <c r="O220" i="26"/>
  <c r="P220" i="26"/>
  <c r="Q220" i="26"/>
  <c r="R220" i="26"/>
  <c r="S220" i="26"/>
  <c r="T220" i="26"/>
  <c r="U220" i="26"/>
  <c r="V220" i="26"/>
  <c r="O221" i="26"/>
  <c r="P221" i="26"/>
  <c r="Q221" i="26"/>
  <c r="R221" i="26"/>
  <c r="S221" i="26"/>
  <c r="T221" i="26"/>
  <c r="U221" i="26"/>
  <c r="V221" i="26"/>
  <c r="O222" i="26"/>
  <c r="P222" i="26"/>
  <c r="Q222" i="26"/>
  <c r="R222" i="26"/>
  <c r="S222" i="26"/>
  <c r="T222" i="26"/>
  <c r="U222" i="26"/>
  <c r="V222" i="26"/>
  <c r="O223" i="26"/>
  <c r="P223" i="26"/>
  <c r="Q223" i="26"/>
  <c r="R223" i="26"/>
  <c r="S223" i="26"/>
  <c r="T223" i="26"/>
  <c r="U223" i="26"/>
  <c r="V223" i="26"/>
  <c r="O224" i="26"/>
  <c r="P224" i="26"/>
  <c r="Q224" i="26"/>
  <c r="R224" i="26"/>
  <c r="S224" i="26"/>
  <c r="T224" i="26"/>
  <c r="U224" i="26"/>
  <c r="V224" i="26"/>
  <c r="O225" i="26"/>
  <c r="P225" i="26"/>
  <c r="Q225" i="26"/>
  <c r="R225" i="26"/>
  <c r="S225" i="26"/>
  <c r="T225" i="26"/>
  <c r="U225" i="26"/>
  <c r="V225" i="26"/>
  <c r="O226" i="26"/>
  <c r="P226" i="26"/>
  <c r="Q226" i="26"/>
  <c r="R226" i="26"/>
  <c r="S226" i="26"/>
  <c r="T226" i="26"/>
  <c r="U226" i="26"/>
  <c r="V226" i="26"/>
  <c r="O227" i="26"/>
  <c r="P227" i="26"/>
  <c r="Q227" i="26"/>
  <c r="R227" i="26"/>
  <c r="S227" i="26"/>
  <c r="T227" i="26"/>
  <c r="U227" i="26"/>
  <c r="V227" i="26"/>
  <c r="O228" i="26"/>
  <c r="P228" i="26"/>
  <c r="Q228" i="26"/>
  <c r="R228" i="26"/>
  <c r="S228" i="26"/>
  <c r="T228" i="26"/>
  <c r="U228" i="26"/>
  <c r="V228" i="26"/>
  <c r="O229" i="26"/>
  <c r="P229" i="26"/>
  <c r="Q229" i="26"/>
  <c r="R229" i="26"/>
  <c r="S229" i="26"/>
  <c r="T229" i="26"/>
  <c r="U229" i="26"/>
  <c r="V229" i="26"/>
  <c r="O230" i="26"/>
  <c r="P230" i="26"/>
  <c r="Q230" i="26"/>
  <c r="R230" i="26"/>
  <c r="S230" i="26"/>
  <c r="T230" i="26"/>
  <c r="U230" i="26"/>
  <c r="V230" i="26"/>
  <c r="O231" i="26"/>
  <c r="P231" i="26"/>
  <c r="Q231" i="26"/>
  <c r="R231" i="26"/>
  <c r="S231" i="26"/>
  <c r="T231" i="26"/>
  <c r="U231" i="26"/>
  <c r="V231" i="26"/>
  <c r="O232" i="26"/>
  <c r="P232" i="26"/>
  <c r="Q232" i="26"/>
  <c r="R232" i="26"/>
  <c r="S232" i="26"/>
  <c r="T232" i="26"/>
  <c r="U232" i="26"/>
  <c r="V232" i="26"/>
  <c r="O233" i="26"/>
  <c r="P233" i="26"/>
  <c r="Q233" i="26"/>
  <c r="R233" i="26"/>
  <c r="S233" i="26"/>
  <c r="T233" i="26"/>
  <c r="U233" i="26"/>
  <c r="V233" i="26"/>
  <c r="O234" i="26"/>
  <c r="P234" i="26"/>
  <c r="Q234" i="26"/>
  <c r="R234" i="26"/>
  <c r="S234" i="26"/>
  <c r="T234" i="26"/>
  <c r="U234" i="26"/>
  <c r="V234" i="26"/>
  <c r="O235" i="26"/>
  <c r="P235" i="26"/>
  <c r="Q235" i="26"/>
  <c r="R235" i="26"/>
  <c r="S235" i="26"/>
  <c r="T235" i="26"/>
  <c r="U235" i="26"/>
  <c r="V235" i="26"/>
  <c r="O236" i="26"/>
  <c r="P236" i="26"/>
  <c r="Q236" i="26"/>
  <c r="R236" i="26"/>
  <c r="S236" i="26"/>
  <c r="T236" i="26"/>
  <c r="U236" i="26"/>
  <c r="V236" i="26"/>
  <c r="O237" i="26"/>
  <c r="P237" i="26"/>
  <c r="Q237" i="26"/>
  <c r="R237" i="26"/>
  <c r="S237" i="26"/>
  <c r="T237" i="26"/>
  <c r="U237" i="26"/>
  <c r="V237" i="26"/>
  <c r="O238" i="26"/>
  <c r="P238" i="26"/>
  <c r="Q238" i="26"/>
  <c r="R238" i="26"/>
  <c r="S238" i="26"/>
  <c r="T238" i="26"/>
  <c r="U238" i="26"/>
  <c r="V238" i="26"/>
  <c r="O239" i="26"/>
  <c r="P239" i="26"/>
  <c r="Q239" i="26"/>
  <c r="R239" i="26"/>
  <c r="S239" i="26"/>
  <c r="T239" i="26"/>
  <c r="U239" i="26"/>
  <c r="V239" i="26"/>
  <c r="O240" i="26"/>
  <c r="P240" i="26"/>
  <c r="Q240" i="26"/>
  <c r="R240" i="26"/>
  <c r="S240" i="26"/>
  <c r="T240" i="26"/>
  <c r="U240" i="26"/>
  <c r="V240" i="26"/>
  <c r="O241" i="26"/>
  <c r="P241" i="26"/>
  <c r="Q241" i="26"/>
  <c r="R241" i="26"/>
  <c r="S241" i="26"/>
  <c r="T241" i="26"/>
  <c r="U241" i="26"/>
  <c r="V241" i="26"/>
  <c r="O242" i="26"/>
  <c r="P242" i="26"/>
  <c r="Q242" i="26"/>
  <c r="R242" i="26"/>
  <c r="S242" i="26"/>
  <c r="T242" i="26"/>
  <c r="U242" i="26"/>
  <c r="V242" i="26"/>
  <c r="O243" i="26"/>
  <c r="P243" i="26"/>
  <c r="Q243" i="26"/>
  <c r="R243" i="26"/>
  <c r="S243" i="26"/>
  <c r="T243" i="26"/>
  <c r="U243" i="26"/>
  <c r="V243" i="26"/>
  <c r="O244" i="26"/>
  <c r="P244" i="26"/>
  <c r="Q244" i="26"/>
  <c r="R244" i="26"/>
  <c r="S244" i="26"/>
  <c r="T244" i="26"/>
  <c r="U244" i="26"/>
  <c r="V244" i="26"/>
  <c r="O245" i="26"/>
  <c r="P245" i="26"/>
  <c r="Q245" i="26"/>
  <c r="R245" i="26"/>
  <c r="S245" i="26"/>
  <c r="T245" i="26"/>
  <c r="U245" i="26"/>
  <c r="V245" i="26"/>
  <c r="O246" i="26"/>
  <c r="P246" i="26"/>
  <c r="Q246" i="26"/>
  <c r="R246" i="26"/>
  <c r="S246" i="26"/>
  <c r="T246" i="26"/>
  <c r="U246" i="26"/>
  <c r="V246" i="26"/>
  <c r="O247" i="26"/>
  <c r="P247" i="26"/>
  <c r="Q247" i="26"/>
  <c r="R247" i="26"/>
  <c r="S247" i="26"/>
  <c r="T247" i="26"/>
  <c r="U247" i="26"/>
  <c r="V247" i="26"/>
  <c r="O248" i="26"/>
  <c r="P248" i="26"/>
  <c r="Q248" i="26"/>
  <c r="R248" i="26"/>
  <c r="S248" i="26"/>
  <c r="T248" i="26"/>
  <c r="U248" i="26"/>
  <c r="V248" i="26"/>
  <c r="O249" i="26"/>
  <c r="P249" i="26"/>
  <c r="Q249" i="26"/>
  <c r="R249" i="26"/>
  <c r="S249" i="26"/>
  <c r="T249" i="26"/>
  <c r="U249" i="26"/>
  <c r="V249" i="26"/>
  <c r="O250" i="26"/>
  <c r="P250" i="26"/>
  <c r="Q250" i="26"/>
  <c r="R250" i="26"/>
  <c r="S250" i="26"/>
  <c r="T250" i="26"/>
  <c r="U250" i="26"/>
  <c r="V250" i="26"/>
  <c r="O251" i="26"/>
  <c r="P251" i="26"/>
  <c r="Q251" i="26"/>
  <c r="R251" i="26"/>
  <c r="S251" i="26"/>
  <c r="T251" i="26"/>
  <c r="U251" i="26"/>
  <c r="V251" i="26"/>
  <c r="O252" i="26"/>
  <c r="P252" i="26"/>
  <c r="Q252" i="26"/>
  <c r="R252" i="26"/>
  <c r="S252" i="26"/>
  <c r="T252" i="26"/>
  <c r="U252" i="26"/>
  <c r="V252" i="26"/>
  <c r="O253" i="26"/>
  <c r="P253" i="26"/>
  <c r="Q253" i="26"/>
  <c r="R253" i="26"/>
  <c r="S253" i="26"/>
  <c r="T253" i="26"/>
  <c r="U253" i="26"/>
  <c r="V253" i="26"/>
  <c r="O254" i="26"/>
  <c r="P254" i="26"/>
  <c r="Q254" i="26"/>
  <c r="R254" i="26"/>
  <c r="S254" i="26"/>
  <c r="T254" i="26"/>
  <c r="U254" i="26"/>
  <c r="V254" i="26"/>
  <c r="O255" i="26"/>
  <c r="P255" i="26"/>
  <c r="Q255" i="26"/>
  <c r="R255" i="26"/>
  <c r="S255" i="26"/>
  <c r="T255" i="26"/>
  <c r="U255" i="26"/>
  <c r="V255" i="26"/>
  <c r="O256" i="26"/>
  <c r="P256" i="26"/>
  <c r="Q256" i="26"/>
  <c r="R256" i="26"/>
  <c r="S256" i="26"/>
  <c r="T256" i="26"/>
  <c r="U256" i="26"/>
  <c r="V256" i="26"/>
  <c r="O257" i="26"/>
  <c r="P257" i="26"/>
  <c r="Q257" i="26"/>
  <c r="R257" i="26"/>
  <c r="S257" i="26"/>
  <c r="T257" i="26"/>
  <c r="U257" i="26"/>
  <c r="V257" i="26"/>
  <c r="O258" i="26"/>
  <c r="P258" i="26"/>
  <c r="Q258" i="26"/>
  <c r="R258" i="26"/>
  <c r="S258" i="26"/>
  <c r="T258" i="26"/>
  <c r="U258" i="26"/>
  <c r="V258" i="26"/>
  <c r="O259" i="26"/>
  <c r="P259" i="26"/>
  <c r="Q259" i="26"/>
  <c r="R259" i="26"/>
  <c r="S259" i="26"/>
  <c r="T259" i="26"/>
  <c r="U259" i="26"/>
  <c r="V259" i="26"/>
  <c r="O260" i="26"/>
  <c r="P260" i="26"/>
  <c r="Q260" i="26"/>
  <c r="R260" i="26"/>
  <c r="S260" i="26"/>
  <c r="T260" i="26"/>
  <c r="U260" i="26"/>
  <c r="V260" i="26"/>
  <c r="O261" i="26"/>
  <c r="P261" i="26"/>
  <c r="Q261" i="26"/>
  <c r="R261" i="26"/>
  <c r="S261" i="26"/>
  <c r="T261" i="26"/>
  <c r="U261" i="26"/>
  <c r="V261" i="26"/>
  <c r="O262" i="26"/>
  <c r="P262" i="26"/>
  <c r="Q262" i="26"/>
  <c r="R262" i="26"/>
  <c r="S262" i="26"/>
  <c r="T262" i="26"/>
  <c r="U262" i="26"/>
  <c r="V262" i="26"/>
  <c r="O263" i="26"/>
  <c r="P263" i="26"/>
  <c r="Q263" i="26"/>
  <c r="R263" i="26"/>
  <c r="S263" i="26"/>
  <c r="T263" i="26"/>
  <c r="U263" i="26"/>
  <c r="V263" i="26"/>
  <c r="O264" i="26"/>
  <c r="P264" i="26"/>
  <c r="Q264" i="26"/>
  <c r="R264" i="26"/>
  <c r="S264" i="26"/>
  <c r="T264" i="26"/>
  <c r="U264" i="26"/>
  <c r="V264" i="26"/>
  <c r="O265" i="26"/>
  <c r="P265" i="26"/>
  <c r="Q265" i="26"/>
  <c r="R265" i="26"/>
  <c r="S265" i="26"/>
  <c r="T265" i="26"/>
  <c r="U265" i="26"/>
  <c r="V265" i="26"/>
  <c r="O266" i="26"/>
  <c r="P266" i="26"/>
  <c r="Q266" i="26"/>
  <c r="R266" i="26"/>
  <c r="S266" i="26"/>
  <c r="T266" i="26"/>
  <c r="U266" i="26"/>
  <c r="V266" i="26"/>
  <c r="O267" i="26"/>
  <c r="P267" i="26"/>
  <c r="Q267" i="26"/>
  <c r="R267" i="26"/>
  <c r="S267" i="26"/>
  <c r="T267" i="26"/>
  <c r="U267" i="26"/>
  <c r="V267" i="26"/>
  <c r="O268" i="26"/>
  <c r="P268" i="26"/>
  <c r="Q268" i="26"/>
  <c r="R268" i="26"/>
  <c r="S268" i="26"/>
  <c r="T268" i="26"/>
  <c r="U268" i="26"/>
  <c r="V268" i="26"/>
  <c r="O269" i="26"/>
  <c r="P269" i="26"/>
  <c r="Q269" i="26"/>
  <c r="R269" i="26"/>
  <c r="S269" i="26"/>
  <c r="T269" i="26"/>
  <c r="U269" i="26"/>
  <c r="V269" i="26"/>
  <c r="O270" i="26"/>
  <c r="P270" i="26"/>
  <c r="Q270" i="26"/>
  <c r="R270" i="26"/>
  <c r="S270" i="26"/>
  <c r="T270" i="26"/>
  <c r="U270" i="26"/>
  <c r="V270" i="26"/>
  <c r="O271" i="26"/>
  <c r="P271" i="26"/>
  <c r="Q271" i="26"/>
  <c r="R271" i="26"/>
  <c r="S271" i="26"/>
  <c r="T271" i="26"/>
  <c r="U271" i="26"/>
  <c r="V271" i="26"/>
  <c r="O272" i="26"/>
  <c r="P272" i="26"/>
  <c r="Q272" i="26"/>
  <c r="R272" i="26"/>
  <c r="S272" i="26"/>
  <c r="T272" i="26"/>
  <c r="U272" i="26"/>
  <c r="V272" i="26"/>
  <c r="O273" i="26"/>
  <c r="P273" i="26"/>
  <c r="Q273" i="26"/>
  <c r="R273" i="26"/>
  <c r="S273" i="26"/>
  <c r="T273" i="26"/>
  <c r="U273" i="26"/>
  <c r="V273" i="26"/>
  <c r="O274" i="26"/>
  <c r="P274" i="26"/>
  <c r="Q274" i="26"/>
  <c r="R274" i="26"/>
  <c r="S274" i="26"/>
  <c r="T274" i="26"/>
  <c r="U274" i="26"/>
  <c r="V274" i="26"/>
  <c r="O275" i="26"/>
  <c r="P275" i="26"/>
  <c r="Q275" i="26"/>
  <c r="R275" i="26"/>
  <c r="S275" i="26"/>
  <c r="T275" i="26"/>
  <c r="U275" i="26"/>
  <c r="V275" i="26"/>
  <c r="O276" i="26"/>
  <c r="P276" i="26"/>
  <c r="Q276" i="26"/>
  <c r="R276" i="26"/>
  <c r="S276" i="26"/>
  <c r="T276" i="26"/>
  <c r="U276" i="26"/>
  <c r="V276" i="26"/>
  <c r="O277" i="26"/>
  <c r="P277" i="26"/>
  <c r="Q277" i="26"/>
  <c r="R277" i="26"/>
  <c r="S277" i="26"/>
  <c r="T277" i="26"/>
  <c r="U277" i="26"/>
  <c r="V277" i="26"/>
  <c r="O278" i="26"/>
  <c r="P278" i="26"/>
  <c r="Q278" i="26"/>
  <c r="R278" i="26"/>
  <c r="S278" i="26"/>
  <c r="T278" i="26"/>
  <c r="U278" i="26"/>
  <c r="V278" i="26"/>
  <c r="O279" i="26"/>
  <c r="P279" i="26"/>
  <c r="Q279" i="26"/>
  <c r="R279" i="26"/>
  <c r="S279" i="26"/>
  <c r="T279" i="26"/>
  <c r="U279" i="26"/>
  <c r="V279" i="26"/>
  <c r="O280" i="26"/>
  <c r="P280" i="26"/>
  <c r="Q280" i="26"/>
  <c r="R280" i="26"/>
  <c r="S280" i="26"/>
  <c r="T280" i="26"/>
  <c r="U280" i="26"/>
  <c r="V280" i="26"/>
  <c r="O281" i="26"/>
  <c r="P281" i="26"/>
  <c r="Q281" i="26"/>
  <c r="R281" i="26"/>
  <c r="S281" i="26"/>
  <c r="T281" i="26"/>
  <c r="U281" i="26"/>
  <c r="V281" i="26"/>
  <c r="O282" i="26"/>
  <c r="P282" i="26"/>
  <c r="Q282" i="26"/>
  <c r="R282" i="26"/>
  <c r="S282" i="26"/>
  <c r="T282" i="26"/>
  <c r="U282" i="26"/>
  <c r="V282" i="26"/>
  <c r="O283" i="26"/>
  <c r="P283" i="26"/>
  <c r="Q283" i="26"/>
  <c r="R283" i="26"/>
  <c r="S283" i="26"/>
  <c r="T283" i="26"/>
  <c r="U283" i="26"/>
  <c r="V283" i="26"/>
  <c r="O284" i="26"/>
  <c r="P284" i="26"/>
  <c r="Q284" i="26"/>
  <c r="R284" i="26"/>
  <c r="S284" i="26"/>
  <c r="T284" i="26"/>
  <c r="U284" i="26"/>
  <c r="V284" i="26"/>
  <c r="O285" i="26"/>
  <c r="P285" i="26"/>
  <c r="Q285" i="26"/>
  <c r="R285" i="26"/>
  <c r="S285" i="26"/>
  <c r="T285" i="26"/>
  <c r="U285" i="26"/>
  <c r="V285" i="26"/>
  <c r="O286" i="26"/>
  <c r="P286" i="26"/>
  <c r="Q286" i="26"/>
  <c r="R286" i="26"/>
  <c r="S286" i="26"/>
  <c r="T286" i="26"/>
  <c r="U286" i="26"/>
  <c r="V286" i="26"/>
  <c r="O287" i="26"/>
  <c r="P287" i="26"/>
  <c r="Q287" i="26"/>
  <c r="R287" i="26"/>
  <c r="S287" i="26"/>
  <c r="T287" i="26"/>
  <c r="U287" i="26"/>
  <c r="V287" i="26"/>
  <c r="O288" i="26"/>
  <c r="P288" i="26"/>
  <c r="Q288" i="26"/>
  <c r="R288" i="26"/>
  <c r="S288" i="26"/>
  <c r="T288" i="26"/>
  <c r="U288" i="26"/>
  <c r="V288" i="26"/>
  <c r="O289" i="26"/>
  <c r="P289" i="26"/>
  <c r="Q289" i="26"/>
  <c r="R289" i="26"/>
  <c r="S289" i="26"/>
  <c r="T289" i="26"/>
  <c r="U289" i="26"/>
  <c r="V289" i="26"/>
  <c r="O290" i="26"/>
  <c r="P290" i="26"/>
  <c r="Q290" i="26"/>
  <c r="R290" i="26"/>
  <c r="S290" i="26"/>
  <c r="T290" i="26"/>
  <c r="U290" i="26"/>
  <c r="V290" i="26"/>
  <c r="O291" i="26"/>
  <c r="P291" i="26"/>
  <c r="Q291" i="26"/>
  <c r="R291" i="26"/>
  <c r="S291" i="26"/>
  <c r="T291" i="26"/>
  <c r="U291" i="26"/>
  <c r="V291" i="26"/>
  <c r="O292" i="26"/>
  <c r="P292" i="26"/>
  <c r="Q292" i="26"/>
  <c r="R292" i="26"/>
  <c r="S292" i="26"/>
  <c r="T292" i="26"/>
  <c r="U292" i="26"/>
  <c r="V292" i="26"/>
  <c r="O293" i="26"/>
  <c r="P293" i="26"/>
  <c r="Q293" i="26"/>
  <c r="R293" i="26"/>
  <c r="S293" i="26"/>
  <c r="T293" i="26"/>
  <c r="U293" i="26"/>
  <c r="V293" i="26"/>
  <c r="O294" i="26"/>
  <c r="P294" i="26"/>
  <c r="Q294" i="26"/>
  <c r="R294" i="26"/>
  <c r="S294" i="26"/>
  <c r="T294" i="26"/>
  <c r="U294" i="26"/>
  <c r="V294" i="26"/>
  <c r="O295" i="26"/>
  <c r="P295" i="26"/>
  <c r="Q295" i="26"/>
  <c r="R295" i="26"/>
  <c r="S295" i="26"/>
  <c r="T295" i="26"/>
  <c r="U295" i="26"/>
  <c r="V295" i="26"/>
  <c r="O296" i="26"/>
  <c r="P296" i="26"/>
  <c r="Q296" i="26"/>
  <c r="R296" i="26"/>
  <c r="S296" i="26"/>
  <c r="T296" i="26"/>
  <c r="U296" i="26"/>
  <c r="V296" i="26"/>
  <c r="O297" i="26"/>
  <c r="P297" i="26"/>
  <c r="Q297" i="26"/>
  <c r="R297" i="26"/>
  <c r="S297" i="26"/>
  <c r="T297" i="26"/>
  <c r="U297" i="26"/>
  <c r="V297" i="26"/>
  <c r="O298" i="26"/>
  <c r="P298" i="26"/>
  <c r="Q298" i="26"/>
  <c r="R298" i="26"/>
  <c r="S298" i="26"/>
  <c r="T298" i="26"/>
  <c r="U298" i="26"/>
  <c r="V298" i="26"/>
  <c r="O299" i="26"/>
  <c r="P299" i="26"/>
  <c r="Q299" i="26"/>
  <c r="R299" i="26"/>
  <c r="S299" i="26"/>
  <c r="T299" i="26"/>
  <c r="U299" i="26"/>
  <c r="V299" i="26"/>
  <c r="O300" i="26"/>
  <c r="P300" i="26"/>
  <c r="Q300" i="26"/>
  <c r="R300" i="26"/>
  <c r="S300" i="26"/>
  <c r="T300" i="26"/>
  <c r="U300" i="26"/>
  <c r="V300" i="26"/>
  <c r="O301" i="26"/>
  <c r="P301" i="26"/>
  <c r="Q301" i="26"/>
  <c r="R301" i="26"/>
  <c r="S301" i="26"/>
  <c r="T301" i="26"/>
  <c r="U301" i="26"/>
  <c r="V301" i="26"/>
  <c r="O302" i="26"/>
  <c r="P302" i="26"/>
  <c r="Q302" i="26"/>
  <c r="R302" i="26"/>
  <c r="S302" i="26"/>
  <c r="T302" i="26"/>
  <c r="U302" i="26"/>
  <c r="V302" i="26"/>
  <c r="O303" i="26"/>
  <c r="P303" i="26"/>
  <c r="Q303" i="26"/>
  <c r="R303" i="26"/>
  <c r="S303" i="26"/>
  <c r="T303" i="26"/>
  <c r="U303" i="26"/>
  <c r="V303" i="26"/>
  <c r="O304" i="26"/>
  <c r="P304" i="26"/>
  <c r="Q304" i="26"/>
  <c r="R304" i="26"/>
  <c r="S304" i="26"/>
  <c r="T304" i="26"/>
  <c r="U304" i="26"/>
  <c r="V304" i="26"/>
  <c r="O305" i="26"/>
  <c r="P305" i="26"/>
  <c r="Q305" i="26"/>
  <c r="R305" i="26"/>
  <c r="S305" i="26"/>
  <c r="T305" i="26"/>
  <c r="U305" i="26"/>
  <c r="V305" i="26"/>
  <c r="O306" i="26"/>
  <c r="P306" i="26"/>
  <c r="Q306" i="26"/>
  <c r="R306" i="26"/>
  <c r="S306" i="26"/>
  <c r="T306" i="26"/>
  <c r="U306" i="26"/>
  <c r="V306" i="26"/>
  <c r="O307" i="26"/>
  <c r="P307" i="26"/>
  <c r="Q307" i="26"/>
  <c r="R307" i="26"/>
  <c r="S307" i="26"/>
  <c r="T307" i="26"/>
  <c r="U307" i="26"/>
  <c r="V307" i="26"/>
  <c r="O308" i="26"/>
  <c r="P308" i="26"/>
  <c r="Q308" i="26"/>
  <c r="R308" i="26"/>
  <c r="S308" i="26"/>
  <c r="T308" i="26"/>
  <c r="U308" i="26"/>
  <c r="V308" i="26"/>
  <c r="O309" i="26"/>
  <c r="P309" i="26"/>
  <c r="Q309" i="26"/>
  <c r="R309" i="26"/>
  <c r="S309" i="26"/>
  <c r="T309" i="26"/>
  <c r="U309" i="26"/>
  <c r="V309" i="26"/>
  <c r="O310" i="26"/>
  <c r="P310" i="26"/>
  <c r="Q310" i="26"/>
  <c r="R310" i="26"/>
  <c r="S310" i="26"/>
  <c r="T310" i="26"/>
  <c r="U310" i="26"/>
  <c r="V310" i="26"/>
  <c r="O311" i="26"/>
  <c r="P311" i="26"/>
  <c r="Q311" i="26"/>
  <c r="R311" i="26"/>
  <c r="S311" i="26"/>
  <c r="T311" i="26"/>
  <c r="U311" i="26"/>
  <c r="V311" i="26"/>
  <c r="O312" i="26"/>
  <c r="P312" i="26"/>
  <c r="Q312" i="26"/>
  <c r="R312" i="26"/>
  <c r="S312" i="26"/>
  <c r="T312" i="26"/>
  <c r="U312" i="26"/>
  <c r="V312" i="26"/>
  <c r="O313" i="26"/>
  <c r="P313" i="26"/>
  <c r="Q313" i="26"/>
  <c r="R313" i="26"/>
  <c r="S313" i="26"/>
  <c r="T313" i="26"/>
  <c r="U313" i="26"/>
  <c r="V313" i="26"/>
  <c r="O314" i="26"/>
  <c r="P314" i="26"/>
  <c r="Q314" i="26"/>
  <c r="R314" i="26"/>
  <c r="S314" i="26"/>
  <c r="T314" i="26"/>
  <c r="U314" i="26"/>
  <c r="V314" i="26"/>
  <c r="O315" i="26"/>
  <c r="P315" i="26"/>
  <c r="Q315" i="26"/>
  <c r="R315" i="26"/>
  <c r="S315" i="26"/>
  <c r="T315" i="26"/>
  <c r="U315" i="26"/>
  <c r="V315" i="26"/>
  <c r="O316" i="26"/>
  <c r="P316" i="26"/>
  <c r="Q316" i="26"/>
  <c r="R316" i="26"/>
  <c r="S316" i="26"/>
  <c r="T316" i="26"/>
  <c r="U316" i="26"/>
  <c r="V316" i="26"/>
  <c r="O317" i="26"/>
  <c r="P317" i="26"/>
  <c r="Q317" i="26"/>
  <c r="R317" i="26"/>
  <c r="S317" i="26"/>
  <c r="T317" i="26"/>
  <c r="U317" i="26"/>
  <c r="V317" i="26"/>
  <c r="O318" i="26"/>
  <c r="P318" i="26"/>
  <c r="Q318" i="26"/>
  <c r="R318" i="26"/>
  <c r="S318" i="26"/>
  <c r="T318" i="26"/>
  <c r="U318" i="26"/>
  <c r="V318" i="26"/>
  <c r="O319" i="26"/>
  <c r="P319" i="26"/>
  <c r="Q319" i="26"/>
  <c r="R319" i="26"/>
  <c r="S319" i="26"/>
  <c r="T319" i="26"/>
  <c r="U319" i="26"/>
  <c r="V319" i="26"/>
  <c r="O320" i="26"/>
  <c r="P320" i="26"/>
  <c r="Q320" i="26"/>
  <c r="R320" i="26"/>
  <c r="S320" i="26"/>
  <c r="T320" i="26"/>
  <c r="U320" i="26"/>
  <c r="V320" i="26"/>
  <c r="O321" i="26"/>
  <c r="P321" i="26"/>
  <c r="Q321" i="26"/>
  <c r="R321" i="26"/>
  <c r="S321" i="26"/>
  <c r="T321" i="26"/>
  <c r="U321" i="26"/>
  <c r="V321" i="26"/>
  <c r="O322" i="26"/>
  <c r="P322" i="26"/>
  <c r="Q322" i="26"/>
  <c r="R322" i="26"/>
  <c r="S322" i="26"/>
  <c r="T322" i="26"/>
  <c r="U322" i="26"/>
  <c r="V322" i="26"/>
  <c r="O323" i="26"/>
  <c r="P323" i="26"/>
  <c r="Q323" i="26"/>
  <c r="R323" i="26"/>
  <c r="S323" i="26"/>
  <c r="T323" i="26"/>
  <c r="U323" i="26"/>
  <c r="V323" i="26"/>
  <c r="O324" i="26"/>
  <c r="P324" i="26"/>
  <c r="Q324" i="26"/>
  <c r="R324" i="26"/>
  <c r="S324" i="26"/>
  <c r="T324" i="26"/>
  <c r="U324" i="26"/>
  <c r="V324" i="26"/>
  <c r="O325" i="26"/>
  <c r="P325" i="26"/>
  <c r="Q325" i="26"/>
  <c r="R325" i="26"/>
  <c r="S325" i="26"/>
  <c r="T325" i="26"/>
  <c r="U325" i="26"/>
  <c r="V325" i="26"/>
  <c r="O326" i="26"/>
  <c r="P326" i="26"/>
  <c r="Q326" i="26"/>
  <c r="R326" i="26"/>
  <c r="S326" i="26"/>
  <c r="T326" i="26"/>
  <c r="U326" i="26"/>
  <c r="V326" i="26"/>
  <c r="O327" i="26"/>
  <c r="P327" i="26"/>
  <c r="Q327" i="26"/>
  <c r="R327" i="26"/>
  <c r="S327" i="26"/>
  <c r="T327" i="26"/>
  <c r="U327" i="26"/>
  <c r="V327" i="26"/>
  <c r="O328" i="26"/>
  <c r="P328" i="26"/>
  <c r="Q328" i="26"/>
  <c r="R328" i="26"/>
  <c r="S328" i="26"/>
  <c r="T328" i="26"/>
  <c r="U328" i="26"/>
  <c r="V328" i="26"/>
  <c r="O329" i="26"/>
  <c r="P329" i="26"/>
  <c r="Q329" i="26"/>
  <c r="R329" i="26"/>
  <c r="S329" i="26"/>
  <c r="T329" i="26"/>
  <c r="U329" i="26"/>
  <c r="V329" i="26"/>
  <c r="O330" i="26"/>
  <c r="P330" i="26"/>
  <c r="Q330" i="26"/>
  <c r="R330" i="26"/>
  <c r="S330" i="26"/>
  <c r="T330" i="26"/>
  <c r="U330" i="26"/>
  <c r="V330" i="26"/>
  <c r="O331" i="26"/>
  <c r="P331" i="26"/>
  <c r="Q331" i="26"/>
  <c r="R331" i="26"/>
  <c r="S331" i="26"/>
  <c r="T331" i="26"/>
  <c r="U331" i="26"/>
  <c r="V331" i="26"/>
  <c r="O332" i="26"/>
  <c r="P332" i="26"/>
  <c r="Q332" i="26"/>
  <c r="R332" i="26"/>
  <c r="S332" i="26"/>
  <c r="T332" i="26"/>
  <c r="U332" i="26"/>
  <c r="V332" i="26"/>
  <c r="O333" i="26"/>
  <c r="P333" i="26"/>
  <c r="Q333" i="26"/>
  <c r="R333" i="26"/>
  <c r="S333" i="26"/>
  <c r="T333" i="26"/>
  <c r="U333" i="26"/>
  <c r="V333" i="26"/>
  <c r="O334" i="26"/>
  <c r="P334" i="26"/>
  <c r="Q334" i="26"/>
  <c r="R334" i="26"/>
  <c r="S334" i="26"/>
  <c r="T334" i="26"/>
  <c r="U334" i="26"/>
  <c r="V334" i="26"/>
  <c r="O335" i="26"/>
  <c r="P335" i="26"/>
  <c r="Q335" i="26"/>
  <c r="R335" i="26"/>
  <c r="S335" i="26"/>
  <c r="T335" i="26"/>
  <c r="U335" i="26"/>
  <c r="V335" i="26"/>
  <c r="O336" i="26"/>
  <c r="P336" i="26"/>
  <c r="Q336" i="26"/>
  <c r="R336" i="26"/>
  <c r="S336" i="26"/>
  <c r="T336" i="26"/>
  <c r="U336" i="26"/>
  <c r="V336" i="26"/>
  <c r="O337" i="26"/>
  <c r="P337" i="26"/>
  <c r="Q337" i="26"/>
  <c r="R337" i="26"/>
  <c r="S337" i="26"/>
  <c r="T337" i="26"/>
  <c r="U337" i="26"/>
  <c r="V337" i="26"/>
  <c r="O338" i="26"/>
  <c r="P338" i="26"/>
  <c r="Q338" i="26"/>
  <c r="R338" i="26"/>
  <c r="S338" i="26"/>
  <c r="T338" i="26"/>
  <c r="U338" i="26"/>
  <c r="V338" i="26"/>
  <c r="O339" i="26"/>
  <c r="P339" i="26"/>
  <c r="Q339" i="26"/>
  <c r="R339" i="26"/>
  <c r="S339" i="26"/>
  <c r="T339" i="26"/>
  <c r="U339" i="26"/>
  <c r="V339" i="26"/>
  <c r="O340" i="26"/>
  <c r="P340" i="26"/>
  <c r="Q340" i="26"/>
  <c r="R340" i="26"/>
  <c r="S340" i="26"/>
  <c r="T340" i="26"/>
  <c r="U340" i="26"/>
  <c r="V340" i="26"/>
  <c r="O341" i="26"/>
  <c r="P341" i="26"/>
  <c r="Q341" i="26"/>
  <c r="R341" i="26"/>
  <c r="S341" i="26"/>
  <c r="T341" i="26"/>
  <c r="U341" i="26"/>
  <c r="V341" i="26"/>
  <c r="O342" i="26"/>
  <c r="P342" i="26"/>
  <c r="Q342" i="26"/>
  <c r="R342" i="26"/>
  <c r="S342" i="26"/>
  <c r="T342" i="26"/>
  <c r="U342" i="26"/>
  <c r="V342" i="26"/>
  <c r="O343" i="26"/>
  <c r="P343" i="26"/>
  <c r="Q343" i="26"/>
  <c r="R343" i="26"/>
  <c r="S343" i="26"/>
  <c r="T343" i="26"/>
  <c r="U343" i="26"/>
  <c r="V343" i="26"/>
  <c r="O344" i="26"/>
  <c r="P344" i="26"/>
  <c r="Q344" i="26"/>
  <c r="R344" i="26"/>
  <c r="S344" i="26"/>
  <c r="T344" i="26"/>
  <c r="U344" i="26"/>
  <c r="V344" i="26"/>
  <c r="O345" i="26"/>
  <c r="P345" i="26"/>
  <c r="Q345" i="26"/>
  <c r="R345" i="26"/>
  <c r="S345" i="26"/>
  <c r="T345" i="26"/>
  <c r="U345" i="26"/>
  <c r="V345" i="26"/>
  <c r="O346" i="26"/>
  <c r="P346" i="26"/>
  <c r="Q346" i="26"/>
  <c r="R346" i="26"/>
  <c r="S346" i="26"/>
  <c r="T346" i="26"/>
  <c r="U346" i="26"/>
  <c r="V346" i="26"/>
  <c r="O347" i="26"/>
  <c r="P347" i="26"/>
  <c r="Q347" i="26"/>
  <c r="R347" i="26"/>
  <c r="S347" i="26"/>
  <c r="T347" i="26"/>
  <c r="U347" i="26"/>
  <c r="V347" i="26"/>
  <c r="O348" i="26"/>
  <c r="P348" i="26"/>
  <c r="Q348" i="26"/>
  <c r="R348" i="26"/>
  <c r="S348" i="26"/>
  <c r="T348" i="26"/>
  <c r="U348" i="26"/>
  <c r="V348" i="26"/>
  <c r="O349" i="26"/>
  <c r="P349" i="26"/>
  <c r="Q349" i="26"/>
  <c r="R349" i="26"/>
  <c r="S349" i="26"/>
  <c r="T349" i="26"/>
  <c r="U349" i="26"/>
  <c r="V349" i="26"/>
  <c r="O350" i="26"/>
  <c r="P350" i="26"/>
  <c r="Q350" i="26"/>
  <c r="R350" i="26"/>
  <c r="S350" i="26"/>
  <c r="T350" i="26"/>
  <c r="U350" i="26"/>
  <c r="V350" i="26"/>
  <c r="O351" i="26"/>
  <c r="P351" i="26"/>
  <c r="Q351" i="26"/>
  <c r="R351" i="26"/>
  <c r="S351" i="26"/>
  <c r="T351" i="26"/>
  <c r="U351" i="26"/>
  <c r="V351" i="26"/>
  <c r="O352" i="26"/>
  <c r="P352" i="26"/>
  <c r="Q352" i="26"/>
  <c r="R352" i="26"/>
  <c r="S352" i="26"/>
  <c r="T352" i="26"/>
  <c r="U352" i="26"/>
  <c r="V352" i="26"/>
  <c r="O353" i="26"/>
  <c r="P353" i="26"/>
  <c r="Q353" i="26"/>
  <c r="R353" i="26"/>
  <c r="S353" i="26"/>
  <c r="T353" i="26"/>
  <c r="U353" i="26"/>
  <c r="V353" i="26"/>
  <c r="O354" i="26"/>
  <c r="P354" i="26"/>
  <c r="Q354" i="26"/>
  <c r="R354" i="26"/>
  <c r="S354" i="26"/>
  <c r="T354" i="26"/>
  <c r="U354" i="26"/>
  <c r="V354" i="26"/>
  <c r="O355" i="26"/>
  <c r="P355" i="26"/>
  <c r="Q355" i="26"/>
  <c r="R355" i="26"/>
  <c r="S355" i="26"/>
  <c r="T355" i="26"/>
  <c r="U355" i="26"/>
  <c r="V355" i="26"/>
  <c r="O356" i="26"/>
  <c r="P356" i="26"/>
  <c r="Q356" i="26"/>
  <c r="R356" i="26"/>
  <c r="S356" i="26"/>
  <c r="T356" i="26"/>
  <c r="U356" i="26"/>
  <c r="V356" i="26"/>
  <c r="O357" i="26"/>
  <c r="P357" i="26"/>
  <c r="Q357" i="26"/>
  <c r="R357" i="26"/>
  <c r="S357" i="26"/>
  <c r="T357" i="26"/>
  <c r="U357" i="26"/>
  <c r="V357" i="26"/>
  <c r="O358" i="26"/>
  <c r="P358" i="26"/>
  <c r="Q358" i="26"/>
  <c r="R358" i="26"/>
  <c r="S358" i="26"/>
  <c r="T358" i="26"/>
  <c r="U358" i="26"/>
  <c r="V358" i="26"/>
  <c r="O359" i="26"/>
  <c r="P359" i="26"/>
  <c r="Q359" i="26"/>
  <c r="R359" i="26"/>
  <c r="S359" i="26"/>
  <c r="T359" i="26"/>
  <c r="U359" i="26"/>
  <c r="V359" i="26"/>
  <c r="O360" i="26"/>
  <c r="P360" i="26"/>
  <c r="Q360" i="26"/>
  <c r="R360" i="26"/>
  <c r="S360" i="26"/>
  <c r="T360" i="26"/>
  <c r="U360" i="26"/>
  <c r="V360" i="26"/>
  <c r="O361" i="26"/>
  <c r="P361" i="26"/>
  <c r="Q361" i="26"/>
  <c r="R361" i="26"/>
  <c r="S361" i="26"/>
  <c r="T361" i="26"/>
  <c r="U361" i="26"/>
  <c r="V361" i="26"/>
  <c r="O362" i="26"/>
  <c r="P362" i="26"/>
  <c r="Q362" i="26"/>
  <c r="R362" i="26"/>
  <c r="S362" i="26"/>
  <c r="T362" i="26"/>
  <c r="U362" i="26"/>
  <c r="V362" i="26"/>
  <c r="O363" i="26"/>
  <c r="P363" i="26"/>
  <c r="Q363" i="26"/>
  <c r="R363" i="26"/>
  <c r="S363" i="26"/>
  <c r="T363" i="26"/>
  <c r="U363" i="26"/>
  <c r="V363" i="26"/>
  <c r="O364" i="26"/>
  <c r="P364" i="26"/>
  <c r="Q364" i="26"/>
  <c r="R364" i="26"/>
  <c r="S364" i="26"/>
  <c r="T364" i="26"/>
  <c r="U364" i="26"/>
  <c r="V364" i="26"/>
  <c r="O365" i="26"/>
  <c r="P365" i="26"/>
  <c r="Q365" i="26"/>
  <c r="R365" i="26"/>
  <c r="S365" i="26"/>
  <c r="T365" i="26"/>
  <c r="U365" i="26"/>
  <c r="V365" i="26"/>
  <c r="O366" i="26"/>
  <c r="P366" i="26"/>
  <c r="Q366" i="26"/>
  <c r="R366" i="26"/>
  <c r="S366" i="26"/>
  <c r="T366" i="26"/>
  <c r="U366" i="26"/>
  <c r="V366" i="26"/>
  <c r="O367" i="26"/>
  <c r="P367" i="26"/>
  <c r="Q367" i="26"/>
  <c r="R367" i="26"/>
  <c r="S367" i="26"/>
  <c r="T367" i="26"/>
  <c r="U367" i="26"/>
  <c r="V367" i="26"/>
  <c r="O368" i="26"/>
  <c r="P368" i="26"/>
  <c r="Q368" i="26"/>
  <c r="R368" i="26"/>
  <c r="S368" i="26"/>
  <c r="T368" i="26"/>
  <c r="U368" i="26"/>
  <c r="V368" i="26"/>
  <c r="O369" i="26"/>
  <c r="P369" i="26"/>
  <c r="Q369" i="26"/>
  <c r="R369" i="26"/>
  <c r="S369" i="26"/>
  <c r="T369" i="26"/>
  <c r="U369" i="26"/>
  <c r="V369" i="26"/>
  <c r="O370" i="26"/>
  <c r="P370" i="26"/>
  <c r="Q370" i="26"/>
  <c r="R370" i="26"/>
  <c r="S370" i="26"/>
  <c r="T370" i="26"/>
  <c r="U370" i="26"/>
  <c r="V370" i="26"/>
  <c r="O371" i="26"/>
  <c r="P371" i="26"/>
  <c r="Q371" i="26"/>
  <c r="R371" i="26"/>
  <c r="S371" i="26"/>
  <c r="T371" i="26"/>
  <c r="U371" i="26"/>
  <c r="V371" i="26"/>
  <c r="O372" i="26"/>
  <c r="P372" i="26"/>
  <c r="Q372" i="26"/>
  <c r="R372" i="26"/>
  <c r="S372" i="26"/>
  <c r="T372" i="26"/>
  <c r="U372" i="26"/>
  <c r="V372" i="26"/>
  <c r="O373" i="26"/>
  <c r="P373" i="26"/>
  <c r="Q373" i="26"/>
  <c r="R373" i="26"/>
  <c r="S373" i="26"/>
  <c r="T373" i="26"/>
  <c r="U373" i="26"/>
  <c r="V373" i="26"/>
  <c r="O374" i="26"/>
  <c r="P374" i="26"/>
  <c r="Q374" i="26"/>
  <c r="R374" i="26"/>
  <c r="S374" i="26"/>
  <c r="T374" i="26"/>
  <c r="U374" i="26"/>
  <c r="V374" i="26"/>
  <c r="O375" i="26"/>
  <c r="P375" i="26"/>
  <c r="Q375" i="26"/>
  <c r="R375" i="26"/>
  <c r="S375" i="26"/>
  <c r="T375" i="26"/>
  <c r="U375" i="26"/>
  <c r="V375" i="26"/>
  <c r="O376" i="26"/>
  <c r="P376" i="26"/>
  <c r="Q376" i="26"/>
  <c r="R376" i="26"/>
  <c r="S376" i="26"/>
  <c r="T376" i="26"/>
  <c r="U376" i="26"/>
  <c r="V376" i="26"/>
  <c r="O377" i="26"/>
  <c r="P377" i="26"/>
  <c r="Q377" i="26"/>
  <c r="R377" i="26"/>
  <c r="S377" i="26"/>
  <c r="T377" i="26"/>
  <c r="U377" i="26"/>
  <c r="V377" i="26"/>
  <c r="O378" i="26"/>
  <c r="P378" i="26"/>
  <c r="Q378" i="26"/>
  <c r="R378" i="26"/>
  <c r="S378" i="26"/>
  <c r="T378" i="26"/>
  <c r="U378" i="26"/>
  <c r="V378" i="26"/>
  <c r="O379" i="26"/>
  <c r="P379" i="26"/>
  <c r="Q379" i="26"/>
  <c r="R379" i="26"/>
  <c r="S379" i="26"/>
  <c r="T379" i="26"/>
  <c r="U379" i="26"/>
  <c r="V379" i="26"/>
  <c r="O380" i="26"/>
  <c r="P380" i="26"/>
  <c r="Q380" i="26"/>
  <c r="R380" i="26"/>
  <c r="S380" i="26"/>
  <c r="T380" i="26"/>
  <c r="U380" i="26"/>
  <c r="V380" i="26"/>
  <c r="O381" i="26"/>
  <c r="P381" i="26"/>
  <c r="Q381" i="26"/>
  <c r="R381" i="26"/>
  <c r="S381" i="26"/>
  <c r="T381" i="26"/>
  <c r="U381" i="26"/>
  <c r="V381" i="26"/>
  <c r="O382" i="26"/>
  <c r="P382" i="26"/>
  <c r="Q382" i="26"/>
  <c r="R382" i="26"/>
  <c r="S382" i="26"/>
  <c r="T382" i="26"/>
  <c r="U382" i="26"/>
  <c r="V382" i="26"/>
  <c r="O383" i="26"/>
  <c r="P383" i="26"/>
  <c r="Q383" i="26"/>
  <c r="R383" i="26"/>
  <c r="S383" i="26"/>
  <c r="T383" i="26"/>
  <c r="U383" i="26"/>
  <c r="V383" i="26"/>
  <c r="O384" i="26"/>
  <c r="P384" i="26"/>
  <c r="Q384" i="26"/>
  <c r="R384" i="26"/>
  <c r="S384" i="26"/>
  <c r="T384" i="26"/>
  <c r="U384" i="26"/>
  <c r="V384" i="26"/>
  <c r="O385" i="26"/>
  <c r="P385" i="26"/>
  <c r="Q385" i="26"/>
  <c r="R385" i="26"/>
  <c r="S385" i="26"/>
  <c r="T385" i="26"/>
  <c r="U385" i="26"/>
  <c r="V385" i="26"/>
  <c r="O386" i="26"/>
  <c r="P386" i="26"/>
  <c r="Q386" i="26"/>
  <c r="R386" i="26"/>
  <c r="S386" i="26"/>
  <c r="T386" i="26"/>
  <c r="U386" i="26"/>
  <c r="V386" i="26"/>
  <c r="O387" i="26"/>
  <c r="P387" i="26"/>
  <c r="Q387" i="26"/>
  <c r="R387" i="26"/>
  <c r="S387" i="26"/>
  <c r="T387" i="26"/>
  <c r="U387" i="26"/>
  <c r="V387" i="26"/>
  <c r="O388" i="26"/>
  <c r="P388" i="26"/>
  <c r="Q388" i="26"/>
  <c r="R388" i="26"/>
  <c r="S388" i="26"/>
  <c r="T388" i="26"/>
  <c r="U388" i="26"/>
  <c r="V388" i="26"/>
  <c r="O389" i="26"/>
  <c r="P389" i="26"/>
  <c r="Q389" i="26"/>
  <c r="R389" i="26"/>
  <c r="S389" i="26"/>
  <c r="T389" i="26"/>
  <c r="U389" i="26"/>
  <c r="V389" i="26"/>
  <c r="O390" i="26"/>
  <c r="P390" i="26"/>
  <c r="Q390" i="26"/>
  <c r="R390" i="26"/>
  <c r="S390" i="26"/>
  <c r="T390" i="26"/>
  <c r="U390" i="26"/>
  <c r="V390" i="26"/>
  <c r="O391" i="26"/>
  <c r="P391" i="26"/>
  <c r="Q391" i="26"/>
  <c r="R391" i="26"/>
  <c r="S391" i="26"/>
  <c r="T391" i="26"/>
  <c r="U391" i="26"/>
  <c r="V391" i="26"/>
  <c r="O392" i="26"/>
  <c r="P392" i="26"/>
  <c r="Q392" i="26"/>
  <c r="R392" i="26"/>
  <c r="S392" i="26"/>
  <c r="T392" i="26"/>
  <c r="U392" i="26"/>
  <c r="V392" i="26"/>
  <c r="O393" i="26"/>
  <c r="P393" i="26"/>
  <c r="Q393" i="26"/>
  <c r="R393" i="26"/>
  <c r="S393" i="26"/>
  <c r="T393" i="26"/>
  <c r="U393" i="26"/>
  <c r="V393" i="26"/>
  <c r="O394" i="26"/>
  <c r="P394" i="26"/>
  <c r="Q394" i="26"/>
  <c r="R394" i="26"/>
  <c r="S394" i="26"/>
  <c r="T394" i="26"/>
  <c r="U394" i="26"/>
  <c r="V394" i="26"/>
  <c r="O395" i="26"/>
  <c r="P395" i="26"/>
  <c r="Q395" i="26"/>
  <c r="R395" i="26"/>
  <c r="S395" i="26"/>
  <c r="T395" i="26"/>
  <c r="U395" i="26"/>
  <c r="V395" i="26"/>
  <c r="O396" i="26"/>
  <c r="P396" i="26"/>
  <c r="Q396" i="26"/>
  <c r="R396" i="26"/>
  <c r="S396" i="26"/>
  <c r="T396" i="26"/>
  <c r="U396" i="26"/>
  <c r="V396" i="26"/>
  <c r="O397" i="26"/>
  <c r="P397" i="26"/>
  <c r="Q397" i="26"/>
  <c r="R397" i="26"/>
  <c r="S397" i="26"/>
  <c r="T397" i="26"/>
  <c r="U397" i="26"/>
  <c r="V397" i="26"/>
  <c r="O398" i="26"/>
  <c r="P398" i="26"/>
  <c r="Q398" i="26"/>
  <c r="R398" i="26"/>
  <c r="S398" i="26"/>
  <c r="T398" i="26"/>
  <c r="U398" i="26"/>
  <c r="V398" i="26"/>
  <c r="O399" i="26"/>
  <c r="P399" i="26"/>
  <c r="Q399" i="26"/>
  <c r="R399" i="26"/>
  <c r="S399" i="26"/>
  <c r="T399" i="26"/>
  <c r="U399" i="26"/>
  <c r="V399" i="26"/>
  <c r="O400" i="26"/>
  <c r="P400" i="26"/>
  <c r="Q400" i="26"/>
  <c r="R400" i="26"/>
  <c r="S400" i="26"/>
  <c r="T400" i="26"/>
  <c r="U400" i="26"/>
  <c r="V400" i="26"/>
  <c r="O401" i="26"/>
  <c r="P401" i="26"/>
  <c r="Q401" i="26"/>
  <c r="R401" i="26"/>
  <c r="S401" i="26"/>
  <c r="T401" i="26"/>
  <c r="U401" i="26"/>
  <c r="V401" i="26"/>
  <c r="O402" i="26"/>
  <c r="P402" i="26"/>
  <c r="Q402" i="26"/>
  <c r="R402" i="26"/>
  <c r="S402" i="26"/>
  <c r="T402" i="26"/>
  <c r="U402" i="26"/>
  <c r="V402" i="26"/>
  <c r="O403" i="26"/>
  <c r="P403" i="26"/>
  <c r="Q403" i="26"/>
  <c r="R403" i="26"/>
  <c r="S403" i="26"/>
  <c r="T403" i="26"/>
  <c r="U403" i="26"/>
  <c r="V403" i="26"/>
  <c r="O404" i="26"/>
  <c r="P404" i="26"/>
  <c r="Q404" i="26"/>
  <c r="R404" i="26"/>
  <c r="S404" i="26"/>
  <c r="T404" i="26"/>
  <c r="U404" i="26"/>
  <c r="V404" i="26"/>
  <c r="O405" i="26"/>
  <c r="P405" i="26"/>
  <c r="Q405" i="26"/>
  <c r="R405" i="26"/>
  <c r="S405" i="26"/>
  <c r="T405" i="26"/>
  <c r="U405" i="26"/>
  <c r="V405" i="26"/>
  <c r="O406" i="26"/>
  <c r="P406" i="26"/>
  <c r="Q406" i="26"/>
  <c r="R406" i="26"/>
  <c r="S406" i="26"/>
  <c r="T406" i="26"/>
  <c r="U406" i="26"/>
  <c r="V406" i="26"/>
  <c r="O407" i="26"/>
  <c r="P407" i="26"/>
  <c r="Q407" i="26"/>
  <c r="R407" i="26"/>
  <c r="S407" i="26"/>
  <c r="T407" i="26"/>
  <c r="U407" i="26"/>
  <c r="V407" i="26"/>
  <c r="O408" i="26"/>
  <c r="P408" i="26"/>
  <c r="Q408" i="26"/>
  <c r="R408" i="26"/>
  <c r="S408" i="26"/>
  <c r="T408" i="26"/>
  <c r="U408" i="26"/>
  <c r="V408" i="26"/>
  <c r="O409" i="26"/>
  <c r="P409" i="26"/>
  <c r="Q409" i="26"/>
  <c r="R409" i="26"/>
  <c r="S409" i="26"/>
  <c r="T409" i="26"/>
  <c r="U409" i="26"/>
  <c r="V409" i="26"/>
  <c r="O410" i="26"/>
  <c r="P410" i="26"/>
  <c r="Q410" i="26"/>
  <c r="R410" i="26"/>
  <c r="S410" i="26"/>
  <c r="T410" i="26"/>
  <c r="U410" i="26"/>
  <c r="V410" i="26"/>
  <c r="O411" i="26"/>
  <c r="P411" i="26"/>
  <c r="Q411" i="26"/>
  <c r="R411" i="26"/>
  <c r="S411" i="26"/>
  <c r="T411" i="26"/>
  <c r="U411" i="26"/>
  <c r="V411" i="26"/>
  <c r="O412" i="26"/>
  <c r="P412" i="26"/>
  <c r="Q412" i="26"/>
  <c r="R412" i="26"/>
  <c r="S412" i="26"/>
  <c r="T412" i="26"/>
  <c r="U412" i="26"/>
  <c r="V412" i="26"/>
  <c r="O413" i="26"/>
  <c r="P413" i="26"/>
  <c r="Q413" i="26"/>
  <c r="R413" i="26"/>
  <c r="S413" i="26"/>
  <c r="T413" i="26"/>
  <c r="U413" i="26"/>
  <c r="V413" i="26"/>
  <c r="O414" i="26"/>
  <c r="P414" i="26"/>
  <c r="Q414" i="26"/>
  <c r="R414" i="26"/>
  <c r="S414" i="26"/>
  <c r="T414" i="26"/>
  <c r="U414" i="26"/>
  <c r="V414" i="26"/>
  <c r="O415" i="26"/>
  <c r="P415" i="26"/>
  <c r="Q415" i="26"/>
  <c r="R415" i="26"/>
  <c r="S415" i="26"/>
  <c r="T415" i="26"/>
  <c r="U415" i="26"/>
  <c r="V415" i="26"/>
  <c r="O416" i="26"/>
  <c r="P416" i="26"/>
  <c r="Q416" i="26"/>
  <c r="R416" i="26"/>
  <c r="S416" i="26"/>
  <c r="T416" i="26"/>
  <c r="U416" i="26"/>
  <c r="V416" i="26"/>
  <c r="O417" i="26"/>
  <c r="P417" i="26"/>
  <c r="Q417" i="26"/>
  <c r="R417" i="26"/>
  <c r="S417" i="26"/>
  <c r="T417" i="26"/>
  <c r="U417" i="26"/>
  <c r="V417" i="26"/>
  <c r="O418" i="26"/>
  <c r="P418" i="26"/>
  <c r="Q418" i="26"/>
  <c r="R418" i="26"/>
  <c r="S418" i="26"/>
  <c r="T418" i="26"/>
  <c r="U418" i="26"/>
  <c r="V418" i="26"/>
  <c r="O419" i="26"/>
  <c r="P419" i="26"/>
  <c r="Q419" i="26"/>
  <c r="R419" i="26"/>
  <c r="S419" i="26"/>
  <c r="T419" i="26"/>
  <c r="U419" i="26"/>
  <c r="V419" i="26"/>
  <c r="O420" i="26"/>
  <c r="P420" i="26"/>
  <c r="Q420" i="26"/>
  <c r="R420" i="26"/>
  <c r="S420" i="26"/>
  <c r="T420" i="26"/>
  <c r="U420" i="26"/>
  <c r="V420" i="26"/>
  <c r="O421" i="26"/>
  <c r="P421" i="26"/>
  <c r="Q421" i="26"/>
  <c r="R421" i="26"/>
  <c r="S421" i="26"/>
  <c r="T421" i="26"/>
  <c r="U421" i="26"/>
  <c r="V421" i="26"/>
  <c r="O422" i="26"/>
  <c r="P422" i="26"/>
  <c r="Q422" i="26"/>
  <c r="R422" i="26"/>
  <c r="S422" i="26"/>
  <c r="T422" i="26"/>
  <c r="U422" i="26"/>
  <c r="V422" i="26"/>
  <c r="O423" i="26"/>
  <c r="P423" i="26"/>
  <c r="Q423" i="26"/>
  <c r="R423" i="26"/>
  <c r="S423" i="26"/>
  <c r="T423" i="26"/>
  <c r="U423" i="26"/>
  <c r="V423" i="26"/>
  <c r="O424" i="26"/>
  <c r="P424" i="26"/>
  <c r="Q424" i="26"/>
  <c r="R424" i="26"/>
  <c r="S424" i="26"/>
  <c r="T424" i="26"/>
  <c r="U424" i="26"/>
  <c r="V424" i="26"/>
  <c r="O425" i="26"/>
  <c r="P425" i="26"/>
  <c r="Q425" i="26"/>
  <c r="R425" i="26"/>
  <c r="S425" i="26"/>
  <c r="T425" i="26"/>
  <c r="U425" i="26"/>
  <c r="V425" i="26"/>
  <c r="O426" i="26"/>
  <c r="P426" i="26"/>
  <c r="Q426" i="26"/>
  <c r="R426" i="26"/>
  <c r="S426" i="26"/>
  <c r="T426" i="26"/>
  <c r="U426" i="26"/>
  <c r="V426" i="26"/>
  <c r="O427" i="26"/>
  <c r="P427" i="26"/>
  <c r="Q427" i="26"/>
  <c r="R427" i="26"/>
  <c r="S427" i="26"/>
  <c r="T427" i="26"/>
  <c r="U427" i="26"/>
  <c r="V427" i="26"/>
  <c r="O428" i="26"/>
  <c r="P428" i="26"/>
  <c r="Q428" i="26"/>
  <c r="R428" i="26"/>
  <c r="S428" i="26"/>
  <c r="T428" i="26"/>
  <c r="U428" i="26"/>
  <c r="V428" i="26"/>
  <c r="O429" i="26"/>
  <c r="P429" i="26"/>
  <c r="Q429" i="26"/>
  <c r="R429" i="26"/>
  <c r="S429" i="26"/>
  <c r="T429" i="26"/>
  <c r="U429" i="26"/>
  <c r="V429" i="26"/>
  <c r="O430" i="26"/>
  <c r="P430" i="26"/>
  <c r="Q430" i="26"/>
  <c r="R430" i="26"/>
  <c r="S430" i="26"/>
  <c r="T430" i="26"/>
  <c r="U430" i="26"/>
  <c r="V430" i="26"/>
  <c r="O431" i="26"/>
  <c r="P431" i="26"/>
  <c r="Q431" i="26"/>
  <c r="R431" i="26"/>
  <c r="S431" i="26"/>
  <c r="T431" i="26"/>
  <c r="U431" i="26"/>
  <c r="V431" i="26"/>
  <c r="O432" i="26"/>
  <c r="P432" i="26"/>
  <c r="Q432" i="26"/>
  <c r="R432" i="26"/>
  <c r="S432" i="26"/>
  <c r="T432" i="26"/>
  <c r="U432" i="26"/>
  <c r="V432" i="26"/>
  <c r="O433" i="26"/>
  <c r="P433" i="26"/>
  <c r="Q433" i="26"/>
  <c r="R433" i="26"/>
  <c r="S433" i="26"/>
  <c r="T433" i="26"/>
  <c r="U433" i="26"/>
  <c r="V433" i="26"/>
  <c r="O434" i="26"/>
  <c r="P434" i="26"/>
  <c r="Q434" i="26"/>
  <c r="R434" i="26"/>
  <c r="S434" i="26"/>
  <c r="T434" i="26"/>
  <c r="U434" i="26"/>
  <c r="V434" i="26"/>
  <c r="O435" i="26"/>
  <c r="P435" i="26"/>
  <c r="Q435" i="26"/>
  <c r="R435" i="26"/>
  <c r="S435" i="26"/>
  <c r="T435" i="26"/>
  <c r="U435" i="26"/>
  <c r="V435" i="26"/>
  <c r="O436" i="26"/>
  <c r="P436" i="26"/>
  <c r="Q436" i="26"/>
  <c r="R436" i="26"/>
  <c r="S436" i="26"/>
  <c r="T436" i="26"/>
  <c r="U436" i="26"/>
  <c r="V436" i="26"/>
  <c r="O437" i="26"/>
  <c r="P437" i="26"/>
  <c r="Q437" i="26"/>
  <c r="R437" i="26"/>
  <c r="S437" i="26"/>
  <c r="T437" i="26"/>
  <c r="U437" i="26"/>
  <c r="V437" i="26"/>
  <c r="O438" i="26"/>
  <c r="P438" i="26"/>
  <c r="Q438" i="26"/>
  <c r="R438" i="26"/>
  <c r="S438" i="26"/>
  <c r="T438" i="26"/>
  <c r="U438" i="26"/>
  <c r="V438" i="26"/>
  <c r="O439" i="26"/>
  <c r="P439" i="26"/>
  <c r="Q439" i="26"/>
  <c r="R439" i="26"/>
  <c r="S439" i="26"/>
  <c r="T439" i="26"/>
  <c r="U439" i="26"/>
  <c r="V439" i="26"/>
  <c r="O440" i="26"/>
  <c r="P440" i="26"/>
  <c r="Q440" i="26"/>
  <c r="R440" i="26"/>
  <c r="S440" i="26"/>
  <c r="T440" i="26"/>
  <c r="U440" i="26"/>
  <c r="V440" i="26"/>
  <c r="O441" i="26"/>
  <c r="P441" i="26"/>
  <c r="Q441" i="26"/>
  <c r="R441" i="26"/>
  <c r="S441" i="26"/>
  <c r="T441" i="26"/>
  <c r="U441" i="26"/>
  <c r="V441" i="26"/>
  <c r="O442" i="26"/>
  <c r="P442" i="26"/>
  <c r="Q442" i="26"/>
  <c r="R442" i="26"/>
  <c r="S442" i="26"/>
  <c r="T442" i="26"/>
  <c r="U442" i="26"/>
  <c r="V442" i="26"/>
  <c r="O443" i="26"/>
  <c r="P443" i="26"/>
  <c r="Q443" i="26"/>
  <c r="R443" i="26"/>
  <c r="S443" i="26"/>
  <c r="T443" i="26"/>
  <c r="U443" i="26"/>
  <c r="V443" i="26"/>
  <c r="O444" i="26"/>
  <c r="P444" i="26"/>
  <c r="Q444" i="26"/>
  <c r="R444" i="26"/>
  <c r="S444" i="26"/>
  <c r="T444" i="26"/>
  <c r="U444" i="26"/>
  <c r="V444" i="26"/>
  <c r="O445" i="26"/>
  <c r="P445" i="26"/>
  <c r="Q445" i="26"/>
  <c r="R445" i="26"/>
  <c r="S445" i="26"/>
  <c r="T445" i="26"/>
  <c r="U445" i="26"/>
  <c r="V445" i="26"/>
  <c r="O446" i="26"/>
  <c r="P446" i="26"/>
  <c r="Q446" i="26"/>
  <c r="R446" i="26"/>
  <c r="S446" i="26"/>
  <c r="T446" i="26"/>
  <c r="U446" i="26"/>
  <c r="V446" i="26"/>
  <c r="O447" i="26"/>
  <c r="P447" i="26"/>
  <c r="Q447" i="26"/>
  <c r="R447" i="26"/>
  <c r="S447" i="26"/>
  <c r="T447" i="26"/>
  <c r="U447" i="26"/>
  <c r="V447" i="26"/>
  <c r="O448" i="26"/>
  <c r="P448" i="26"/>
  <c r="Q448" i="26"/>
  <c r="R448" i="26"/>
  <c r="S448" i="26"/>
  <c r="T448" i="26"/>
  <c r="U448" i="26"/>
  <c r="V448" i="26"/>
  <c r="O449" i="26"/>
  <c r="P449" i="26"/>
  <c r="Q449" i="26"/>
  <c r="R449" i="26"/>
  <c r="S449" i="26"/>
  <c r="T449" i="26"/>
  <c r="U449" i="26"/>
  <c r="V449" i="26"/>
  <c r="O450" i="26"/>
  <c r="P450" i="26"/>
  <c r="Q450" i="26"/>
  <c r="R450" i="26"/>
  <c r="S450" i="26"/>
  <c r="T450" i="26"/>
  <c r="U450" i="26"/>
  <c r="V450" i="26"/>
  <c r="O451" i="26"/>
  <c r="P451" i="26"/>
  <c r="Q451" i="26"/>
  <c r="R451" i="26"/>
  <c r="S451" i="26"/>
  <c r="T451" i="26"/>
  <c r="U451" i="26"/>
  <c r="V451" i="26"/>
  <c r="O452" i="26"/>
  <c r="P452" i="26"/>
  <c r="Q452" i="26"/>
  <c r="R452" i="26"/>
  <c r="S452" i="26"/>
  <c r="T452" i="26"/>
  <c r="U452" i="26"/>
  <c r="V452" i="26"/>
  <c r="O453" i="26"/>
  <c r="P453" i="26"/>
  <c r="Q453" i="26"/>
  <c r="R453" i="26"/>
  <c r="S453" i="26"/>
  <c r="T453" i="26"/>
  <c r="U453" i="26"/>
  <c r="V453" i="26"/>
  <c r="O454" i="26"/>
  <c r="P454" i="26"/>
  <c r="Q454" i="26"/>
  <c r="R454" i="26"/>
  <c r="S454" i="26"/>
  <c r="T454" i="26"/>
  <c r="U454" i="26"/>
  <c r="V454" i="26"/>
  <c r="O455" i="26"/>
  <c r="P455" i="26"/>
  <c r="Q455" i="26"/>
  <c r="R455" i="26"/>
  <c r="S455" i="26"/>
  <c r="T455" i="26"/>
  <c r="U455" i="26"/>
  <c r="V455" i="26"/>
  <c r="O456" i="26"/>
  <c r="P456" i="26"/>
  <c r="Q456" i="26"/>
  <c r="R456" i="26"/>
  <c r="S456" i="26"/>
  <c r="T456" i="26"/>
  <c r="U456" i="26"/>
  <c r="V456" i="26"/>
  <c r="O457" i="26"/>
  <c r="P457" i="26"/>
  <c r="Q457" i="26"/>
  <c r="R457" i="26"/>
  <c r="S457" i="26"/>
  <c r="T457" i="26"/>
  <c r="U457" i="26"/>
  <c r="V457" i="26"/>
  <c r="O458" i="26"/>
  <c r="P458" i="26"/>
  <c r="Q458" i="26"/>
  <c r="R458" i="26"/>
  <c r="S458" i="26"/>
  <c r="T458" i="26"/>
  <c r="U458" i="26"/>
  <c r="V458" i="26"/>
  <c r="O459" i="26"/>
  <c r="P459" i="26"/>
  <c r="Q459" i="26"/>
  <c r="R459" i="26"/>
  <c r="S459" i="26"/>
  <c r="T459" i="26"/>
  <c r="U459" i="26"/>
  <c r="V459" i="26"/>
  <c r="O460" i="26"/>
  <c r="P460" i="26"/>
  <c r="Q460" i="26"/>
  <c r="R460" i="26"/>
  <c r="S460" i="26"/>
  <c r="T460" i="26"/>
  <c r="U460" i="26"/>
  <c r="V460" i="26"/>
  <c r="O461" i="26"/>
  <c r="P461" i="26"/>
  <c r="Q461" i="26"/>
  <c r="R461" i="26"/>
  <c r="S461" i="26"/>
  <c r="T461" i="26"/>
  <c r="U461" i="26"/>
  <c r="V461" i="26"/>
  <c r="O462" i="26"/>
  <c r="P462" i="26"/>
  <c r="Q462" i="26"/>
  <c r="R462" i="26"/>
  <c r="S462" i="26"/>
  <c r="T462" i="26"/>
  <c r="U462" i="26"/>
  <c r="V462" i="26"/>
  <c r="O463" i="26"/>
  <c r="P463" i="26"/>
  <c r="Q463" i="26"/>
  <c r="R463" i="26"/>
  <c r="S463" i="26"/>
  <c r="T463" i="26"/>
  <c r="U463" i="26"/>
  <c r="V463" i="26"/>
  <c r="O464" i="26"/>
  <c r="P464" i="26"/>
  <c r="Q464" i="26"/>
  <c r="R464" i="26"/>
  <c r="S464" i="26"/>
  <c r="T464" i="26"/>
  <c r="U464" i="26"/>
  <c r="V464" i="26"/>
  <c r="O465" i="26"/>
  <c r="P465" i="26"/>
  <c r="Q465" i="26"/>
  <c r="R465" i="26"/>
  <c r="S465" i="26"/>
  <c r="T465" i="26"/>
  <c r="U465" i="26"/>
  <c r="V465" i="26"/>
  <c r="O466" i="26"/>
  <c r="P466" i="26"/>
  <c r="Q466" i="26"/>
  <c r="R466" i="26"/>
  <c r="S466" i="26"/>
  <c r="T466" i="26"/>
  <c r="U466" i="26"/>
  <c r="V466" i="26"/>
  <c r="O467" i="26"/>
  <c r="P467" i="26"/>
  <c r="Q467" i="26"/>
  <c r="R467" i="26"/>
  <c r="S467" i="26"/>
  <c r="T467" i="26"/>
  <c r="U467" i="26"/>
  <c r="V467" i="26"/>
  <c r="O468" i="26"/>
  <c r="P468" i="26"/>
  <c r="Q468" i="26"/>
  <c r="R468" i="26"/>
  <c r="S468" i="26"/>
  <c r="T468" i="26"/>
  <c r="U468" i="26"/>
  <c r="V468" i="26"/>
  <c r="O469" i="26"/>
  <c r="P469" i="26"/>
  <c r="Q469" i="26"/>
  <c r="R469" i="26"/>
  <c r="S469" i="26"/>
  <c r="T469" i="26"/>
  <c r="U469" i="26"/>
  <c r="V469" i="26"/>
  <c r="O470" i="26"/>
  <c r="P470" i="26"/>
  <c r="Q470" i="26"/>
  <c r="R470" i="26"/>
  <c r="S470" i="26"/>
  <c r="T470" i="26"/>
  <c r="U470" i="26"/>
  <c r="V470" i="26"/>
  <c r="O471" i="26"/>
  <c r="P471" i="26"/>
  <c r="Q471" i="26"/>
  <c r="R471" i="26"/>
  <c r="S471" i="26"/>
  <c r="T471" i="26"/>
  <c r="U471" i="26"/>
  <c r="V471" i="26"/>
  <c r="O472" i="26"/>
  <c r="P472" i="26"/>
  <c r="Q472" i="26"/>
  <c r="R472" i="26"/>
  <c r="S472" i="26"/>
  <c r="T472" i="26"/>
  <c r="U472" i="26"/>
  <c r="V472" i="26"/>
  <c r="O473" i="26"/>
  <c r="P473" i="26"/>
  <c r="Q473" i="26"/>
  <c r="R473" i="26"/>
  <c r="S473" i="26"/>
  <c r="T473" i="26"/>
  <c r="U473" i="26"/>
  <c r="V473" i="26"/>
  <c r="O474" i="26"/>
  <c r="P474" i="26"/>
  <c r="Q474" i="26"/>
  <c r="R474" i="26"/>
  <c r="S474" i="26"/>
  <c r="T474" i="26"/>
  <c r="U474" i="26"/>
  <c r="V474" i="26"/>
  <c r="O475" i="26"/>
  <c r="P475" i="26"/>
  <c r="Q475" i="26"/>
  <c r="R475" i="26"/>
  <c r="S475" i="26"/>
  <c r="T475" i="26"/>
  <c r="U475" i="26"/>
  <c r="V475" i="26"/>
  <c r="O476" i="26"/>
  <c r="P476" i="26"/>
  <c r="Q476" i="26"/>
  <c r="R476" i="26"/>
  <c r="S476" i="26"/>
  <c r="T476" i="26"/>
  <c r="U476" i="26"/>
  <c r="V476" i="26"/>
  <c r="O477" i="26"/>
  <c r="P477" i="26"/>
  <c r="Q477" i="26"/>
  <c r="R477" i="26"/>
  <c r="S477" i="26"/>
  <c r="T477" i="26"/>
  <c r="U477" i="26"/>
  <c r="V477" i="26"/>
  <c r="O478" i="26"/>
  <c r="P478" i="26"/>
  <c r="Q478" i="26"/>
  <c r="R478" i="26"/>
  <c r="S478" i="26"/>
  <c r="T478" i="26"/>
  <c r="U478" i="26"/>
  <c r="V478" i="26"/>
  <c r="O479" i="26"/>
  <c r="P479" i="26"/>
  <c r="Q479" i="26"/>
  <c r="R479" i="26"/>
  <c r="S479" i="26"/>
  <c r="T479" i="26"/>
  <c r="U479" i="26"/>
  <c r="V479" i="26"/>
  <c r="O480" i="26"/>
  <c r="P480" i="26"/>
  <c r="Q480" i="26"/>
  <c r="R480" i="26"/>
  <c r="S480" i="26"/>
  <c r="T480" i="26"/>
  <c r="U480" i="26"/>
  <c r="V480" i="26"/>
  <c r="O481" i="26"/>
  <c r="P481" i="26"/>
  <c r="Q481" i="26"/>
  <c r="R481" i="26"/>
  <c r="S481" i="26"/>
  <c r="T481" i="26"/>
  <c r="U481" i="26"/>
  <c r="V481" i="26"/>
  <c r="O482" i="26"/>
  <c r="P482" i="26"/>
  <c r="Q482" i="26"/>
  <c r="R482" i="26"/>
  <c r="S482" i="26"/>
  <c r="T482" i="26"/>
  <c r="U482" i="26"/>
  <c r="V482" i="26"/>
  <c r="O483" i="26"/>
  <c r="P483" i="26"/>
  <c r="Q483" i="26"/>
  <c r="R483" i="26"/>
  <c r="S483" i="26"/>
  <c r="T483" i="26"/>
  <c r="U483" i="26"/>
  <c r="V483" i="26"/>
  <c r="O484" i="26"/>
  <c r="P484" i="26"/>
  <c r="Q484" i="26"/>
  <c r="R484" i="26"/>
  <c r="S484" i="26"/>
  <c r="T484" i="26"/>
  <c r="U484" i="26"/>
  <c r="V484" i="26"/>
  <c r="O485" i="26"/>
  <c r="P485" i="26"/>
  <c r="Q485" i="26"/>
  <c r="R485" i="26"/>
  <c r="S485" i="26"/>
  <c r="T485" i="26"/>
  <c r="U485" i="26"/>
  <c r="V485" i="26"/>
  <c r="O486" i="26"/>
  <c r="P486" i="26"/>
  <c r="Q486" i="26"/>
  <c r="R486" i="26"/>
  <c r="S486" i="26"/>
  <c r="T486" i="26"/>
  <c r="U486" i="26"/>
  <c r="V486" i="26"/>
  <c r="O487" i="26"/>
  <c r="P487" i="26"/>
  <c r="Q487" i="26"/>
  <c r="R487" i="26"/>
  <c r="S487" i="26"/>
  <c r="T487" i="26"/>
  <c r="U487" i="26"/>
  <c r="V487" i="26"/>
  <c r="O488" i="26"/>
  <c r="P488" i="26"/>
  <c r="Q488" i="26"/>
  <c r="R488" i="26"/>
  <c r="S488" i="26"/>
  <c r="T488" i="26"/>
  <c r="U488" i="26"/>
  <c r="V488" i="26"/>
  <c r="O489" i="26"/>
  <c r="P489" i="26"/>
  <c r="Q489" i="26"/>
  <c r="R489" i="26"/>
  <c r="S489" i="26"/>
  <c r="T489" i="26"/>
  <c r="U489" i="26"/>
  <c r="V489" i="26"/>
  <c r="O490" i="26"/>
  <c r="P490" i="26"/>
  <c r="Q490" i="26"/>
  <c r="R490" i="26"/>
  <c r="S490" i="26"/>
  <c r="T490" i="26"/>
  <c r="U490" i="26"/>
  <c r="V490" i="26"/>
  <c r="O491" i="26"/>
  <c r="P491" i="26"/>
  <c r="Q491" i="26"/>
  <c r="R491" i="26"/>
  <c r="S491" i="26"/>
  <c r="T491" i="26"/>
  <c r="U491" i="26"/>
  <c r="V491" i="26"/>
  <c r="O492" i="26"/>
  <c r="P492" i="26"/>
  <c r="Q492" i="26"/>
  <c r="R492" i="26"/>
  <c r="S492" i="26"/>
  <c r="T492" i="26"/>
  <c r="U492" i="26"/>
  <c r="V492" i="26"/>
  <c r="O493" i="26"/>
  <c r="P493" i="26"/>
  <c r="Q493" i="26"/>
  <c r="R493" i="26"/>
  <c r="S493" i="26"/>
  <c r="T493" i="26"/>
  <c r="U493" i="26"/>
  <c r="V493" i="26"/>
  <c r="O494" i="26"/>
  <c r="P494" i="26"/>
  <c r="Q494" i="26"/>
  <c r="R494" i="26"/>
  <c r="S494" i="26"/>
  <c r="T494" i="26"/>
  <c r="U494" i="26"/>
  <c r="V494" i="26"/>
  <c r="O495" i="26"/>
  <c r="P495" i="26"/>
  <c r="Q495" i="26"/>
  <c r="R495" i="26"/>
  <c r="S495" i="26"/>
  <c r="T495" i="26"/>
  <c r="U495" i="26"/>
  <c r="V495" i="26"/>
  <c r="O496" i="26"/>
  <c r="P496" i="26"/>
  <c r="Q496" i="26"/>
  <c r="R496" i="26"/>
  <c r="S496" i="26"/>
  <c r="T496" i="26"/>
  <c r="U496" i="26"/>
  <c r="V496" i="26"/>
  <c r="O497" i="26"/>
  <c r="P497" i="26"/>
  <c r="Q497" i="26"/>
  <c r="R497" i="26"/>
  <c r="S497" i="26"/>
  <c r="T497" i="26"/>
  <c r="U497" i="26"/>
  <c r="V497" i="26"/>
  <c r="O498" i="26"/>
  <c r="P498" i="26"/>
  <c r="Q498" i="26"/>
  <c r="R498" i="26"/>
  <c r="S498" i="26"/>
  <c r="T498" i="26"/>
  <c r="U498" i="26"/>
  <c r="V498" i="26"/>
  <c r="O499" i="26"/>
  <c r="P499" i="26"/>
  <c r="Q499" i="26"/>
  <c r="R499" i="26"/>
  <c r="S499" i="26"/>
  <c r="T499" i="26"/>
  <c r="U499" i="26"/>
  <c r="V499" i="26"/>
  <c r="O500" i="26"/>
  <c r="P500" i="26"/>
  <c r="Q500" i="26"/>
  <c r="R500" i="26"/>
  <c r="S500" i="26"/>
  <c r="T500" i="26"/>
  <c r="U500" i="26"/>
  <c r="V500" i="26"/>
  <c r="O501" i="26"/>
  <c r="P501" i="26"/>
  <c r="Q501" i="26"/>
  <c r="R501" i="26"/>
  <c r="S501" i="26"/>
  <c r="T501" i="26"/>
  <c r="U501" i="26"/>
  <c r="V501" i="26"/>
  <c r="O502" i="26"/>
  <c r="P502" i="26"/>
  <c r="Q502" i="26"/>
  <c r="R502" i="26"/>
  <c r="S502" i="26"/>
  <c r="T502" i="26"/>
  <c r="U502" i="26"/>
  <c r="V502" i="26"/>
  <c r="O503" i="26"/>
  <c r="P503" i="26"/>
  <c r="Q503" i="26"/>
  <c r="R503" i="26"/>
  <c r="S503" i="26"/>
  <c r="T503" i="26"/>
  <c r="U503" i="26"/>
  <c r="V503" i="26"/>
  <c r="O504" i="26"/>
  <c r="P504" i="26"/>
  <c r="Q504" i="26"/>
  <c r="R504" i="26"/>
  <c r="S504" i="26"/>
  <c r="T504" i="26"/>
  <c r="U504" i="26"/>
  <c r="V504" i="26"/>
  <c r="O505" i="26"/>
  <c r="P505" i="26"/>
  <c r="Q505" i="26"/>
  <c r="R505" i="26"/>
  <c r="S505" i="26"/>
  <c r="T505" i="26"/>
  <c r="U505" i="26"/>
  <c r="V505" i="26"/>
  <c r="O506" i="26"/>
  <c r="P506" i="26"/>
  <c r="Q506" i="26"/>
  <c r="R506" i="26"/>
  <c r="S506" i="26"/>
  <c r="T506" i="26"/>
  <c r="U506" i="26"/>
  <c r="V506" i="26"/>
  <c r="P7" i="26"/>
  <c r="Q7" i="26"/>
  <c r="R7" i="26"/>
  <c r="S7" i="26"/>
  <c r="T7" i="26"/>
  <c r="U7" i="26"/>
  <c r="V7" i="26"/>
  <c r="O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113" i="26"/>
  <c r="L114" i="26"/>
  <c r="L115" i="26"/>
  <c r="L116" i="26"/>
  <c r="L117" i="26"/>
  <c r="L118" i="26"/>
  <c r="L119" i="26"/>
  <c r="L120" i="26"/>
  <c r="L121" i="26"/>
  <c r="L122" i="26"/>
  <c r="L123" i="26"/>
  <c r="L124" i="26"/>
  <c r="L125" i="26"/>
  <c r="L126" i="26"/>
  <c r="L127" i="26"/>
  <c r="L128" i="26"/>
  <c r="L129" i="26"/>
  <c r="L130" i="26"/>
  <c r="L131" i="26"/>
  <c r="L132" i="26"/>
  <c r="L133" i="26"/>
  <c r="L134" i="26"/>
  <c r="L135" i="26"/>
  <c r="L136" i="26"/>
  <c r="L137" i="26"/>
  <c r="L138" i="26"/>
  <c r="L139" i="26"/>
  <c r="L140" i="26"/>
  <c r="L141" i="26"/>
  <c r="L142" i="26"/>
  <c r="L143" i="26"/>
  <c r="L144" i="26"/>
  <c r="L145" i="26"/>
  <c r="L146" i="26"/>
  <c r="L147" i="26"/>
  <c r="L148" i="26"/>
  <c r="L149" i="26"/>
  <c r="L150" i="26"/>
  <c r="L151"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7" i="26"/>
  <c r="L198" i="26"/>
  <c r="L199" i="26"/>
  <c r="L200" i="26"/>
  <c r="L201" i="26"/>
  <c r="L202" i="26"/>
  <c r="L203" i="26"/>
  <c r="L204" i="26"/>
  <c r="L205" i="26"/>
  <c r="L206" i="26"/>
  <c r="L207" i="26"/>
  <c r="L208" i="26"/>
  <c r="L209" i="26"/>
  <c r="L210" i="26"/>
  <c r="L211" i="26"/>
  <c r="L212" i="26"/>
  <c r="L213" i="26"/>
  <c r="L214" i="26"/>
  <c r="L215" i="26"/>
  <c r="L216" i="26"/>
  <c r="L217" i="26"/>
  <c r="L218" i="26"/>
  <c r="L219" i="26"/>
  <c r="L220" i="26"/>
  <c r="L221" i="26"/>
  <c r="L222" i="26"/>
  <c r="L223" i="26"/>
  <c r="L224" i="26"/>
  <c r="L225" i="26"/>
  <c r="L226" i="26"/>
  <c r="L227" i="26"/>
  <c r="L228" i="26"/>
  <c r="L229" i="26"/>
  <c r="L230" i="26"/>
  <c r="L231" i="26"/>
  <c r="L232" i="26"/>
  <c r="L233" i="26"/>
  <c r="L234" i="26"/>
  <c r="L235" i="26"/>
  <c r="L236" i="26"/>
  <c r="L237" i="26"/>
  <c r="L238" i="26"/>
  <c r="L239" i="26"/>
  <c r="L240" i="26"/>
  <c r="L241" i="26"/>
  <c r="L242" i="26"/>
  <c r="L243" i="26"/>
  <c r="L244" i="26"/>
  <c r="L245" i="26"/>
  <c r="L246" i="26"/>
  <c r="L247" i="26"/>
  <c r="L248" i="26"/>
  <c r="L249" i="26"/>
  <c r="L250" i="26"/>
  <c r="L251" i="26"/>
  <c r="L252" i="26"/>
  <c r="L253" i="26"/>
  <c r="L254" i="26"/>
  <c r="L255" i="26"/>
  <c r="L256" i="26"/>
  <c r="L257" i="26"/>
  <c r="L258" i="26"/>
  <c r="L259" i="26"/>
  <c r="L260" i="26"/>
  <c r="L261" i="26"/>
  <c r="L262" i="26"/>
  <c r="L263" i="26"/>
  <c r="L264" i="26"/>
  <c r="L265" i="26"/>
  <c r="L266" i="26"/>
  <c r="L267" i="26"/>
  <c r="L268" i="26"/>
  <c r="L269" i="26"/>
  <c r="L270" i="26"/>
  <c r="L271" i="26"/>
  <c r="L272" i="26"/>
  <c r="L273" i="26"/>
  <c r="L274" i="26"/>
  <c r="L275" i="26"/>
  <c r="L276" i="26"/>
  <c r="L277" i="26"/>
  <c r="L278" i="26"/>
  <c r="L279" i="26"/>
  <c r="L280" i="26"/>
  <c r="L281" i="26"/>
  <c r="L282" i="26"/>
  <c r="L283" i="26"/>
  <c r="L284" i="26"/>
  <c r="L285" i="26"/>
  <c r="L286" i="26"/>
  <c r="L287" i="26"/>
  <c r="L288" i="26"/>
  <c r="L289" i="26"/>
  <c r="L290" i="26"/>
  <c r="L291" i="26"/>
  <c r="L292" i="26"/>
  <c r="L293" i="26"/>
  <c r="L294" i="26"/>
  <c r="L295" i="26"/>
  <c r="L296" i="26"/>
  <c r="L297" i="26"/>
  <c r="L298" i="26"/>
  <c r="L299" i="26"/>
  <c r="L300" i="26"/>
  <c r="L301" i="26"/>
  <c r="L302" i="26"/>
  <c r="L303" i="26"/>
  <c r="L304" i="26"/>
  <c r="L305" i="26"/>
  <c r="L306" i="26"/>
  <c r="L307" i="26"/>
  <c r="L308" i="26"/>
  <c r="L309" i="26"/>
  <c r="L310" i="26"/>
  <c r="L311" i="26"/>
  <c r="L312" i="26"/>
  <c r="L313" i="26"/>
  <c r="L314" i="26"/>
  <c r="L315" i="26"/>
  <c r="L316" i="26"/>
  <c r="L317" i="26"/>
  <c r="L318" i="26"/>
  <c r="L319" i="26"/>
  <c r="L320" i="26"/>
  <c r="L321" i="26"/>
  <c r="L322" i="26"/>
  <c r="L323" i="26"/>
  <c r="L324" i="26"/>
  <c r="L325" i="26"/>
  <c r="L326" i="26"/>
  <c r="L327" i="26"/>
  <c r="L328" i="26"/>
  <c r="L329" i="26"/>
  <c r="L330" i="26"/>
  <c r="L331" i="26"/>
  <c r="L332" i="26"/>
  <c r="L333" i="26"/>
  <c r="L334" i="26"/>
  <c r="L335" i="26"/>
  <c r="L336" i="26"/>
  <c r="L337" i="26"/>
  <c r="L338" i="26"/>
  <c r="L339" i="26"/>
  <c r="L340" i="26"/>
  <c r="L341" i="26"/>
  <c r="L342" i="26"/>
  <c r="L343" i="26"/>
  <c r="L344" i="26"/>
  <c r="L345" i="26"/>
  <c r="L346" i="26"/>
  <c r="L347" i="26"/>
  <c r="L348" i="26"/>
  <c r="L349" i="26"/>
  <c r="L350" i="26"/>
  <c r="L351" i="26"/>
  <c r="L352" i="26"/>
  <c r="L353" i="26"/>
  <c r="L354" i="26"/>
  <c r="L355" i="26"/>
  <c r="L356" i="26"/>
  <c r="L357" i="26"/>
  <c r="L358" i="26"/>
  <c r="L359" i="26"/>
  <c r="L360" i="26"/>
  <c r="L361" i="26"/>
  <c r="L362" i="26"/>
  <c r="L363" i="26"/>
  <c r="L364" i="26"/>
  <c r="L365" i="26"/>
  <c r="L366" i="26"/>
  <c r="L367" i="26"/>
  <c r="L368" i="26"/>
  <c r="L369" i="26"/>
  <c r="L370" i="26"/>
  <c r="L371" i="26"/>
  <c r="L372" i="26"/>
  <c r="L373" i="26"/>
  <c r="L374" i="26"/>
  <c r="L375" i="26"/>
  <c r="L376" i="26"/>
  <c r="L377" i="26"/>
  <c r="L378" i="26"/>
  <c r="L379" i="26"/>
  <c r="L380" i="26"/>
  <c r="L381" i="26"/>
  <c r="L382" i="26"/>
  <c r="L383" i="26"/>
  <c r="L384" i="26"/>
  <c r="L385" i="26"/>
  <c r="L386" i="26"/>
  <c r="L387" i="26"/>
  <c r="L388" i="26"/>
  <c r="L389" i="26"/>
  <c r="L390" i="26"/>
  <c r="L391" i="26"/>
  <c r="L392" i="26"/>
  <c r="L393" i="26"/>
  <c r="L394" i="26"/>
  <c r="L395" i="26"/>
  <c r="L396" i="26"/>
  <c r="L397" i="26"/>
  <c r="L398" i="26"/>
  <c r="L399" i="26"/>
  <c r="L400" i="26"/>
  <c r="L401" i="26"/>
  <c r="L402" i="26"/>
  <c r="L403" i="26"/>
  <c r="L404" i="26"/>
  <c r="L405" i="26"/>
  <c r="L406" i="26"/>
  <c r="L407" i="26"/>
  <c r="L408" i="26"/>
  <c r="L409" i="26"/>
  <c r="L410" i="26"/>
  <c r="L411" i="26"/>
  <c r="L412" i="26"/>
  <c r="L413" i="26"/>
  <c r="L414" i="26"/>
  <c r="L415" i="26"/>
  <c r="L416" i="26"/>
  <c r="L417" i="26"/>
  <c r="L418" i="26"/>
  <c r="L419" i="26"/>
  <c r="L420" i="26"/>
  <c r="L421" i="26"/>
  <c r="L422" i="26"/>
  <c r="L423" i="26"/>
  <c r="L424" i="26"/>
  <c r="L425" i="26"/>
  <c r="L426" i="26"/>
  <c r="L427" i="26"/>
  <c r="L428" i="26"/>
  <c r="L429" i="26"/>
  <c r="L430" i="26"/>
  <c r="L431" i="26"/>
  <c r="L432" i="26"/>
  <c r="L433" i="26"/>
  <c r="L434" i="26"/>
  <c r="L435" i="26"/>
  <c r="L436" i="26"/>
  <c r="L437" i="26"/>
  <c r="L438" i="26"/>
  <c r="L439" i="26"/>
  <c r="L440" i="26"/>
  <c r="L441" i="26"/>
  <c r="L442" i="26"/>
  <c r="L443" i="26"/>
  <c r="L444" i="26"/>
  <c r="L445" i="26"/>
  <c r="L446" i="26"/>
  <c r="L447" i="26"/>
  <c r="L448" i="26"/>
  <c r="L449" i="26"/>
  <c r="L450" i="26"/>
  <c r="L451" i="26"/>
  <c r="L452" i="26"/>
  <c r="L453" i="26"/>
  <c r="L454" i="26"/>
  <c r="L455" i="26"/>
  <c r="L456" i="26"/>
  <c r="L457" i="26"/>
  <c r="L458" i="26"/>
  <c r="L459" i="26"/>
  <c r="L460" i="26"/>
  <c r="L461" i="26"/>
  <c r="L462" i="26"/>
  <c r="L463" i="26"/>
  <c r="L464" i="26"/>
  <c r="L465" i="26"/>
  <c r="L466" i="26"/>
  <c r="L467" i="26"/>
  <c r="L468" i="26"/>
  <c r="L469" i="26"/>
  <c r="L470" i="26"/>
  <c r="L471" i="26"/>
  <c r="L472" i="26"/>
  <c r="L473" i="26"/>
  <c r="L474" i="26"/>
  <c r="L475" i="26"/>
  <c r="L476" i="26"/>
  <c r="L477" i="26"/>
  <c r="L478" i="26"/>
  <c r="L479" i="26"/>
  <c r="L480" i="26"/>
  <c r="L481" i="26"/>
  <c r="L482" i="26"/>
  <c r="L483" i="26"/>
  <c r="L484" i="26"/>
  <c r="L485" i="26"/>
  <c r="L486" i="26"/>
  <c r="L487" i="26"/>
  <c r="L488" i="26"/>
  <c r="L489" i="26"/>
  <c r="L490" i="26"/>
  <c r="L491" i="26"/>
  <c r="L492" i="26"/>
  <c r="L493" i="26"/>
  <c r="L494" i="26"/>
  <c r="L495" i="26"/>
  <c r="L496" i="26"/>
  <c r="L497" i="26"/>
  <c r="L498" i="26"/>
  <c r="L499" i="26"/>
  <c r="L500" i="26"/>
  <c r="L501" i="26"/>
  <c r="L502" i="26"/>
  <c r="L503" i="26"/>
  <c r="L504" i="26"/>
  <c r="L505" i="26"/>
  <c r="L506" i="26"/>
  <c r="L7"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83" i="26"/>
  <c r="K184" i="26"/>
  <c r="K185" i="26"/>
  <c r="K186" i="26"/>
  <c r="K187" i="26"/>
  <c r="K188" i="26"/>
  <c r="K189" i="26"/>
  <c r="K190" i="26"/>
  <c r="K191" i="26"/>
  <c r="K192" i="26"/>
  <c r="K193" i="26"/>
  <c r="K194" i="26"/>
  <c r="K195" i="26"/>
  <c r="K196" i="26"/>
  <c r="K197" i="26"/>
  <c r="K198" i="26"/>
  <c r="K199" i="26"/>
  <c r="K200" i="26"/>
  <c r="K201" i="26"/>
  <c r="K202" i="26"/>
  <c r="K203" i="26"/>
  <c r="K204" i="26"/>
  <c r="K205" i="26"/>
  <c r="K206" i="26"/>
  <c r="K207" i="26"/>
  <c r="K208" i="26"/>
  <c r="K209" i="26"/>
  <c r="K210" i="26"/>
  <c r="K211" i="26"/>
  <c r="K212" i="26"/>
  <c r="K213" i="26"/>
  <c r="K214" i="26"/>
  <c r="K215" i="26"/>
  <c r="K216" i="26"/>
  <c r="K217" i="26"/>
  <c r="K218" i="26"/>
  <c r="K219" i="26"/>
  <c r="K220" i="26"/>
  <c r="K221" i="26"/>
  <c r="K222" i="26"/>
  <c r="K223" i="26"/>
  <c r="K224" i="26"/>
  <c r="K225" i="26"/>
  <c r="K226" i="26"/>
  <c r="K227" i="26"/>
  <c r="K228" i="26"/>
  <c r="K229" i="26"/>
  <c r="K230" i="26"/>
  <c r="K231" i="26"/>
  <c r="K232" i="26"/>
  <c r="K233" i="26"/>
  <c r="K234" i="26"/>
  <c r="K235" i="26"/>
  <c r="K236" i="26"/>
  <c r="K237" i="26"/>
  <c r="K238" i="26"/>
  <c r="K239" i="26"/>
  <c r="K240" i="26"/>
  <c r="K241" i="26"/>
  <c r="K242" i="26"/>
  <c r="K243" i="26"/>
  <c r="K244" i="26"/>
  <c r="K245" i="26"/>
  <c r="K246" i="26"/>
  <c r="K247" i="26"/>
  <c r="K248" i="26"/>
  <c r="K249" i="26"/>
  <c r="K250" i="26"/>
  <c r="K251" i="26"/>
  <c r="K252" i="26"/>
  <c r="K253" i="26"/>
  <c r="K254" i="26"/>
  <c r="K255" i="26"/>
  <c r="K256" i="26"/>
  <c r="K257" i="26"/>
  <c r="K258" i="26"/>
  <c r="K259" i="26"/>
  <c r="K260" i="26"/>
  <c r="K261" i="26"/>
  <c r="K262" i="26"/>
  <c r="K263" i="26"/>
  <c r="K264" i="26"/>
  <c r="K265" i="26"/>
  <c r="K266" i="26"/>
  <c r="K267" i="26"/>
  <c r="K268" i="26"/>
  <c r="K269" i="26"/>
  <c r="K270" i="26"/>
  <c r="K271" i="26"/>
  <c r="K272" i="26"/>
  <c r="K273" i="26"/>
  <c r="K274" i="26"/>
  <c r="K275" i="26"/>
  <c r="K276" i="26"/>
  <c r="K277" i="26"/>
  <c r="K278" i="26"/>
  <c r="K279" i="26"/>
  <c r="K280" i="26"/>
  <c r="K281" i="26"/>
  <c r="K282" i="26"/>
  <c r="K283" i="26"/>
  <c r="K284" i="26"/>
  <c r="K285" i="26"/>
  <c r="K286" i="26"/>
  <c r="K287" i="26"/>
  <c r="K288" i="26"/>
  <c r="K289" i="26"/>
  <c r="K290" i="26"/>
  <c r="K291" i="26"/>
  <c r="K292" i="26"/>
  <c r="K293" i="26"/>
  <c r="K294" i="26"/>
  <c r="K295" i="26"/>
  <c r="K296" i="26"/>
  <c r="K297" i="26"/>
  <c r="K298" i="26"/>
  <c r="K299" i="26"/>
  <c r="K300" i="26"/>
  <c r="K301" i="26"/>
  <c r="K302" i="26"/>
  <c r="K303" i="26"/>
  <c r="K304" i="26"/>
  <c r="K305" i="26"/>
  <c r="K306" i="26"/>
  <c r="K307" i="26"/>
  <c r="K308" i="26"/>
  <c r="K309" i="26"/>
  <c r="K310" i="26"/>
  <c r="K311" i="26"/>
  <c r="K312" i="26"/>
  <c r="K313" i="26"/>
  <c r="K314" i="26"/>
  <c r="K315" i="26"/>
  <c r="K316" i="26"/>
  <c r="K317" i="26"/>
  <c r="K318" i="26"/>
  <c r="K319" i="26"/>
  <c r="K320" i="26"/>
  <c r="K321" i="26"/>
  <c r="K322" i="26"/>
  <c r="K323" i="26"/>
  <c r="K324" i="26"/>
  <c r="K325" i="26"/>
  <c r="K326" i="26"/>
  <c r="K327" i="26"/>
  <c r="K328" i="26"/>
  <c r="K329" i="26"/>
  <c r="K330" i="26"/>
  <c r="K331" i="26"/>
  <c r="K332" i="26"/>
  <c r="K333" i="26"/>
  <c r="K334" i="26"/>
  <c r="K335" i="26"/>
  <c r="K336" i="26"/>
  <c r="K337" i="26"/>
  <c r="K338" i="26"/>
  <c r="K339" i="26"/>
  <c r="K340" i="26"/>
  <c r="K341" i="26"/>
  <c r="K342" i="26"/>
  <c r="K343" i="26"/>
  <c r="K344" i="26"/>
  <c r="K345" i="26"/>
  <c r="K346" i="26"/>
  <c r="K347" i="26"/>
  <c r="K348" i="26"/>
  <c r="K349" i="26"/>
  <c r="K350" i="26"/>
  <c r="K351" i="26"/>
  <c r="K352" i="26"/>
  <c r="K353" i="26"/>
  <c r="K354" i="26"/>
  <c r="K355" i="26"/>
  <c r="K356" i="26"/>
  <c r="K357" i="26"/>
  <c r="K358" i="26"/>
  <c r="K359" i="26"/>
  <c r="K360" i="26"/>
  <c r="K361" i="26"/>
  <c r="K362" i="26"/>
  <c r="K363" i="26"/>
  <c r="K364" i="26"/>
  <c r="K365" i="26"/>
  <c r="K366" i="26"/>
  <c r="K367" i="26"/>
  <c r="K368" i="26"/>
  <c r="K369" i="26"/>
  <c r="K370" i="26"/>
  <c r="K371" i="26"/>
  <c r="K372" i="26"/>
  <c r="K373" i="26"/>
  <c r="K374" i="26"/>
  <c r="K375" i="26"/>
  <c r="K376" i="26"/>
  <c r="K377" i="26"/>
  <c r="K378" i="26"/>
  <c r="K379" i="26"/>
  <c r="K380" i="26"/>
  <c r="K381" i="26"/>
  <c r="K382" i="26"/>
  <c r="K383" i="26"/>
  <c r="K384" i="26"/>
  <c r="K385" i="26"/>
  <c r="K386" i="26"/>
  <c r="K387" i="26"/>
  <c r="K388" i="26"/>
  <c r="K389" i="26"/>
  <c r="K390" i="26"/>
  <c r="K391" i="26"/>
  <c r="K392" i="26"/>
  <c r="K393" i="26"/>
  <c r="K394" i="26"/>
  <c r="K395" i="26"/>
  <c r="K396" i="26"/>
  <c r="K397" i="26"/>
  <c r="K398" i="26"/>
  <c r="K399" i="26"/>
  <c r="K400" i="26"/>
  <c r="K401" i="26"/>
  <c r="K402" i="26"/>
  <c r="K403" i="26"/>
  <c r="K404" i="26"/>
  <c r="K405" i="26"/>
  <c r="K406" i="26"/>
  <c r="K407" i="26"/>
  <c r="K408" i="26"/>
  <c r="K409" i="26"/>
  <c r="K410" i="26"/>
  <c r="K411" i="26"/>
  <c r="K412" i="26"/>
  <c r="K413" i="26"/>
  <c r="K414" i="26"/>
  <c r="K415" i="26"/>
  <c r="K416" i="26"/>
  <c r="K417" i="26"/>
  <c r="K418" i="26"/>
  <c r="K419" i="26"/>
  <c r="K420" i="26"/>
  <c r="K421" i="26"/>
  <c r="K422" i="26"/>
  <c r="K423" i="26"/>
  <c r="K424" i="26"/>
  <c r="K425" i="26"/>
  <c r="K426" i="26"/>
  <c r="K427" i="26"/>
  <c r="K428" i="26"/>
  <c r="K429" i="26"/>
  <c r="K430" i="26"/>
  <c r="K431" i="26"/>
  <c r="K432" i="26"/>
  <c r="K433" i="26"/>
  <c r="K434" i="26"/>
  <c r="K435" i="26"/>
  <c r="K436" i="26"/>
  <c r="K437" i="26"/>
  <c r="K438" i="26"/>
  <c r="K439" i="26"/>
  <c r="K440" i="26"/>
  <c r="K441" i="26"/>
  <c r="K442" i="26"/>
  <c r="K443" i="26"/>
  <c r="K444" i="26"/>
  <c r="K445" i="26"/>
  <c r="K446" i="26"/>
  <c r="K447" i="26"/>
  <c r="K448" i="26"/>
  <c r="K449" i="26"/>
  <c r="K450" i="26"/>
  <c r="K451" i="26"/>
  <c r="K452" i="26"/>
  <c r="K453" i="26"/>
  <c r="K454" i="26"/>
  <c r="K455" i="26"/>
  <c r="K456" i="26"/>
  <c r="K457" i="26"/>
  <c r="K458" i="26"/>
  <c r="K459" i="26"/>
  <c r="K460" i="26"/>
  <c r="K461" i="26"/>
  <c r="K462" i="26"/>
  <c r="K463" i="26"/>
  <c r="K464" i="26"/>
  <c r="K465" i="26"/>
  <c r="K466" i="26"/>
  <c r="K467" i="26"/>
  <c r="K468" i="26"/>
  <c r="K469" i="26"/>
  <c r="K470" i="26"/>
  <c r="K471" i="26"/>
  <c r="K472" i="26"/>
  <c r="K473" i="26"/>
  <c r="K474" i="26"/>
  <c r="K475" i="26"/>
  <c r="K476" i="26"/>
  <c r="K477" i="26"/>
  <c r="K478" i="26"/>
  <c r="K479" i="26"/>
  <c r="K480" i="26"/>
  <c r="K481" i="26"/>
  <c r="K482" i="26"/>
  <c r="K483" i="26"/>
  <c r="K484" i="26"/>
  <c r="K485" i="26"/>
  <c r="K486" i="26"/>
  <c r="K487" i="26"/>
  <c r="K488" i="26"/>
  <c r="K489" i="26"/>
  <c r="K490" i="26"/>
  <c r="K491" i="26"/>
  <c r="K492" i="26"/>
  <c r="K493" i="26"/>
  <c r="K494" i="26"/>
  <c r="K495" i="26"/>
  <c r="K496" i="26"/>
  <c r="K497" i="26"/>
  <c r="K498" i="26"/>
  <c r="K499" i="26"/>
  <c r="K500" i="26"/>
  <c r="K501" i="26"/>
  <c r="K502" i="26"/>
  <c r="K503" i="26"/>
  <c r="K504" i="26"/>
  <c r="K505" i="26"/>
  <c r="K506" i="26"/>
  <c r="K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F392" i="26"/>
  <c r="F393" i="26"/>
  <c r="F394" i="26"/>
  <c r="F395" i="26"/>
  <c r="F396" i="26"/>
  <c r="F397" i="26"/>
  <c r="F398" i="26"/>
  <c r="F399" i="26"/>
  <c r="F400" i="26"/>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7" i="26"/>
  <c r="E8" i="26"/>
  <c r="J8" i="26" s="1"/>
  <c r="E9" i="26"/>
  <c r="J9" i="26" s="1"/>
  <c r="E10" i="26"/>
  <c r="E11" i="26"/>
  <c r="J11" i="26" s="1"/>
  <c r="E12" i="26"/>
  <c r="J12" i="26" s="1"/>
  <c r="E13" i="26"/>
  <c r="E14" i="26"/>
  <c r="J14" i="26" s="1"/>
  <c r="E15" i="26"/>
  <c r="J15" i="26" s="1"/>
  <c r="E16" i="26"/>
  <c r="J16" i="26" s="1"/>
  <c r="E17" i="26"/>
  <c r="E18" i="26"/>
  <c r="J18" i="26" s="1"/>
  <c r="E19" i="26"/>
  <c r="J19" i="26" s="1"/>
  <c r="E20" i="26"/>
  <c r="E21" i="26"/>
  <c r="J21" i="26" s="1"/>
  <c r="E22" i="26"/>
  <c r="J22" i="26" s="1"/>
  <c r="E23" i="26"/>
  <c r="E24" i="26"/>
  <c r="J24" i="26" s="1"/>
  <c r="E25" i="26"/>
  <c r="J25" i="26" s="1"/>
  <c r="E26" i="26"/>
  <c r="E27" i="26"/>
  <c r="J27" i="26" s="1"/>
  <c r="E28" i="26"/>
  <c r="J28" i="26" s="1"/>
  <c r="E29" i="26"/>
  <c r="E30" i="26"/>
  <c r="J30" i="26" s="1"/>
  <c r="E31" i="26"/>
  <c r="J31" i="26" s="1"/>
  <c r="E32" i="26"/>
  <c r="E33" i="26"/>
  <c r="J33" i="26" s="1"/>
  <c r="E34" i="26"/>
  <c r="J34" i="26" s="1"/>
  <c r="E35" i="26"/>
  <c r="J35" i="26" s="1"/>
  <c r="E36" i="26"/>
  <c r="J36" i="26" s="1"/>
  <c r="E37" i="26"/>
  <c r="E38" i="26"/>
  <c r="J38" i="26" s="1"/>
  <c r="E39" i="26"/>
  <c r="J39" i="26" s="1"/>
  <c r="E40" i="26"/>
  <c r="E41" i="26"/>
  <c r="J41" i="26" s="1"/>
  <c r="E42" i="26"/>
  <c r="J42" i="26" s="1"/>
  <c r="E43" i="26"/>
  <c r="E44" i="26"/>
  <c r="J44" i="26" s="1"/>
  <c r="E45" i="26"/>
  <c r="J45" i="26" s="1"/>
  <c r="E46" i="26"/>
  <c r="J46" i="26" s="1"/>
  <c r="E47" i="26"/>
  <c r="E48" i="26"/>
  <c r="J48" i="26" s="1"/>
  <c r="E49" i="26"/>
  <c r="J49" i="26" s="1"/>
  <c r="E50" i="26"/>
  <c r="J50" i="26" s="1"/>
  <c r="E51" i="26"/>
  <c r="E52" i="26"/>
  <c r="J52" i="26" s="1"/>
  <c r="E53" i="26"/>
  <c r="J53" i="26" s="1"/>
  <c r="E54" i="26"/>
  <c r="E55" i="26"/>
  <c r="J55" i="26" s="1"/>
  <c r="E56" i="26"/>
  <c r="J56" i="26" s="1"/>
  <c r="E57" i="26"/>
  <c r="J57" i="26" s="1"/>
  <c r="E58" i="26"/>
  <c r="J58" i="26" s="1"/>
  <c r="E59" i="26"/>
  <c r="J59" i="26" s="1"/>
  <c r="E60" i="26"/>
  <c r="E61" i="26"/>
  <c r="J61" i="26" s="1"/>
  <c r="E62" i="26"/>
  <c r="J62" i="26" s="1"/>
  <c r="E63" i="26"/>
  <c r="E64" i="26"/>
  <c r="J64" i="26" s="1"/>
  <c r="E65" i="26"/>
  <c r="J65" i="26" s="1"/>
  <c r="E66" i="26"/>
  <c r="J66" i="26" s="1"/>
  <c r="E67" i="26"/>
  <c r="J67" i="26" s="1"/>
  <c r="E68" i="26"/>
  <c r="E69" i="26"/>
  <c r="J69" i="26" s="1"/>
  <c r="E70" i="26"/>
  <c r="J70" i="26" s="1"/>
  <c r="E71" i="26"/>
  <c r="J71" i="26" s="1"/>
  <c r="E72" i="26"/>
  <c r="J72" i="26" s="1"/>
  <c r="E73" i="26"/>
  <c r="E74" i="26"/>
  <c r="J74" i="26" s="1"/>
  <c r="E75" i="26"/>
  <c r="J75" i="26" s="1"/>
  <c r="E76" i="26"/>
  <c r="J76" i="26" s="1"/>
  <c r="E77" i="26"/>
  <c r="J77" i="26" s="1"/>
  <c r="E78" i="26"/>
  <c r="J78" i="26" s="1"/>
  <c r="E79" i="26"/>
  <c r="J79" i="26" s="1"/>
  <c r="E80" i="26"/>
  <c r="E81" i="26"/>
  <c r="J81" i="26" s="1"/>
  <c r="E82" i="26"/>
  <c r="J82" i="26" s="1"/>
  <c r="E83" i="26"/>
  <c r="J83" i="26" s="1"/>
  <c r="E84" i="26"/>
  <c r="E85" i="26"/>
  <c r="J85" i="26" s="1"/>
  <c r="E86" i="26"/>
  <c r="J86" i="26" s="1"/>
  <c r="E87" i="26"/>
  <c r="J87" i="26" s="1"/>
  <c r="E88" i="26"/>
  <c r="G88" i="26" s="1"/>
  <c r="E89" i="26"/>
  <c r="J89" i="26" s="1"/>
  <c r="E90" i="26"/>
  <c r="J90" i="26" s="1"/>
  <c r="E91" i="26"/>
  <c r="E92" i="26"/>
  <c r="J92" i="26" s="1"/>
  <c r="E93" i="26"/>
  <c r="J93" i="26" s="1"/>
  <c r="E94" i="26"/>
  <c r="J94" i="26" s="1"/>
  <c r="E95" i="26"/>
  <c r="J95" i="26" s="1"/>
  <c r="E96" i="26"/>
  <c r="E97" i="26"/>
  <c r="J97" i="26" s="1"/>
  <c r="E98" i="26"/>
  <c r="J98" i="26" s="1"/>
  <c r="E99" i="26"/>
  <c r="J99" i="26" s="1"/>
  <c r="E100" i="26"/>
  <c r="J100" i="26" s="1"/>
  <c r="E101" i="26"/>
  <c r="J101" i="26" s="1"/>
  <c r="E102" i="26"/>
  <c r="E103" i="26"/>
  <c r="J103" i="26" s="1"/>
  <c r="E104" i="26"/>
  <c r="J104" i="26" s="1"/>
  <c r="E105" i="26"/>
  <c r="J105" i="26" s="1"/>
  <c r="E106" i="26"/>
  <c r="E107" i="26"/>
  <c r="J107" i="26" s="1"/>
  <c r="E108" i="26"/>
  <c r="J108" i="26" s="1"/>
  <c r="E109" i="26"/>
  <c r="J109" i="26" s="1"/>
  <c r="E110" i="26"/>
  <c r="J110" i="26" s="1"/>
  <c r="E111" i="26"/>
  <c r="E112" i="26"/>
  <c r="J112" i="26" s="1"/>
  <c r="E113" i="26"/>
  <c r="J113" i="26" s="1"/>
  <c r="E114" i="26"/>
  <c r="E115" i="26"/>
  <c r="J115" i="26" s="1"/>
  <c r="E116" i="26"/>
  <c r="J116" i="26" s="1"/>
  <c r="E117" i="26"/>
  <c r="J117" i="26" s="1"/>
  <c r="E118" i="26"/>
  <c r="J118" i="26" s="1"/>
  <c r="E119" i="26"/>
  <c r="E120" i="26"/>
  <c r="J120" i="26" s="1"/>
  <c r="E121" i="26"/>
  <c r="J121" i="26" s="1"/>
  <c r="E122" i="26"/>
  <c r="J122" i="26" s="1"/>
  <c r="E123" i="26"/>
  <c r="E124" i="26"/>
  <c r="J124" i="26" s="1"/>
  <c r="E125" i="26"/>
  <c r="J125" i="26" s="1"/>
  <c r="E126" i="26"/>
  <c r="E127" i="26"/>
  <c r="J127" i="26" s="1"/>
  <c r="E128" i="26"/>
  <c r="J128" i="26" s="1"/>
  <c r="E129" i="26"/>
  <c r="J129" i="26" s="1"/>
  <c r="E130" i="26"/>
  <c r="E131" i="26"/>
  <c r="J131" i="26" s="1"/>
  <c r="E132" i="26"/>
  <c r="J132" i="26" s="1"/>
  <c r="E133" i="26"/>
  <c r="E134" i="26"/>
  <c r="J134" i="26" s="1"/>
  <c r="E135" i="26"/>
  <c r="J135" i="26" s="1"/>
  <c r="E136" i="26"/>
  <c r="E137" i="26"/>
  <c r="J137" i="26" s="1"/>
  <c r="E138" i="26"/>
  <c r="J138" i="26" s="1"/>
  <c r="E139" i="26"/>
  <c r="J139" i="26" s="1"/>
  <c r="E140" i="26"/>
  <c r="J140" i="26" s="1"/>
  <c r="E141" i="26"/>
  <c r="E142" i="26"/>
  <c r="J142" i="26" s="1"/>
  <c r="E143" i="26"/>
  <c r="J143" i="26" s="1"/>
  <c r="E144" i="26"/>
  <c r="J144" i="26" s="1"/>
  <c r="E145" i="26"/>
  <c r="J145" i="26" s="1"/>
  <c r="E146" i="26"/>
  <c r="J146" i="26" s="1"/>
  <c r="E147" i="26"/>
  <c r="E148" i="26"/>
  <c r="J148" i="26" s="1"/>
  <c r="E149" i="26"/>
  <c r="J149" i="26" s="1"/>
  <c r="E150" i="26"/>
  <c r="J150" i="26" s="1"/>
  <c r="E151" i="26"/>
  <c r="E152" i="26"/>
  <c r="J152" i="26" s="1"/>
  <c r="E153" i="26"/>
  <c r="J153" i="26" s="1"/>
  <c r="E154" i="26"/>
  <c r="J154" i="26" s="1"/>
  <c r="E155" i="26"/>
  <c r="J155" i="26" s="1"/>
  <c r="E156" i="26"/>
  <c r="J156" i="26" s="1"/>
  <c r="E157" i="26"/>
  <c r="J157" i="26" s="1"/>
  <c r="E158" i="26"/>
  <c r="J158" i="26" s="1"/>
  <c r="E159" i="26"/>
  <c r="E160" i="26"/>
  <c r="J160" i="26" s="1"/>
  <c r="E161" i="26"/>
  <c r="J161" i="26" s="1"/>
  <c r="E162" i="26"/>
  <c r="J162" i="26" s="1"/>
  <c r="E163" i="26"/>
  <c r="J163" i="26" s="1"/>
  <c r="E164" i="26"/>
  <c r="J164" i="26" s="1"/>
  <c r="E165" i="26"/>
  <c r="E166" i="26"/>
  <c r="J166" i="26" s="1"/>
  <c r="E167" i="26"/>
  <c r="J167" i="26" s="1"/>
  <c r="E168" i="26"/>
  <c r="E169" i="26"/>
  <c r="J169" i="26" s="1"/>
  <c r="E170" i="26"/>
  <c r="J170" i="26" s="1"/>
  <c r="E171" i="26"/>
  <c r="J171" i="26" s="1"/>
  <c r="E172" i="26"/>
  <c r="J172" i="26" s="1"/>
  <c r="E173" i="26"/>
  <c r="J173" i="26" s="1"/>
  <c r="E174" i="26"/>
  <c r="E175" i="26"/>
  <c r="J175" i="26" s="1"/>
  <c r="E176" i="26"/>
  <c r="J176" i="26" s="1"/>
  <c r="E177" i="26"/>
  <c r="J177" i="26" s="1"/>
  <c r="E178" i="26"/>
  <c r="J178" i="26" s="1"/>
  <c r="E179" i="26"/>
  <c r="J179" i="26" s="1"/>
  <c r="E180" i="26"/>
  <c r="J180" i="26" s="1"/>
  <c r="E181" i="26"/>
  <c r="G181" i="26" s="1"/>
  <c r="E182" i="26"/>
  <c r="J182" i="26" s="1"/>
  <c r="E183" i="26"/>
  <c r="J183" i="26" s="1"/>
  <c r="E184" i="26"/>
  <c r="J184" i="26" s="1"/>
  <c r="E185" i="26"/>
  <c r="J185" i="26" s="1"/>
  <c r="E186" i="26"/>
  <c r="E187" i="26"/>
  <c r="J187" i="26" s="1"/>
  <c r="E188" i="26"/>
  <c r="J188" i="26" s="1"/>
  <c r="E189" i="26"/>
  <c r="J189" i="26" s="1"/>
  <c r="E190" i="26"/>
  <c r="E191" i="26"/>
  <c r="J191" i="26" s="1"/>
  <c r="E192" i="26"/>
  <c r="J192" i="26" s="1"/>
  <c r="E193" i="26"/>
  <c r="E194" i="26"/>
  <c r="J194" i="26" s="1"/>
  <c r="E195" i="26"/>
  <c r="J195" i="26" s="1"/>
  <c r="E196" i="26"/>
  <c r="G196" i="26" s="1"/>
  <c r="E197" i="26"/>
  <c r="J197" i="26" s="1"/>
  <c r="E198" i="26"/>
  <c r="J198" i="26" s="1"/>
  <c r="E199" i="26"/>
  <c r="J199" i="26" s="1"/>
  <c r="E200" i="26"/>
  <c r="J200" i="26" s="1"/>
  <c r="E201" i="26"/>
  <c r="J201" i="26" s="1"/>
  <c r="E202" i="26"/>
  <c r="E203" i="26"/>
  <c r="J203" i="26" s="1"/>
  <c r="E204" i="26"/>
  <c r="J204" i="26" s="1"/>
  <c r="E205" i="26"/>
  <c r="J205" i="26" s="1"/>
  <c r="E206" i="26"/>
  <c r="J206" i="26" s="1"/>
  <c r="E207" i="26"/>
  <c r="E208" i="26"/>
  <c r="J208" i="26" s="1"/>
  <c r="E209" i="26"/>
  <c r="J209" i="26" s="1"/>
  <c r="E210" i="26"/>
  <c r="J210" i="26" s="1"/>
  <c r="E211" i="26"/>
  <c r="E212" i="26"/>
  <c r="J212" i="26" s="1"/>
  <c r="E213" i="26"/>
  <c r="J213" i="26" s="1"/>
  <c r="E214" i="26"/>
  <c r="J214" i="26" s="1"/>
  <c r="E215" i="26"/>
  <c r="J215" i="26" s="1"/>
  <c r="E216" i="26"/>
  <c r="J216" i="26" s="1"/>
  <c r="E217" i="26"/>
  <c r="E218" i="26"/>
  <c r="J218" i="26" s="1"/>
  <c r="E219" i="26"/>
  <c r="J219" i="26" s="1"/>
  <c r="E220" i="26"/>
  <c r="J220" i="26" s="1"/>
  <c r="E221" i="26"/>
  <c r="J221" i="26" s="1"/>
  <c r="E222" i="26"/>
  <c r="E223" i="26"/>
  <c r="J223" i="26" s="1"/>
  <c r="E224" i="26"/>
  <c r="J224" i="26" s="1"/>
  <c r="E225" i="26"/>
  <c r="J225" i="26" s="1"/>
  <c r="E226" i="26"/>
  <c r="E227" i="26"/>
  <c r="J227" i="26" s="1"/>
  <c r="E228" i="26"/>
  <c r="J228" i="26" s="1"/>
  <c r="E229" i="26"/>
  <c r="J229" i="26" s="1"/>
  <c r="E230" i="26"/>
  <c r="J230" i="26" s="1"/>
  <c r="E231" i="26"/>
  <c r="J231" i="26" s="1"/>
  <c r="E232" i="26"/>
  <c r="J232" i="26" s="1"/>
  <c r="E233" i="26"/>
  <c r="J233" i="26" s="1"/>
  <c r="E234" i="26"/>
  <c r="J234" i="26" s="1"/>
  <c r="E235" i="26"/>
  <c r="E236" i="26"/>
  <c r="J236" i="26" s="1"/>
  <c r="E237" i="26"/>
  <c r="J237" i="26" s="1"/>
  <c r="E238" i="26"/>
  <c r="J238" i="26" s="1"/>
  <c r="E239" i="26"/>
  <c r="E240" i="26"/>
  <c r="J240" i="26" s="1"/>
  <c r="E241" i="26"/>
  <c r="J241" i="26" s="1"/>
  <c r="E242" i="26"/>
  <c r="J242" i="26" s="1"/>
  <c r="E243" i="26"/>
  <c r="J243" i="26" s="1"/>
  <c r="E244" i="26"/>
  <c r="J244" i="26" s="1"/>
  <c r="E245" i="26"/>
  <c r="E246" i="26"/>
  <c r="J246" i="26" s="1"/>
  <c r="E247" i="26"/>
  <c r="J247" i="26" s="1"/>
  <c r="E248" i="26"/>
  <c r="J248" i="26" s="1"/>
  <c r="E249" i="26"/>
  <c r="J249" i="26" s="1"/>
  <c r="E250" i="26"/>
  <c r="E251" i="26"/>
  <c r="J251" i="26" s="1"/>
  <c r="E252" i="26"/>
  <c r="J252" i="26" s="1"/>
  <c r="E253" i="26"/>
  <c r="E254" i="26"/>
  <c r="J254" i="26" s="1"/>
  <c r="E255" i="26"/>
  <c r="J255" i="26" s="1"/>
  <c r="E256" i="26"/>
  <c r="J256" i="26" s="1"/>
  <c r="E257" i="26"/>
  <c r="E258" i="26"/>
  <c r="J258" i="26" s="1"/>
  <c r="E259" i="26"/>
  <c r="E260" i="26"/>
  <c r="J260" i="26" s="1"/>
  <c r="E261" i="26"/>
  <c r="J261" i="26" s="1"/>
  <c r="E262" i="26"/>
  <c r="J262" i="26" s="1"/>
  <c r="E263" i="26"/>
  <c r="J263" i="26" s="1"/>
  <c r="E264" i="26"/>
  <c r="E265" i="26"/>
  <c r="J265" i="26" s="1"/>
  <c r="E266" i="26"/>
  <c r="J266" i="26" s="1"/>
  <c r="E267" i="26"/>
  <c r="J267" i="26" s="1"/>
  <c r="E268" i="26"/>
  <c r="E269" i="26"/>
  <c r="J269" i="26" s="1"/>
  <c r="E270" i="26"/>
  <c r="J270" i="26" s="1"/>
  <c r="E271" i="26"/>
  <c r="J271" i="26" s="1"/>
  <c r="E272" i="26"/>
  <c r="J272" i="26" s="1"/>
  <c r="E273" i="26"/>
  <c r="E274" i="26"/>
  <c r="J274" i="26" s="1"/>
  <c r="E275" i="26"/>
  <c r="J275" i="26" s="1"/>
  <c r="E276" i="26"/>
  <c r="G276" i="26" s="1"/>
  <c r="E277" i="26"/>
  <c r="J277" i="26" s="1"/>
  <c r="E278" i="26"/>
  <c r="J278" i="26" s="1"/>
  <c r="E279" i="26"/>
  <c r="J279" i="26" s="1"/>
  <c r="E280" i="26"/>
  <c r="J280" i="26" s="1"/>
  <c r="E281" i="26"/>
  <c r="E282" i="26"/>
  <c r="J282" i="26" s="1"/>
  <c r="E283" i="26"/>
  <c r="E284" i="26"/>
  <c r="J284" i="26" s="1"/>
  <c r="E285" i="26"/>
  <c r="E286" i="26"/>
  <c r="J286" i="26" s="1"/>
  <c r="E287" i="26"/>
  <c r="E288" i="26"/>
  <c r="J288" i="26" s="1"/>
  <c r="E289" i="26"/>
  <c r="E290" i="26"/>
  <c r="J290" i="26" s="1"/>
  <c r="E291" i="26"/>
  <c r="J291" i="26" s="1"/>
  <c r="E292" i="26"/>
  <c r="E293" i="26"/>
  <c r="J293" i="26" s="1"/>
  <c r="E294" i="26"/>
  <c r="J294" i="26" s="1"/>
  <c r="E295" i="26"/>
  <c r="J295" i="26" s="1"/>
  <c r="E296" i="26"/>
  <c r="J296" i="26" s="1"/>
  <c r="E297" i="26"/>
  <c r="J297" i="26" s="1"/>
  <c r="E298" i="26"/>
  <c r="J298" i="26" s="1"/>
  <c r="E299" i="26"/>
  <c r="E300" i="26"/>
  <c r="J300" i="26" s="1"/>
  <c r="E301" i="26"/>
  <c r="J301" i="26" s="1"/>
  <c r="E302" i="26"/>
  <c r="J302" i="26" s="1"/>
  <c r="E303" i="26"/>
  <c r="J303" i="26" s="1"/>
  <c r="E304" i="26"/>
  <c r="J304" i="26" s="1"/>
  <c r="E305" i="26"/>
  <c r="J305" i="26" s="1"/>
  <c r="E306" i="26"/>
  <c r="E307" i="26"/>
  <c r="J307" i="26" s="1"/>
  <c r="E308" i="26"/>
  <c r="E309" i="26"/>
  <c r="J309" i="26" s="1"/>
  <c r="E310" i="26"/>
  <c r="J310" i="26" s="1"/>
  <c r="E311" i="26"/>
  <c r="J311" i="26" s="1"/>
  <c r="E312" i="26"/>
  <c r="J312" i="26" s="1"/>
  <c r="E313" i="26"/>
  <c r="E314" i="26"/>
  <c r="J314" i="26" s="1"/>
  <c r="E315" i="26"/>
  <c r="J315" i="26" s="1"/>
  <c r="E316" i="26"/>
  <c r="J316" i="26" s="1"/>
  <c r="E317" i="26"/>
  <c r="J317" i="26" s="1"/>
  <c r="E318" i="26"/>
  <c r="E319" i="26"/>
  <c r="J319" i="26" s="1"/>
  <c r="E320" i="26"/>
  <c r="J320" i="26" s="1"/>
  <c r="E321" i="26"/>
  <c r="G321" i="26" s="1"/>
  <c r="E322" i="26"/>
  <c r="J322" i="26" s="1"/>
  <c r="E323" i="26"/>
  <c r="J323" i="26" s="1"/>
  <c r="E324" i="26"/>
  <c r="J324" i="26" s="1"/>
  <c r="E325" i="26"/>
  <c r="J325" i="26" s="1"/>
  <c r="E326" i="26"/>
  <c r="E327" i="26"/>
  <c r="J327" i="26" s="1"/>
  <c r="E328" i="26"/>
  <c r="J328" i="26" s="1"/>
  <c r="E329" i="26"/>
  <c r="E330" i="26"/>
  <c r="J330" i="26" s="1"/>
  <c r="E331" i="26"/>
  <c r="J331" i="26" s="1"/>
  <c r="E332" i="26"/>
  <c r="E333" i="26"/>
  <c r="J333" i="26" s="1"/>
  <c r="E334" i="26"/>
  <c r="J334" i="26" s="1"/>
  <c r="E335" i="26"/>
  <c r="E336" i="26"/>
  <c r="J336" i="26" s="1"/>
  <c r="E337" i="26"/>
  <c r="J337" i="26" s="1"/>
  <c r="E338" i="26"/>
  <c r="J338" i="26" s="1"/>
  <c r="E339" i="26"/>
  <c r="J339" i="26" s="1"/>
  <c r="E340" i="26"/>
  <c r="J340" i="26" s="1"/>
  <c r="E341" i="26"/>
  <c r="E342" i="26"/>
  <c r="J342" i="26" s="1"/>
  <c r="E343" i="26"/>
  <c r="J343" i="26" s="1"/>
  <c r="E344" i="26"/>
  <c r="E345" i="26"/>
  <c r="J345" i="26" s="1"/>
  <c r="E346" i="26"/>
  <c r="J346" i="26" s="1"/>
  <c r="E347" i="26"/>
  <c r="E348" i="26"/>
  <c r="J348" i="26" s="1"/>
  <c r="E349" i="26"/>
  <c r="J349" i="26" s="1"/>
  <c r="E350" i="26"/>
  <c r="E351" i="26"/>
  <c r="J351" i="26" s="1"/>
  <c r="E352" i="26"/>
  <c r="J352" i="26" s="1"/>
  <c r="E353" i="26"/>
  <c r="J353" i="26" s="1"/>
  <c r="E354" i="26"/>
  <c r="E355" i="26"/>
  <c r="J355" i="26" s="1"/>
  <c r="E356" i="26"/>
  <c r="J356" i="26" s="1"/>
  <c r="E357" i="26"/>
  <c r="J357" i="26" s="1"/>
  <c r="E358" i="26"/>
  <c r="E359" i="26"/>
  <c r="J359" i="26" s="1"/>
  <c r="E360" i="26"/>
  <c r="J360" i="26" s="1"/>
  <c r="E361" i="26"/>
  <c r="J361" i="26" s="1"/>
  <c r="E362" i="26"/>
  <c r="E363" i="26"/>
  <c r="J363" i="26" s="1"/>
  <c r="E364" i="26"/>
  <c r="J364" i="26" s="1"/>
  <c r="E365" i="26"/>
  <c r="J365" i="26" s="1"/>
  <c r="E366" i="26"/>
  <c r="J366" i="26" s="1"/>
  <c r="E367" i="26"/>
  <c r="E368" i="26"/>
  <c r="J368" i="26" s="1"/>
  <c r="E369" i="26"/>
  <c r="J369" i="26" s="1"/>
  <c r="E370" i="26"/>
  <c r="E371" i="26"/>
  <c r="J371" i="26" s="1"/>
  <c r="E372" i="26"/>
  <c r="J372" i="26" s="1"/>
  <c r="E373" i="26"/>
  <c r="J373" i="26" s="1"/>
  <c r="E374" i="26"/>
  <c r="J374" i="26" s="1"/>
  <c r="E375" i="26"/>
  <c r="J375" i="26" s="1"/>
  <c r="E376" i="26"/>
  <c r="E377" i="26"/>
  <c r="J377" i="26" s="1"/>
  <c r="E378" i="26"/>
  <c r="J378" i="26" s="1"/>
  <c r="E379" i="26"/>
  <c r="J379" i="26" s="1"/>
  <c r="E380" i="26"/>
  <c r="J380" i="26" s="1"/>
  <c r="E381" i="26"/>
  <c r="E382" i="26"/>
  <c r="J382" i="26" s="1"/>
  <c r="E383" i="26"/>
  <c r="J383" i="26" s="1"/>
  <c r="E384" i="26"/>
  <c r="J384" i="26" s="1"/>
  <c r="E385" i="26"/>
  <c r="J385" i="26" s="1"/>
  <c r="E386" i="26"/>
  <c r="E387" i="26"/>
  <c r="J387" i="26" s="1"/>
  <c r="E388" i="26"/>
  <c r="J388" i="26" s="1"/>
  <c r="E389" i="26"/>
  <c r="J389" i="26" s="1"/>
  <c r="E390" i="26"/>
  <c r="J390" i="26" s="1"/>
  <c r="E391" i="26"/>
  <c r="E392" i="26"/>
  <c r="J392" i="26" s="1"/>
  <c r="E393" i="26"/>
  <c r="J393" i="26" s="1"/>
  <c r="E394" i="26"/>
  <c r="J394" i="26" s="1"/>
  <c r="E395" i="26"/>
  <c r="J395" i="26" s="1"/>
  <c r="E396" i="26"/>
  <c r="J396" i="26" s="1"/>
  <c r="E397" i="26"/>
  <c r="E398" i="26"/>
  <c r="J398" i="26" s="1"/>
  <c r="E399" i="26"/>
  <c r="J399" i="26" s="1"/>
  <c r="E400" i="26"/>
  <c r="J400" i="26" s="1"/>
  <c r="E401" i="26"/>
  <c r="J401" i="26" s="1"/>
  <c r="E402" i="26"/>
  <c r="J402" i="26" s="1"/>
  <c r="E403" i="26"/>
  <c r="J403" i="26" s="1"/>
  <c r="E404" i="26"/>
  <c r="J404" i="26" s="1"/>
  <c r="E405" i="26"/>
  <c r="E406" i="26"/>
  <c r="J406" i="26" s="1"/>
  <c r="E407" i="26"/>
  <c r="J407" i="26" s="1"/>
  <c r="E408" i="26"/>
  <c r="J408" i="26" s="1"/>
  <c r="E409" i="26"/>
  <c r="G409" i="26" s="1"/>
  <c r="E410" i="26"/>
  <c r="J410" i="26" s="1"/>
  <c r="E411" i="26"/>
  <c r="J411" i="26" s="1"/>
  <c r="E412" i="26"/>
  <c r="J412" i="26" s="1"/>
  <c r="E413" i="26"/>
  <c r="J413" i="26" s="1"/>
  <c r="E414" i="26"/>
  <c r="E415" i="26"/>
  <c r="J415" i="26" s="1"/>
  <c r="E416" i="26"/>
  <c r="J416" i="26" s="1"/>
  <c r="E417" i="26"/>
  <c r="J417" i="26" s="1"/>
  <c r="E418" i="26"/>
  <c r="E419" i="26"/>
  <c r="J419" i="26" s="1"/>
  <c r="E420" i="26"/>
  <c r="J420" i="26" s="1"/>
  <c r="E421" i="26"/>
  <c r="J421" i="26" s="1"/>
  <c r="E422" i="26"/>
  <c r="E423" i="26"/>
  <c r="J423" i="26" s="1"/>
  <c r="E424" i="26"/>
  <c r="J424" i="26" s="1"/>
  <c r="E425" i="26"/>
  <c r="E426" i="26"/>
  <c r="J426" i="26" s="1"/>
  <c r="E427" i="26"/>
  <c r="J427" i="26" s="1"/>
  <c r="E428" i="26"/>
  <c r="J428" i="26" s="1"/>
  <c r="E429" i="26"/>
  <c r="E430" i="26"/>
  <c r="J430" i="26" s="1"/>
  <c r="E431" i="26"/>
  <c r="J431" i="26" s="1"/>
  <c r="E432" i="26"/>
  <c r="J432" i="26" s="1"/>
  <c r="E433" i="26"/>
  <c r="J433" i="26" s="1"/>
  <c r="E434" i="26"/>
  <c r="E435" i="26"/>
  <c r="J435" i="26" s="1"/>
  <c r="E436" i="26"/>
  <c r="J436" i="26" s="1"/>
  <c r="E437" i="26"/>
  <c r="J437" i="26" s="1"/>
  <c r="E438" i="26"/>
  <c r="J438" i="26" s="1"/>
  <c r="E439" i="26"/>
  <c r="J439" i="26" s="1"/>
  <c r="E440" i="26"/>
  <c r="J440" i="26" s="1"/>
  <c r="E441" i="26"/>
  <c r="J441" i="26" s="1"/>
  <c r="E442" i="26"/>
  <c r="J442" i="26" s="1"/>
  <c r="E443" i="26"/>
  <c r="E444" i="26"/>
  <c r="J444" i="26" s="1"/>
  <c r="E445" i="26"/>
  <c r="J445" i="26" s="1"/>
  <c r="E446" i="26"/>
  <c r="J446" i="26" s="1"/>
  <c r="E447" i="26"/>
  <c r="E448" i="26"/>
  <c r="J448" i="26" s="1"/>
  <c r="E449" i="26"/>
  <c r="J449" i="26" s="1"/>
  <c r="E450" i="26"/>
  <c r="J450" i="26" s="1"/>
  <c r="E451" i="26"/>
  <c r="J451" i="26" s="1"/>
  <c r="E452" i="26"/>
  <c r="J452" i="26" s="1"/>
  <c r="E453" i="26"/>
  <c r="J453" i="26" s="1"/>
  <c r="E454" i="26"/>
  <c r="E455" i="26"/>
  <c r="J455" i="26" s="1"/>
  <c r="E456" i="26"/>
  <c r="J456" i="26" s="1"/>
  <c r="E457" i="26"/>
  <c r="E458" i="26"/>
  <c r="J458" i="26" s="1"/>
  <c r="E459" i="26"/>
  <c r="J459" i="26" s="1"/>
  <c r="E460" i="26"/>
  <c r="J460" i="26" s="1"/>
  <c r="E461" i="26"/>
  <c r="J461" i="26" s="1"/>
  <c r="E462" i="26"/>
  <c r="E463" i="26"/>
  <c r="J463" i="26" s="1"/>
  <c r="E464" i="26"/>
  <c r="J464" i="26" s="1"/>
  <c r="E465" i="26"/>
  <c r="G465" i="26" s="1"/>
  <c r="E466" i="26"/>
  <c r="J466" i="26" s="1"/>
  <c r="E467" i="26"/>
  <c r="J467" i="26" s="1"/>
  <c r="E468" i="26"/>
  <c r="J468" i="26" s="1"/>
  <c r="E469" i="26"/>
  <c r="E470" i="26"/>
  <c r="J470" i="26" s="1"/>
  <c r="E471" i="26"/>
  <c r="J471" i="26" s="1"/>
  <c r="E472" i="26"/>
  <c r="J472" i="26" s="1"/>
  <c r="E473" i="26"/>
  <c r="E474" i="26"/>
  <c r="J474" i="26" s="1"/>
  <c r="E475" i="26"/>
  <c r="J475" i="26" s="1"/>
  <c r="E476" i="26"/>
  <c r="J476" i="26" s="1"/>
  <c r="E477" i="26"/>
  <c r="J477" i="26" s="1"/>
  <c r="E478" i="26"/>
  <c r="E479" i="26"/>
  <c r="J479" i="26" s="1"/>
  <c r="E480" i="26"/>
  <c r="J480" i="26" s="1"/>
  <c r="E481" i="26"/>
  <c r="J481" i="26" s="1"/>
  <c r="E482" i="26"/>
  <c r="J482" i="26" s="1"/>
  <c r="E483" i="26"/>
  <c r="J483" i="26" s="1"/>
  <c r="E484" i="26"/>
  <c r="E485" i="26"/>
  <c r="J485" i="26" s="1"/>
  <c r="E486" i="26"/>
  <c r="J486" i="26" s="1"/>
  <c r="E487" i="26"/>
  <c r="J487" i="26" s="1"/>
  <c r="E488" i="26"/>
  <c r="E489" i="26"/>
  <c r="J489" i="26" s="1"/>
  <c r="E490" i="26"/>
  <c r="J490" i="26" s="1"/>
  <c r="E491" i="26"/>
  <c r="J491" i="26" s="1"/>
  <c r="E492" i="26"/>
  <c r="G492" i="26" s="1"/>
  <c r="E493" i="26"/>
  <c r="J493" i="26" s="1"/>
  <c r="E494" i="26"/>
  <c r="E495" i="26"/>
  <c r="J495" i="26" s="1"/>
  <c r="E496" i="26"/>
  <c r="J496" i="26" s="1"/>
  <c r="E497" i="26"/>
  <c r="E498" i="26"/>
  <c r="J498" i="26" s="1"/>
  <c r="E499" i="26"/>
  <c r="J499" i="26" s="1"/>
  <c r="E500" i="26"/>
  <c r="E501" i="26"/>
  <c r="J501" i="26" s="1"/>
  <c r="E502" i="26"/>
  <c r="J502" i="26" s="1"/>
  <c r="E503" i="26"/>
  <c r="J503" i="26" s="1"/>
  <c r="E504" i="26"/>
  <c r="E505" i="26"/>
  <c r="J505" i="26" s="1"/>
  <c r="E506" i="26"/>
  <c r="J506" i="26" s="1"/>
  <c r="E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D51" i="26"/>
  <c r="D52" i="26"/>
  <c r="D53" i="26"/>
  <c r="D54" i="26"/>
  <c r="D55" i="26"/>
  <c r="D56" i="26"/>
  <c r="D57" i="26"/>
  <c r="D58" i="26"/>
  <c r="D59" i="26"/>
  <c r="D60" i="26"/>
  <c r="D61" i="26"/>
  <c r="D62" i="26"/>
  <c r="D63" i="26"/>
  <c r="D64" i="26"/>
  <c r="D65" i="26"/>
  <c r="D66" i="26"/>
  <c r="D67" i="26"/>
  <c r="D68" i="26"/>
  <c r="D69" i="26"/>
  <c r="D70" i="26"/>
  <c r="D71" i="26"/>
  <c r="D72" i="26"/>
  <c r="D73" i="26"/>
  <c r="D74" i="26"/>
  <c r="D75" i="26"/>
  <c r="D76" i="26"/>
  <c r="D77" i="26"/>
  <c r="D78" i="26"/>
  <c r="D79" i="26"/>
  <c r="D80" i="26"/>
  <c r="D81" i="26"/>
  <c r="D82" i="26"/>
  <c r="D83" i="26"/>
  <c r="D84" i="26"/>
  <c r="D85" i="26"/>
  <c r="D86" i="26"/>
  <c r="D87" i="26"/>
  <c r="D88" i="26"/>
  <c r="D89" i="26"/>
  <c r="D90" i="26"/>
  <c r="D91" i="26"/>
  <c r="D92" i="26"/>
  <c r="D93" i="26"/>
  <c r="D94" i="26"/>
  <c r="D95" i="26"/>
  <c r="D96" i="26"/>
  <c r="D97" i="26"/>
  <c r="D98" i="26"/>
  <c r="D99" i="26"/>
  <c r="D100" i="26"/>
  <c r="D101" i="26"/>
  <c r="D102" i="26"/>
  <c r="D103" i="26"/>
  <c r="D104" i="26"/>
  <c r="D105" i="26"/>
  <c r="D106" i="26"/>
  <c r="D107" i="26"/>
  <c r="D108" i="26"/>
  <c r="D109" i="26"/>
  <c r="D110" i="26"/>
  <c r="D111" i="26"/>
  <c r="D112" i="26"/>
  <c r="D113" i="26"/>
  <c r="D114" i="26"/>
  <c r="D115" i="26"/>
  <c r="D116" i="26"/>
  <c r="D117" i="26"/>
  <c r="D118" i="26"/>
  <c r="D119" i="26"/>
  <c r="D120" i="26"/>
  <c r="D121" i="26"/>
  <c r="D122" i="26"/>
  <c r="D123" i="26"/>
  <c r="D124" i="26"/>
  <c r="D125" i="26"/>
  <c r="D126" i="26"/>
  <c r="D127" i="26"/>
  <c r="D128" i="26"/>
  <c r="D129" i="26"/>
  <c r="D130" i="26"/>
  <c r="D131" i="26"/>
  <c r="D132" i="26"/>
  <c r="D133" i="26"/>
  <c r="D134" i="26"/>
  <c r="D135" i="26"/>
  <c r="D136" i="26"/>
  <c r="D137" i="26"/>
  <c r="D138" i="26"/>
  <c r="D139" i="26"/>
  <c r="D140" i="26"/>
  <c r="D141" i="26"/>
  <c r="D142" i="26"/>
  <c r="D143" i="26"/>
  <c r="D144" i="26"/>
  <c r="D145" i="26"/>
  <c r="D146" i="26"/>
  <c r="D147" i="26"/>
  <c r="D148" i="26"/>
  <c r="D149" i="26"/>
  <c r="D150" i="26"/>
  <c r="D151" i="26"/>
  <c r="D152" i="26"/>
  <c r="D153" i="26"/>
  <c r="D154" i="26"/>
  <c r="D155" i="26"/>
  <c r="D156" i="26"/>
  <c r="D157" i="26"/>
  <c r="D158" i="26"/>
  <c r="D159" i="26"/>
  <c r="D160" i="26"/>
  <c r="D161" i="26"/>
  <c r="D162" i="26"/>
  <c r="D163" i="26"/>
  <c r="D164" i="26"/>
  <c r="D165" i="26"/>
  <c r="D166" i="26"/>
  <c r="D167" i="26"/>
  <c r="D168" i="26"/>
  <c r="D169" i="26"/>
  <c r="D170" i="26"/>
  <c r="D171" i="26"/>
  <c r="D172" i="26"/>
  <c r="D173" i="26"/>
  <c r="D174" i="26"/>
  <c r="D175" i="26"/>
  <c r="D176" i="26"/>
  <c r="D177" i="26"/>
  <c r="D178" i="26"/>
  <c r="D179" i="26"/>
  <c r="D180" i="26"/>
  <c r="D181" i="26"/>
  <c r="D182" i="26"/>
  <c r="D183" i="26"/>
  <c r="D184" i="26"/>
  <c r="D185" i="26"/>
  <c r="D186" i="26"/>
  <c r="D187" i="26"/>
  <c r="D188" i="26"/>
  <c r="D189" i="26"/>
  <c r="D190" i="26"/>
  <c r="D191" i="26"/>
  <c r="D192" i="26"/>
  <c r="D193" i="26"/>
  <c r="D194" i="26"/>
  <c r="D195" i="26"/>
  <c r="D196" i="26"/>
  <c r="D197" i="26"/>
  <c r="D198" i="26"/>
  <c r="D199" i="26"/>
  <c r="D200" i="26"/>
  <c r="D201" i="26"/>
  <c r="D202" i="26"/>
  <c r="D203" i="26"/>
  <c r="D204" i="26"/>
  <c r="D205" i="26"/>
  <c r="D206" i="26"/>
  <c r="D207" i="26"/>
  <c r="D208" i="26"/>
  <c r="D209" i="26"/>
  <c r="D210" i="26"/>
  <c r="D211" i="26"/>
  <c r="D212" i="26"/>
  <c r="D213" i="26"/>
  <c r="D214" i="26"/>
  <c r="D215" i="26"/>
  <c r="D216" i="26"/>
  <c r="D217" i="26"/>
  <c r="D218" i="26"/>
  <c r="D219" i="26"/>
  <c r="D220" i="26"/>
  <c r="D221" i="26"/>
  <c r="D222" i="26"/>
  <c r="D223" i="26"/>
  <c r="D224" i="26"/>
  <c r="D225" i="26"/>
  <c r="D226" i="26"/>
  <c r="D227" i="26"/>
  <c r="D228" i="26"/>
  <c r="D229" i="26"/>
  <c r="D230" i="26"/>
  <c r="D231" i="26"/>
  <c r="D232" i="26"/>
  <c r="D233" i="26"/>
  <c r="D234" i="26"/>
  <c r="D235" i="26"/>
  <c r="D236" i="26"/>
  <c r="D237" i="26"/>
  <c r="D238" i="26"/>
  <c r="D239" i="26"/>
  <c r="D240" i="26"/>
  <c r="D241" i="26"/>
  <c r="D242" i="26"/>
  <c r="D243" i="26"/>
  <c r="D244" i="26"/>
  <c r="D245" i="26"/>
  <c r="D246" i="26"/>
  <c r="D247" i="26"/>
  <c r="D248" i="26"/>
  <c r="D249" i="26"/>
  <c r="D250" i="26"/>
  <c r="D251" i="26"/>
  <c r="D252" i="26"/>
  <c r="D253" i="26"/>
  <c r="D254" i="26"/>
  <c r="D255" i="26"/>
  <c r="D256" i="26"/>
  <c r="D257" i="26"/>
  <c r="D258" i="26"/>
  <c r="D259" i="26"/>
  <c r="D260" i="26"/>
  <c r="D261" i="26"/>
  <c r="D262" i="26"/>
  <c r="D263" i="26"/>
  <c r="D264" i="26"/>
  <c r="D265" i="26"/>
  <c r="D266" i="26"/>
  <c r="D267" i="26"/>
  <c r="D268" i="26"/>
  <c r="D269" i="26"/>
  <c r="D270" i="26"/>
  <c r="D271" i="26"/>
  <c r="D272" i="26"/>
  <c r="D273" i="26"/>
  <c r="D274" i="26"/>
  <c r="D275" i="26"/>
  <c r="D276" i="26"/>
  <c r="D277" i="26"/>
  <c r="D278" i="26"/>
  <c r="D279" i="26"/>
  <c r="D280" i="26"/>
  <c r="D281" i="26"/>
  <c r="D282" i="26"/>
  <c r="D283" i="26"/>
  <c r="D284" i="26"/>
  <c r="D285" i="26"/>
  <c r="D286" i="26"/>
  <c r="D287" i="26"/>
  <c r="D288" i="26"/>
  <c r="D289" i="26"/>
  <c r="D290" i="26"/>
  <c r="D291" i="26"/>
  <c r="D292" i="26"/>
  <c r="D293" i="26"/>
  <c r="D294" i="26"/>
  <c r="D295" i="26"/>
  <c r="D296" i="26"/>
  <c r="D297" i="26"/>
  <c r="D298" i="26"/>
  <c r="D299" i="26"/>
  <c r="D300" i="26"/>
  <c r="D301" i="26"/>
  <c r="D302" i="26"/>
  <c r="D303" i="26"/>
  <c r="D304" i="26"/>
  <c r="D305" i="26"/>
  <c r="D306" i="26"/>
  <c r="D307" i="26"/>
  <c r="D308" i="26"/>
  <c r="D309" i="26"/>
  <c r="D310" i="26"/>
  <c r="D311" i="26"/>
  <c r="D312" i="26"/>
  <c r="D313" i="26"/>
  <c r="D314" i="26"/>
  <c r="D315" i="26"/>
  <c r="D316" i="26"/>
  <c r="D317" i="26"/>
  <c r="D318" i="26"/>
  <c r="D319" i="26"/>
  <c r="D320" i="26"/>
  <c r="D321" i="26"/>
  <c r="D322" i="26"/>
  <c r="D323" i="26"/>
  <c r="D324" i="26"/>
  <c r="D325" i="26"/>
  <c r="D326" i="26"/>
  <c r="D327" i="26"/>
  <c r="D328" i="26"/>
  <c r="D329" i="26"/>
  <c r="D330" i="26"/>
  <c r="D331" i="26"/>
  <c r="D332" i="26"/>
  <c r="D333" i="26"/>
  <c r="D334" i="26"/>
  <c r="D335" i="26"/>
  <c r="D336" i="26"/>
  <c r="D337" i="26"/>
  <c r="D338" i="26"/>
  <c r="D339" i="26"/>
  <c r="D340" i="26"/>
  <c r="D341" i="26"/>
  <c r="D342" i="26"/>
  <c r="D343" i="26"/>
  <c r="D344" i="26"/>
  <c r="D345" i="26"/>
  <c r="D346" i="26"/>
  <c r="D347" i="26"/>
  <c r="D348" i="26"/>
  <c r="D349" i="26"/>
  <c r="D350" i="26"/>
  <c r="D351" i="26"/>
  <c r="D352" i="26"/>
  <c r="D353" i="26"/>
  <c r="D354" i="26"/>
  <c r="D355" i="26"/>
  <c r="D356" i="26"/>
  <c r="D357" i="26"/>
  <c r="D358" i="26"/>
  <c r="D359" i="26"/>
  <c r="D360" i="26"/>
  <c r="D361" i="26"/>
  <c r="D362" i="26"/>
  <c r="D363" i="26"/>
  <c r="D364" i="26"/>
  <c r="D365" i="26"/>
  <c r="D366" i="26"/>
  <c r="D367" i="26"/>
  <c r="D368" i="26"/>
  <c r="D369" i="26"/>
  <c r="D370" i="26"/>
  <c r="D371" i="26"/>
  <c r="D372" i="26"/>
  <c r="D373" i="26"/>
  <c r="D374" i="26"/>
  <c r="D375" i="26"/>
  <c r="D376" i="26"/>
  <c r="D377" i="26"/>
  <c r="D378" i="26"/>
  <c r="D379" i="26"/>
  <c r="D380" i="26"/>
  <c r="D381" i="26"/>
  <c r="D382" i="26"/>
  <c r="D383" i="26"/>
  <c r="D384" i="26"/>
  <c r="D385" i="26"/>
  <c r="D386" i="26"/>
  <c r="D387" i="26"/>
  <c r="D388" i="26"/>
  <c r="D389" i="26"/>
  <c r="D390" i="26"/>
  <c r="D391" i="26"/>
  <c r="D392" i="26"/>
  <c r="D393" i="26"/>
  <c r="D394" i="26"/>
  <c r="D395" i="26"/>
  <c r="D396" i="26"/>
  <c r="D397" i="26"/>
  <c r="D398" i="26"/>
  <c r="D399" i="26"/>
  <c r="D400" i="26"/>
  <c r="D401" i="26"/>
  <c r="D402" i="26"/>
  <c r="D403" i="26"/>
  <c r="D404" i="26"/>
  <c r="D405" i="26"/>
  <c r="D406" i="26"/>
  <c r="D407" i="26"/>
  <c r="D408" i="26"/>
  <c r="D409" i="26"/>
  <c r="D410" i="26"/>
  <c r="D411" i="26"/>
  <c r="D412" i="26"/>
  <c r="D413" i="26"/>
  <c r="D414" i="26"/>
  <c r="D415" i="26"/>
  <c r="D416" i="26"/>
  <c r="D417" i="26"/>
  <c r="D418" i="26"/>
  <c r="D419" i="26"/>
  <c r="D420" i="26"/>
  <c r="D421" i="26"/>
  <c r="D422" i="26"/>
  <c r="D423" i="26"/>
  <c r="D424" i="26"/>
  <c r="D425" i="26"/>
  <c r="D426" i="26"/>
  <c r="D427" i="26"/>
  <c r="D428" i="26"/>
  <c r="D429" i="26"/>
  <c r="D430" i="26"/>
  <c r="D431" i="26"/>
  <c r="D432" i="26"/>
  <c r="D433" i="26"/>
  <c r="D434" i="26"/>
  <c r="D435" i="26"/>
  <c r="D436" i="26"/>
  <c r="D437" i="26"/>
  <c r="D438" i="26"/>
  <c r="D439" i="26"/>
  <c r="D440" i="26"/>
  <c r="D441" i="26"/>
  <c r="D442" i="26"/>
  <c r="D443" i="26"/>
  <c r="D444" i="26"/>
  <c r="D445" i="26"/>
  <c r="D446" i="26"/>
  <c r="D447" i="26"/>
  <c r="D448" i="26"/>
  <c r="D449" i="26"/>
  <c r="D450" i="26"/>
  <c r="D451" i="26"/>
  <c r="D452" i="26"/>
  <c r="D453" i="26"/>
  <c r="D454" i="26"/>
  <c r="D455" i="26"/>
  <c r="D456" i="26"/>
  <c r="D457" i="26"/>
  <c r="D458" i="26"/>
  <c r="D459" i="26"/>
  <c r="D460" i="26"/>
  <c r="D461" i="26"/>
  <c r="D462" i="26"/>
  <c r="D463" i="26"/>
  <c r="D464" i="26"/>
  <c r="D465" i="26"/>
  <c r="D466" i="26"/>
  <c r="D467" i="26"/>
  <c r="D468" i="26"/>
  <c r="D469" i="26"/>
  <c r="D470" i="26"/>
  <c r="D471" i="26"/>
  <c r="D472" i="26"/>
  <c r="D473" i="26"/>
  <c r="D474" i="26"/>
  <c r="D475" i="26"/>
  <c r="D476" i="26"/>
  <c r="D477" i="26"/>
  <c r="D478" i="26"/>
  <c r="D479" i="26"/>
  <c r="D480" i="26"/>
  <c r="D481" i="26"/>
  <c r="D482" i="26"/>
  <c r="D483" i="26"/>
  <c r="D484" i="26"/>
  <c r="D485" i="26"/>
  <c r="D486" i="26"/>
  <c r="D487" i="26"/>
  <c r="D488" i="26"/>
  <c r="D489" i="26"/>
  <c r="D490" i="26"/>
  <c r="D491" i="26"/>
  <c r="D492" i="26"/>
  <c r="D493" i="26"/>
  <c r="D494" i="26"/>
  <c r="D495" i="26"/>
  <c r="D496" i="26"/>
  <c r="D497" i="26"/>
  <c r="D498" i="26"/>
  <c r="D499" i="26"/>
  <c r="D500" i="26"/>
  <c r="D501" i="26"/>
  <c r="D502" i="26"/>
  <c r="D503" i="26"/>
  <c r="D504" i="26"/>
  <c r="D505" i="26"/>
  <c r="D506" i="26"/>
  <c r="D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205" i="26"/>
  <c r="C206" i="26"/>
  <c r="C207" i="26"/>
  <c r="C208" i="26"/>
  <c r="C209" i="26"/>
  <c r="C210" i="26"/>
  <c r="C211" i="26"/>
  <c r="C212" i="26"/>
  <c r="C213" i="26"/>
  <c r="C214" i="26"/>
  <c r="C215" i="26"/>
  <c r="C216" i="26"/>
  <c r="C217" i="26"/>
  <c r="C218" i="26"/>
  <c r="C219" i="26"/>
  <c r="C220" i="26"/>
  <c r="C221" i="26"/>
  <c r="C222" i="26"/>
  <c r="C223" i="26"/>
  <c r="C224" i="26"/>
  <c r="C225" i="26"/>
  <c r="C226" i="26"/>
  <c r="C227" i="26"/>
  <c r="C228" i="26"/>
  <c r="C229" i="26"/>
  <c r="C230" i="26"/>
  <c r="C231" i="26"/>
  <c r="C232" i="26"/>
  <c r="C233" i="26"/>
  <c r="C234" i="26"/>
  <c r="C235" i="26"/>
  <c r="C236" i="26"/>
  <c r="C237" i="26"/>
  <c r="C238" i="26"/>
  <c r="C239" i="26"/>
  <c r="C240" i="26"/>
  <c r="C241" i="26"/>
  <c r="C242" i="26"/>
  <c r="C243" i="26"/>
  <c r="C244" i="26"/>
  <c r="C245" i="26"/>
  <c r="C246" i="26"/>
  <c r="C247" i="26"/>
  <c r="C248" i="26"/>
  <c r="C249" i="26"/>
  <c r="C250" i="26"/>
  <c r="C251" i="26"/>
  <c r="C252" i="26"/>
  <c r="C253" i="26"/>
  <c r="C254" i="26"/>
  <c r="C255" i="26"/>
  <c r="C256" i="26"/>
  <c r="C257" i="26"/>
  <c r="C258" i="26"/>
  <c r="C259" i="26"/>
  <c r="C260" i="26"/>
  <c r="C261" i="26"/>
  <c r="C262" i="26"/>
  <c r="C263" i="26"/>
  <c r="C264" i="26"/>
  <c r="C265" i="26"/>
  <c r="C266" i="26"/>
  <c r="C267" i="26"/>
  <c r="C268" i="26"/>
  <c r="C269" i="26"/>
  <c r="C270" i="26"/>
  <c r="C271" i="26"/>
  <c r="C272" i="26"/>
  <c r="C273" i="26"/>
  <c r="C274" i="26"/>
  <c r="C275" i="26"/>
  <c r="C276" i="26"/>
  <c r="C277" i="26"/>
  <c r="C278" i="26"/>
  <c r="C279" i="26"/>
  <c r="C280" i="26"/>
  <c r="C281" i="26"/>
  <c r="C282" i="26"/>
  <c r="C283" i="26"/>
  <c r="C284" i="26"/>
  <c r="C285" i="26"/>
  <c r="C286" i="26"/>
  <c r="C287" i="26"/>
  <c r="C288" i="26"/>
  <c r="C289" i="26"/>
  <c r="C290" i="26"/>
  <c r="C291" i="26"/>
  <c r="C292" i="26"/>
  <c r="C293" i="26"/>
  <c r="C294" i="26"/>
  <c r="C295" i="26"/>
  <c r="C296" i="26"/>
  <c r="C297" i="26"/>
  <c r="C298" i="26"/>
  <c r="C299" i="26"/>
  <c r="C300" i="26"/>
  <c r="C301" i="26"/>
  <c r="C302" i="26"/>
  <c r="C303" i="26"/>
  <c r="C304" i="26"/>
  <c r="C305" i="26"/>
  <c r="C306" i="26"/>
  <c r="C307" i="26"/>
  <c r="C308" i="26"/>
  <c r="C309" i="26"/>
  <c r="C310" i="26"/>
  <c r="C311" i="26"/>
  <c r="C312" i="26"/>
  <c r="C313" i="26"/>
  <c r="C314" i="26"/>
  <c r="C315" i="26"/>
  <c r="C316" i="26"/>
  <c r="C317" i="26"/>
  <c r="C318" i="26"/>
  <c r="C319" i="26"/>
  <c r="C320" i="26"/>
  <c r="C321" i="26"/>
  <c r="C322" i="26"/>
  <c r="C323" i="26"/>
  <c r="C324" i="26"/>
  <c r="C325" i="26"/>
  <c r="C326" i="26"/>
  <c r="C327" i="26"/>
  <c r="C328" i="26"/>
  <c r="C329" i="26"/>
  <c r="C330" i="26"/>
  <c r="C331" i="26"/>
  <c r="C332" i="26"/>
  <c r="C333" i="26"/>
  <c r="C334" i="26"/>
  <c r="C335" i="26"/>
  <c r="C336" i="26"/>
  <c r="C337" i="26"/>
  <c r="C338" i="26"/>
  <c r="C339" i="26"/>
  <c r="C340" i="26"/>
  <c r="C341" i="26"/>
  <c r="C342" i="26"/>
  <c r="C343" i="26"/>
  <c r="C344" i="26"/>
  <c r="C345" i="26"/>
  <c r="C346" i="26"/>
  <c r="C347" i="26"/>
  <c r="C348" i="26"/>
  <c r="C349" i="26"/>
  <c r="C350" i="26"/>
  <c r="C351" i="26"/>
  <c r="C352" i="26"/>
  <c r="C353" i="26"/>
  <c r="C354" i="26"/>
  <c r="C355" i="26"/>
  <c r="C356" i="26"/>
  <c r="C357" i="26"/>
  <c r="C358" i="26"/>
  <c r="C359" i="26"/>
  <c r="C360" i="26"/>
  <c r="C361" i="26"/>
  <c r="C362" i="26"/>
  <c r="C363" i="26"/>
  <c r="C364" i="26"/>
  <c r="C365" i="26"/>
  <c r="C366" i="26"/>
  <c r="C367" i="26"/>
  <c r="C368" i="26"/>
  <c r="C369" i="26"/>
  <c r="C370" i="26"/>
  <c r="C371" i="26"/>
  <c r="C372" i="26"/>
  <c r="C373" i="26"/>
  <c r="C374" i="26"/>
  <c r="C375" i="26"/>
  <c r="C376" i="26"/>
  <c r="C377" i="26"/>
  <c r="C378" i="26"/>
  <c r="C379" i="26"/>
  <c r="C380" i="26"/>
  <c r="C381" i="26"/>
  <c r="C382" i="26"/>
  <c r="C383" i="26"/>
  <c r="C384" i="26"/>
  <c r="C385" i="26"/>
  <c r="C386" i="26"/>
  <c r="C387" i="26"/>
  <c r="C388" i="26"/>
  <c r="C389" i="26"/>
  <c r="C390" i="26"/>
  <c r="C391" i="26"/>
  <c r="C392" i="26"/>
  <c r="C393" i="26"/>
  <c r="C394" i="26"/>
  <c r="C395" i="26"/>
  <c r="C396" i="26"/>
  <c r="C397" i="26"/>
  <c r="C398" i="26"/>
  <c r="C399" i="26"/>
  <c r="C400" i="26"/>
  <c r="C401" i="26"/>
  <c r="C402" i="26"/>
  <c r="C403" i="26"/>
  <c r="C404" i="26"/>
  <c r="C405" i="26"/>
  <c r="C406" i="26"/>
  <c r="C407" i="26"/>
  <c r="C408" i="26"/>
  <c r="C409" i="26"/>
  <c r="C410" i="26"/>
  <c r="C411" i="26"/>
  <c r="C412" i="26"/>
  <c r="C413" i="26"/>
  <c r="C414" i="26"/>
  <c r="C415" i="26"/>
  <c r="C416" i="26"/>
  <c r="C417" i="26"/>
  <c r="C418" i="26"/>
  <c r="C419" i="26"/>
  <c r="C420" i="26"/>
  <c r="C421" i="26"/>
  <c r="C422" i="26"/>
  <c r="C423" i="26"/>
  <c r="C424" i="26"/>
  <c r="C425" i="26"/>
  <c r="C426" i="26"/>
  <c r="C427" i="26"/>
  <c r="C428" i="26"/>
  <c r="C429" i="26"/>
  <c r="C430" i="26"/>
  <c r="C431" i="26"/>
  <c r="C432" i="26"/>
  <c r="C433" i="26"/>
  <c r="C434" i="26"/>
  <c r="C435" i="26"/>
  <c r="C436" i="26"/>
  <c r="C437" i="26"/>
  <c r="C438" i="26"/>
  <c r="C439" i="26"/>
  <c r="C440" i="26"/>
  <c r="C441" i="26"/>
  <c r="C442" i="26"/>
  <c r="C443" i="26"/>
  <c r="C444" i="26"/>
  <c r="C445" i="26"/>
  <c r="C446" i="26"/>
  <c r="C447" i="26"/>
  <c r="C448" i="26"/>
  <c r="C449" i="26"/>
  <c r="C450" i="26"/>
  <c r="C451" i="26"/>
  <c r="C452" i="26"/>
  <c r="C453" i="26"/>
  <c r="C454" i="26"/>
  <c r="C455" i="26"/>
  <c r="C456" i="26"/>
  <c r="C457" i="26"/>
  <c r="C458" i="26"/>
  <c r="C459" i="26"/>
  <c r="C460" i="26"/>
  <c r="C461" i="26"/>
  <c r="C462" i="26"/>
  <c r="C463" i="26"/>
  <c r="C464" i="26"/>
  <c r="C465" i="26"/>
  <c r="C466" i="26"/>
  <c r="C467" i="26"/>
  <c r="C468" i="26"/>
  <c r="C469" i="26"/>
  <c r="C470" i="26"/>
  <c r="C471" i="26"/>
  <c r="C472" i="26"/>
  <c r="C473" i="26"/>
  <c r="C474" i="26"/>
  <c r="C475" i="26"/>
  <c r="C476" i="26"/>
  <c r="C477" i="26"/>
  <c r="C478" i="26"/>
  <c r="C479" i="26"/>
  <c r="C480" i="26"/>
  <c r="C481" i="26"/>
  <c r="C482" i="26"/>
  <c r="C483" i="26"/>
  <c r="C484" i="26"/>
  <c r="C485" i="26"/>
  <c r="C486" i="26"/>
  <c r="C487" i="26"/>
  <c r="C488" i="26"/>
  <c r="C489" i="26"/>
  <c r="C490" i="26"/>
  <c r="C491" i="26"/>
  <c r="C492" i="26"/>
  <c r="C493" i="26"/>
  <c r="C494" i="26"/>
  <c r="C495" i="26"/>
  <c r="C496" i="26"/>
  <c r="C497" i="26"/>
  <c r="C498" i="26"/>
  <c r="C499" i="26"/>
  <c r="C500" i="26"/>
  <c r="C501" i="26"/>
  <c r="C502" i="26"/>
  <c r="C503" i="26"/>
  <c r="C504" i="26"/>
  <c r="C505" i="26"/>
  <c r="C506" i="26"/>
  <c r="C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B305" i="26"/>
  <c r="B306" i="26"/>
  <c r="B307" i="26"/>
  <c r="B308" i="26"/>
  <c r="B309" i="26"/>
  <c r="B310" i="26"/>
  <c r="B311" i="26"/>
  <c r="B312" i="26"/>
  <c r="B313" i="26"/>
  <c r="B314" i="26"/>
  <c r="B315" i="26"/>
  <c r="B316" i="26"/>
  <c r="B317" i="26"/>
  <c r="B318" i="26"/>
  <c r="B319" i="26"/>
  <c r="B320" i="26"/>
  <c r="B321" i="26"/>
  <c r="B322" i="26"/>
  <c r="B323" i="26"/>
  <c r="B324" i="26"/>
  <c r="B325" i="26"/>
  <c r="B326" i="26"/>
  <c r="B327" i="26"/>
  <c r="B328" i="26"/>
  <c r="B329" i="26"/>
  <c r="B330" i="26"/>
  <c r="B331" i="26"/>
  <c r="B332" i="26"/>
  <c r="B333" i="26"/>
  <c r="B334" i="26"/>
  <c r="B335" i="26"/>
  <c r="B336" i="26"/>
  <c r="B337" i="26"/>
  <c r="B338" i="26"/>
  <c r="B339" i="26"/>
  <c r="B340" i="26"/>
  <c r="B341" i="26"/>
  <c r="B342" i="26"/>
  <c r="B343" i="26"/>
  <c r="B344" i="26"/>
  <c r="B345" i="26"/>
  <c r="B346" i="26"/>
  <c r="B347" i="26"/>
  <c r="B348" i="26"/>
  <c r="B349" i="26"/>
  <c r="B350" i="26"/>
  <c r="B351" i="26"/>
  <c r="B352" i="26"/>
  <c r="B353" i="26"/>
  <c r="B354" i="26"/>
  <c r="B355" i="26"/>
  <c r="B356" i="26"/>
  <c r="B357" i="26"/>
  <c r="B358" i="26"/>
  <c r="B359" i="26"/>
  <c r="B360" i="26"/>
  <c r="B361" i="26"/>
  <c r="B362" i="26"/>
  <c r="B363" i="26"/>
  <c r="B364" i="26"/>
  <c r="B365" i="26"/>
  <c r="B366" i="26"/>
  <c r="B367" i="26"/>
  <c r="B368" i="26"/>
  <c r="B369" i="26"/>
  <c r="B370" i="26"/>
  <c r="B371" i="26"/>
  <c r="B372" i="26"/>
  <c r="B373" i="26"/>
  <c r="B374" i="26"/>
  <c r="B375" i="26"/>
  <c r="B376" i="26"/>
  <c r="B377" i="26"/>
  <c r="B378" i="26"/>
  <c r="B379" i="26"/>
  <c r="B380" i="26"/>
  <c r="B381" i="26"/>
  <c r="B382" i="26"/>
  <c r="B383" i="26"/>
  <c r="B384" i="26"/>
  <c r="B385" i="26"/>
  <c r="B386" i="26"/>
  <c r="B387" i="26"/>
  <c r="B388" i="26"/>
  <c r="B389" i="26"/>
  <c r="B390" i="26"/>
  <c r="B391" i="26"/>
  <c r="B392" i="26"/>
  <c r="B393" i="26"/>
  <c r="B394" i="26"/>
  <c r="B395" i="26"/>
  <c r="B396" i="26"/>
  <c r="B397" i="26"/>
  <c r="B398" i="26"/>
  <c r="B399" i="26"/>
  <c r="B400" i="26"/>
  <c r="B401" i="26"/>
  <c r="B402" i="26"/>
  <c r="B403" i="26"/>
  <c r="B404" i="26"/>
  <c r="B405" i="26"/>
  <c r="B406" i="26"/>
  <c r="B407" i="26"/>
  <c r="B408" i="26"/>
  <c r="B409" i="26"/>
  <c r="B410" i="26"/>
  <c r="B411" i="26"/>
  <c r="B412" i="26"/>
  <c r="B413" i="26"/>
  <c r="B414" i="26"/>
  <c r="B415" i="26"/>
  <c r="B416" i="26"/>
  <c r="B417" i="26"/>
  <c r="B418" i="26"/>
  <c r="B419" i="26"/>
  <c r="B420" i="26"/>
  <c r="B421" i="26"/>
  <c r="B422" i="26"/>
  <c r="B42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7" i="26"/>
  <c r="A510" i="26"/>
  <c r="A511" i="26"/>
  <c r="A507" i="26"/>
  <c r="A508" i="26"/>
  <c r="A509" i="26"/>
  <c r="J397" i="26" l="1"/>
  <c r="M397" i="26"/>
  <c r="H397" i="26"/>
  <c r="G397" i="26"/>
  <c r="I397" i="26"/>
  <c r="J381" i="26"/>
  <c r="I381" i="26"/>
  <c r="M381" i="26"/>
  <c r="G381" i="26"/>
  <c r="H381" i="26"/>
  <c r="J329" i="26"/>
  <c r="M329" i="26"/>
  <c r="H329" i="26"/>
  <c r="G329" i="26"/>
  <c r="I329" i="26"/>
  <c r="J257" i="26"/>
  <c r="I257" i="26"/>
  <c r="H257" i="26"/>
  <c r="M257" i="26"/>
  <c r="J447" i="26"/>
  <c r="H447" i="26"/>
  <c r="I447" i="26"/>
  <c r="M447" i="26"/>
  <c r="J443" i="26"/>
  <c r="I443" i="26"/>
  <c r="M443" i="26"/>
  <c r="G443" i="26"/>
  <c r="H443" i="26"/>
  <c r="J391" i="26"/>
  <c r="I391" i="26"/>
  <c r="G391" i="26"/>
  <c r="H391" i="26"/>
  <c r="M391" i="26"/>
  <c r="J367" i="26"/>
  <c r="H367" i="26"/>
  <c r="I367" i="26"/>
  <c r="M367" i="26"/>
  <c r="J347" i="26"/>
  <c r="I347" i="26"/>
  <c r="M347" i="26"/>
  <c r="G347" i="26"/>
  <c r="H347" i="26"/>
  <c r="J335" i="26"/>
  <c r="H335" i="26"/>
  <c r="I335" i="26"/>
  <c r="M335" i="26"/>
  <c r="J299" i="26"/>
  <c r="I299" i="26"/>
  <c r="M299" i="26"/>
  <c r="G299" i="26"/>
  <c r="H299" i="26"/>
  <c r="J287" i="26"/>
  <c r="H287" i="26"/>
  <c r="I287" i="26"/>
  <c r="M287" i="26"/>
  <c r="J283" i="26"/>
  <c r="M283" i="26"/>
  <c r="H283" i="26"/>
  <c r="G283" i="26"/>
  <c r="I283" i="26"/>
  <c r="J259" i="26"/>
  <c r="I259" i="26"/>
  <c r="H259" i="26"/>
  <c r="M259" i="26"/>
  <c r="J239" i="26"/>
  <c r="H239" i="26"/>
  <c r="I239" i="26"/>
  <c r="M239" i="26"/>
  <c r="J235" i="26"/>
  <c r="I235" i="26"/>
  <c r="M235" i="26"/>
  <c r="H235" i="26"/>
  <c r="G235" i="26"/>
  <c r="I211" i="26"/>
  <c r="J211" i="26"/>
  <c r="M211" i="26"/>
  <c r="G211" i="26"/>
  <c r="H211" i="26"/>
  <c r="J207" i="26"/>
  <c r="H207" i="26"/>
  <c r="I207" i="26"/>
  <c r="G207" i="26"/>
  <c r="M207" i="26"/>
  <c r="H159" i="26"/>
  <c r="I159" i="26"/>
  <c r="J159" i="26"/>
  <c r="M159" i="26"/>
  <c r="J151" i="26"/>
  <c r="I151" i="26"/>
  <c r="M151" i="26"/>
  <c r="H151" i="26"/>
  <c r="G151" i="26"/>
  <c r="H147" i="26"/>
  <c r="J147" i="26"/>
  <c r="I147" i="26"/>
  <c r="G147" i="26"/>
  <c r="M147" i="26"/>
  <c r="J123" i="26"/>
  <c r="H123" i="26"/>
  <c r="I123" i="26"/>
  <c r="M123" i="26"/>
  <c r="J119" i="26"/>
  <c r="I119" i="26"/>
  <c r="M119" i="26"/>
  <c r="H119" i="26"/>
  <c r="G119" i="26"/>
  <c r="I111" i="26"/>
  <c r="J111" i="26"/>
  <c r="H111" i="26"/>
  <c r="G111" i="26"/>
  <c r="M111" i="26"/>
  <c r="J91" i="26"/>
  <c r="I91" i="26"/>
  <c r="G91" i="26"/>
  <c r="H91" i="26"/>
  <c r="M91" i="26"/>
  <c r="I63" i="26"/>
  <c r="J63" i="26"/>
  <c r="M63" i="26"/>
  <c r="G63" i="26"/>
  <c r="H63" i="26"/>
  <c r="H51" i="26"/>
  <c r="J51" i="26"/>
  <c r="I51" i="26"/>
  <c r="M51" i="26"/>
  <c r="G51" i="26"/>
  <c r="I47" i="26"/>
  <c r="J47" i="26"/>
  <c r="M47" i="26"/>
  <c r="H47" i="26"/>
  <c r="G47" i="26"/>
  <c r="J43" i="26"/>
  <c r="H43" i="26"/>
  <c r="I43" i="26"/>
  <c r="G43" i="26"/>
  <c r="M43" i="26"/>
  <c r="J23" i="26"/>
  <c r="H23" i="26"/>
  <c r="I23" i="26"/>
  <c r="M23" i="26"/>
  <c r="G23" i="26"/>
  <c r="G335" i="26"/>
  <c r="G123" i="26"/>
  <c r="J497" i="26"/>
  <c r="H497" i="26"/>
  <c r="I497" i="26"/>
  <c r="M497" i="26"/>
  <c r="J457" i="26"/>
  <c r="M457" i="26"/>
  <c r="H457" i="26"/>
  <c r="G457" i="26"/>
  <c r="I457" i="26"/>
  <c r="J429" i="26"/>
  <c r="I429" i="26"/>
  <c r="G429" i="26"/>
  <c r="H429" i="26"/>
  <c r="M429" i="26"/>
  <c r="J425" i="26"/>
  <c r="H425" i="26"/>
  <c r="I425" i="26"/>
  <c r="M425" i="26"/>
  <c r="J409" i="26"/>
  <c r="H409" i="26"/>
  <c r="I409" i="26"/>
  <c r="M409" i="26"/>
  <c r="J405" i="26"/>
  <c r="I405" i="26"/>
  <c r="M405" i="26"/>
  <c r="G405" i="26"/>
  <c r="H405" i="26"/>
  <c r="J313" i="26"/>
  <c r="M313" i="26"/>
  <c r="H313" i="26"/>
  <c r="G313" i="26"/>
  <c r="I313" i="26"/>
  <c r="J273" i="26"/>
  <c r="I273" i="26"/>
  <c r="M273" i="26"/>
  <c r="G273" i="26"/>
  <c r="H273" i="26"/>
  <c r="J253" i="26"/>
  <c r="I253" i="26"/>
  <c r="H253" i="26"/>
  <c r="M253" i="26"/>
  <c r="G253" i="26"/>
  <c r="J504" i="26"/>
  <c r="M504" i="26"/>
  <c r="H504" i="26"/>
  <c r="I504" i="26"/>
  <c r="G504" i="26"/>
  <c r="J500" i="26"/>
  <c r="I500" i="26"/>
  <c r="G500" i="26"/>
  <c r="H500" i="26"/>
  <c r="M500" i="26"/>
  <c r="J492" i="26"/>
  <c r="M492" i="26"/>
  <c r="H492" i="26"/>
  <c r="I492" i="26"/>
  <c r="J488" i="26"/>
  <c r="I488" i="26"/>
  <c r="H488" i="26"/>
  <c r="M488" i="26"/>
  <c r="J484" i="26"/>
  <c r="H484" i="26"/>
  <c r="I484" i="26"/>
  <c r="M484" i="26"/>
  <c r="J7" i="26"/>
  <c r="I7" i="26"/>
  <c r="G7" i="26"/>
  <c r="M7" i="26"/>
  <c r="H7" i="26"/>
  <c r="J494" i="26"/>
  <c r="I494" i="26"/>
  <c r="G494" i="26"/>
  <c r="M494" i="26"/>
  <c r="H494" i="26"/>
  <c r="J478" i="26"/>
  <c r="I478" i="26"/>
  <c r="M478" i="26"/>
  <c r="G478" i="26"/>
  <c r="H478" i="26"/>
  <c r="J462" i="26"/>
  <c r="I462" i="26"/>
  <c r="M462" i="26"/>
  <c r="G462" i="26"/>
  <c r="H462" i="26"/>
  <c r="J454" i="26"/>
  <c r="I454" i="26"/>
  <c r="G454" i="26"/>
  <c r="H454" i="26"/>
  <c r="M454" i="26"/>
  <c r="J434" i="26"/>
  <c r="M434" i="26"/>
  <c r="H434" i="26"/>
  <c r="G434" i="26"/>
  <c r="I434" i="26"/>
  <c r="J422" i="26"/>
  <c r="I422" i="26"/>
  <c r="M422" i="26"/>
  <c r="G422" i="26"/>
  <c r="H422" i="26"/>
  <c r="J418" i="26"/>
  <c r="M418" i="26"/>
  <c r="H418" i="26"/>
  <c r="G418" i="26"/>
  <c r="I418" i="26"/>
  <c r="I414" i="26"/>
  <c r="G414" i="26"/>
  <c r="J414" i="26"/>
  <c r="H414" i="26"/>
  <c r="M414" i="26"/>
  <c r="J386" i="26"/>
  <c r="H386" i="26"/>
  <c r="I386" i="26"/>
  <c r="M386" i="26"/>
  <c r="J370" i="26"/>
  <c r="I370" i="26"/>
  <c r="G370" i="26"/>
  <c r="H370" i="26"/>
  <c r="M370" i="26"/>
  <c r="J362" i="26"/>
  <c r="I362" i="26"/>
  <c r="M362" i="26"/>
  <c r="G362" i="26"/>
  <c r="H362" i="26"/>
  <c r="J358" i="26"/>
  <c r="M358" i="26"/>
  <c r="H358" i="26"/>
  <c r="G358" i="26"/>
  <c r="I358" i="26"/>
  <c r="J354" i="26"/>
  <c r="I354" i="26"/>
  <c r="G354" i="26"/>
  <c r="H354" i="26"/>
  <c r="M354" i="26"/>
  <c r="H350" i="26"/>
  <c r="I350" i="26"/>
  <c r="M350" i="26"/>
  <c r="J350" i="26"/>
  <c r="J326" i="26"/>
  <c r="I326" i="26"/>
  <c r="G326" i="26"/>
  <c r="H326" i="26"/>
  <c r="M326" i="26"/>
  <c r="J318" i="26"/>
  <c r="I318" i="26"/>
  <c r="M318" i="26"/>
  <c r="G318" i="26"/>
  <c r="H318" i="26"/>
  <c r="J306" i="26"/>
  <c r="H306" i="26"/>
  <c r="I306" i="26"/>
  <c r="M306" i="26"/>
  <c r="J250" i="26"/>
  <c r="I250" i="26"/>
  <c r="G250" i="26"/>
  <c r="H250" i="26"/>
  <c r="M250" i="26"/>
  <c r="J226" i="26"/>
  <c r="H226" i="26"/>
  <c r="I226" i="26"/>
  <c r="G226" i="26"/>
  <c r="M226" i="26"/>
  <c r="I222" i="26"/>
  <c r="J222" i="26"/>
  <c r="H222" i="26"/>
  <c r="G222" i="26"/>
  <c r="M222" i="26"/>
  <c r="I202" i="26"/>
  <c r="G202" i="26"/>
  <c r="J202" i="26"/>
  <c r="H202" i="26"/>
  <c r="M202" i="26"/>
  <c r="H190" i="26"/>
  <c r="J190" i="26"/>
  <c r="I190" i="26"/>
  <c r="G190" i="26"/>
  <c r="M190" i="26"/>
  <c r="I186" i="26"/>
  <c r="J186" i="26"/>
  <c r="H186" i="26"/>
  <c r="G186" i="26"/>
  <c r="M186" i="26"/>
  <c r="J174" i="26"/>
  <c r="I174" i="26"/>
  <c r="M174" i="26"/>
  <c r="G174" i="26"/>
  <c r="H174" i="26"/>
  <c r="J130" i="26"/>
  <c r="H130" i="26"/>
  <c r="I130" i="26"/>
  <c r="G130" i="26"/>
  <c r="M130" i="26"/>
  <c r="I126" i="26"/>
  <c r="J126" i="26"/>
  <c r="G126" i="26"/>
  <c r="H126" i="26"/>
  <c r="M126" i="26"/>
  <c r="J114" i="26"/>
  <c r="H114" i="26"/>
  <c r="I114" i="26"/>
  <c r="G114" i="26"/>
  <c r="M114" i="26"/>
  <c r="H106" i="26"/>
  <c r="I106" i="26"/>
  <c r="J106" i="26"/>
  <c r="M106" i="26"/>
  <c r="J102" i="26"/>
  <c r="I102" i="26"/>
  <c r="M102" i="26"/>
  <c r="G102" i="26"/>
  <c r="H102" i="26"/>
  <c r="J54" i="26"/>
  <c r="I54" i="26"/>
  <c r="G54" i="26"/>
  <c r="H54" i="26"/>
  <c r="M54" i="26"/>
  <c r="I26" i="26"/>
  <c r="J26" i="26"/>
  <c r="G26" i="26"/>
  <c r="H26" i="26"/>
  <c r="M26" i="26"/>
  <c r="J10" i="26"/>
  <c r="H10" i="26"/>
  <c r="I10" i="26"/>
  <c r="M10" i="26"/>
  <c r="G10" i="26"/>
  <c r="G386" i="26"/>
  <c r="G257" i="26"/>
  <c r="G106" i="26"/>
  <c r="J473" i="26"/>
  <c r="M473" i="26"/>
  <c r="H473" i="26"/>
  <c r="G473" i="26"/>
  <c r="I473" i="26"/>
  <c r="J469" i="26"/>
  <c r="I469" i="26"/>
  <c r="G469" i="26"/>
  <c r="H469" i="26"/>
  <c r="M469" i="26"/>
  <c r="J465" i="26"/>
  <c r="H465" i="26"/>
  <c r="I465" i="26"/>
  <c r="M465" i="26"/>
  <c r="I341" i="26"/>
  <c r="G341" i="26"/>
  <c r="J341" i="26"/>
  <c r="H341" i="26"/>
  <c r="M341" i="26"/>
  <c r="J321" i="26"/>
  <c r="H321" i="26"/>
  <c r="I321" i="26"/>
  <c r="M321" i="26"/>
  <c r="J289" i="26"/>
  <c r="I289" i="26"/>
  <c r="G289" i="26"/>
  <c r="H289" i="26"/>
  <c r="M289" i="26"/>
  <c r="J285" i="26"/>
  <c r="I285" i="26"/>
  <c r="M285" i="26"/>
  <c r="G285" i="26"/>
  <c r="H285" i="26"/>
  <c r="J281" i="26"/>
  <c r="I281" i="26"/>
  <c r="G281" i="26"/>
  <c r="H281" i="26"/>
  <c r="M281" i="26"/>
  <c r="I245" i="26"/>
  <c r="G245" i="26"/>
  <c r="J245" i="26"/>
  <c r="H245" i="26"/>
  <c r="M245" i="26"/>
  <c r="J217" i="26"/>
  <c r="H217" i="26"/>
  <c r="I217" i="26"/>
  <c r="M217" i="26"/>
  <c r="J193" i="26"/>
  <c r="I193" i="26"/>
  <c r="M193" i="26"/>
  <c r="H193" i="26"/>
  <c r="G193" i="26"/>
  <c r="H181" i="26"/>
  <c r="I181" i="26"/>
  <c r="M181" i="26"/>
  <c r="J181" i="26"/>
  <c r="I165" i="26"/>
  <c r="J165" i="26"/>
  <c r="G165" i="26"/>
  <c r="H165" i="26"/>
  <c r="M165" i="26"/>
  <c r="J141" i="26"/>
  <c r="I141" i="26"/>
  <c r="H141" i="26"/>
  <c r="G141" i="26"/>
  <c r="M141" i="26"/>
  <c r="I133" i="26"/>
  <c r="J133" i="26"/>
  <c r="M133" i="26"/>
  <c r="G133" i="26"/>
  <c r="H133" i="26"/>
  <c r="I73" i="26"/>
  <c r="J73" i="26"/>
  <c r="H73" i="26"/>
  <c r="G73" i="26"/>
  <c r="M73" i="26"/>
  <c r="J37" i="26"/>
  <c r="H37" i="26"/>
  <c r="I37" i="26"/>
  <c r="M37" i="26"/>
  <c r="G37" i="26"/>
  <c r="J29" i="26"/>
  <c r="H29" i="26"/>
  <c r="I29" i="26"/>
  <c r="G29" i="26"/>
  <c r="M29" i="26"/>
  <c r="J17" i="26"/>
  <c r="H17" i="26"/>
  <c r="I17" i="26"/>
  <c r="G17" i="26"/>
  <c r="M17" i="26"/>
  <c r="J13" i="26"/>
  <c r="I13" i="26"/>
  <c r="H13" i="26"/>
  <c r="G13" i="26"/>
  <c r="M13" i="26"/>
  <c r="G447" i="26"/>
  <c r="G367" i="26"/>
  <c r="G306" i="26"/>
  <c r="G239" i="26"/>
  <c r="G159" i="26"/>
  <c r="J376" i="26"/>
  <c r="M376" i="26"/>
  <c r="H376" i="26"/>
  <c r="G376" i="26"/>
  <c r="I376" i="26"/>
  <c r="J344" i="26"/>
  <c r="M344" i="26"/>
  <c r="H344" i="26"/>
  <c r="G344" i="26"/>
  <c r="I344" i="26"/>
  <c r="J332" i="26"/>
  <c r="I332" i="26"/>
  <c r="M332" i="26"/>
  <c r="G332" i="26"/>
  <c r="H332" i="26"/>
  <c r="J308" i="26"/>
  <c r="I308" i="26"/>
  <c r="G308" i="26"/>
  <c r="H308" i="26"/>
  <c r="M308" i="26"/>
  <c r="J292" i="26"/>
  <c r="M292" i="26"/>
  <c r="H292" i="26"/>
  <c r="G292" i="26"/>
  <c r="I292" i="26"/>
  <c r="J276" i="26"/>
  <c r="H276" i="26"/>
  <c r="I276" i="26"/>
  <c r="M276" i="26"/>
  <c r="J268" i="26"/>
  <c r="M268" i="26"/>
  <c r="H268" i="26"/>
  <c r="G268" i="26"/>
  <c r="I268" i="26"/>
  <c r="J264" i="26"/>
  <c r="I264" i="26"/>
  <c r="G264" i="26"/>
  <c r="H264" i="26"/>
  <c r="M264" i="26"/>
  <c r="J196" i="26"/>
  <c r="H196" i="26"/>
  <c r="I196" i="26"/>
  <c r="M196" i="26"/>
  <c r="J168" i="26"/>
  <c r="H168" i="26"/>
  <c r="I168" i="26"/>
  <c r="G168" i="26"/>
  <c r="M168" i="26"/>
  <c r="J136" i="26"/>
  <c r="H136" i="26"/>
  <c r="I136" i="26"/>
  <c r="M136" i="26"/>
  <c r="J96" i="26"/>
  <c r="H96" i="26"/>
  <c r="I96" i="26"/>
  <c r="G96" i="26"/>
  <c r="M96" i="26"/>
  <c r="J88" i="26"/>
  <c r="H88" i="26"/>
  <c r="I88" i="26"/>
  <c r="M88" i="26"/>
  <c r="J84" i="26"/>
  <c r="I84" i="26"/>
  <c r="M84" i="26"/>
  <c r="H84" i="26"/>
  <c r="G84" i="26"/>
  <c r="J80" i="26"/>
  <c r="H80" i="26"/>
  <c r="I80" i="26"/>
  <c r="G80" i="26"/>
  <c r="M80" i="26"/>
  <c r="J68" i="26"/>
  <c r="H68" i="26"/>
  <c r="I68" i="26"/>
  <c r="M68" i="26"/>
  <c r="G68" i="26"/>
  <c r="J60" i="26"/>
  <c r="H60" i="26"/>
  <c r="I60" i="26"/>
  <c r="G60" i="26"/>
  <c r="M60" i="26"/>
  <c r="J40" i="26"/>
  <c r="I40" i="26"/>
  <c r="H40" i="26"/>
  <c r="G40" i="26"/>
  <c r="M40" i="26"/>
  <c r="J32" i="26"/>
  <c r="I32" i="26"/>
  <c r="M32" i="26"/>
  <c r="G32" i="26"/>
  <c r="H32" i="26"/>
  <c r="J20" i="26"/>
  <c r="I20" i="26"/>
  <c r="M20" i="26"/>
  <c r="H20" i="26"/>
  <c r="G20" i="26"/>
  <c r="G425" i="26"/>
  <c r="G350" i="26"/>
  <c r="G287" i="26"/>
  <c r="G217" i="26"/>
  <c r="G136" i="26"/>
  <c r="A503" i="21"/>
  <c r="A506" i="26" s="1"/>
  <c r="A29" i="15" l="1"/>
  <c r="A45" i="19"/>
  <c r="A191" i="19"/>
  <c r="A196" i="19"/>
  <c r="A276" i="19"/>
  <c r="A294" i="19"/>
  <c r="A313" i="19"/>
  <c r="A321" i="19"/>
  <c r="A338" i="19"/>
  <c r="G10" i="7"/>
  <c r="D10" i="7"/>
  <c r="A29" i="7"/>
  <c r="A42" i="18"/>
  <c r="A43" i="18"/>
  <c r="D19" i="17"/>
  <c r="D12" i="17"/>
  <c r="G12" i="17"/>
  <c r="D14" i="17"/>
  <c r="G14" i="17"/>
  <c r="D18" i="17"/>
  <c r="D13" i="16"/>
  <c r="G13" i="16"/>
  <c r="D15" i="16"/>
  <c r="G15" i="16"/>
  <c r="D17" i="16"/>
  <c r="D18" i="16"/>
  <c r="G18" i="16"/>
  <c r="D19" i="16"/>
  <c r="G19" i="16"/>
  <c r="D20" i="16"/>
  <c r="G20" i="16"/>
  <c r="D21" i="16"/>
  <c r="G21" i="16"/>
  <c r="D23" i="16"/>
  <c r="G23" i="16"/>
  <c r="D26" i="16"/>
  <c r="G26" i="16"/>
  <c r="D30" i="16"/>
  <c r="G30" i="16"/>
  <c r="D32" i="16"/>
  <c r="G32" i="16"/>
  <c r="D34" i="16"/>
  <c r="G34" i="16"/>
  <c r="D35" i="16"/>
  <c r="G35" i="16"/>
  <c r="D37" i="16"/>
  <c r="G37" i="16"/>
  <c r="D39" i="16"/>
  <c r="G39" i="16"/>
  <c r="D41" i="16"/>
  <c r="G41" i="16"/>
  <c r="D44" i="16"/>
  <c r="G44" i="16"/>
  <c r="D45" i="16"/>
  <c r="G45" i="16"/>
  <c r="D47" i="16"/>
  <c r="G47" i="16"/>
  <c r="D49" i="16"/>
  <c r="G49" i="16"/>
  <c r="D51" i="16"/>
  <c r="G51" i="16"/>
  <c r="D53" i="16"/>
  <c r="G53" i="16"/>
  <c r="D54" i="16"/>
  <c r="D57" i="16"/>
  <c r="G57" i="16"/>
  <c r="D58" i="16"/>
  <c r="G58" i="16"/>
  <c r="D59" i="16"/>
  <c r="G59" i="16"/>
  <c r="D61" i="16"/>
  <c r="G61" i="16"/>
  <c r="D17" i="15"/>
  <c r="G17" i="15"/>
  <c r="D18" i="15"/>
  <c r="G18" i="15"/>
  <c r="D21" i="15"/>
  <c r="G21" i="15"/>
  <c r="D22" i="15"/>
  <c r="G22" i="15"/>
  <c r="D25" i="15"/>
  <c r="G25" i="15"/>
  <c r="D26" i="15"/>
  <c r="G26" i="15"/>
  <c r="G16" i="15"/>
  <c r="G15" i="15"/>
  <c r="D15" i="15"/>
  <c r="G13" i="15"/>
  <c r="D13" i="15"/>
  <c r="G11" i="15"/>
  <c r="D11" i="15"/>
  <c r="G13" i="14"/>
  <c r="D13" i="14"/>
  <c r="G12" i="14"/>
  <c r="D12" i="14"/>
  <c r="G11" i="14"/>
  <c r="D341" i="19"/>
  <c r="G341" i="19"/>
  <c r="D343" i="19"/>
  <c r="G343" i="19"/>
  <c r="D345" i="19"/>
  <c r="G345" i="19"/>
  <c r="D346" i="19"/>
  <c r="G346" i="19"/>
  <c r="D347" i="19"/>
  <c r="G347" i="19"/>
  <c r="D350" i="19"/>
  <c r="G350" i="19"/>
  <c r="D351" i="19"/>
  <c r="G351" i="19"/>
  <c r="D353" i="19"/>
  <c r="G353" i="19"/>
  <c r="D354" i="19"/>
  <c r="G354" i="19"/>
  <c r="D355" i="19"/>
  <c r="D358" i="19"/>
  <c r="G358" i="19"/>
  <c r="D359" i="19"/>
  <c r="G359" i="19"/>
  <c r="D362" i="19"/>
  <c r="G362" i="19"/>
  <c r="D363" i="19"/>
  <c r="G363" i="19"/>
  <c r="D365" i="19"/>
  <c r="G365" i="19"/>
  <c r="D368" i="19"/>
  <c r="G368" i="19"/>
  <c r="D369" i="19"/>
  <c r="G369" i="19"/>
  <c r="D371" i="19"/>
  <c r="D373" i="19"/>
  <c r="G373" i="19"/>
  <c r="D374" i="19"/>
  <c r="G374" i="19"/>
  <c r="D375" i="19"/>
  <c r="G375" i="19"/>
  <c r="D379" i="19"/>
  <c r="G379" i="19"/>
  <c r="D380" i="19"/>
  <c r="G380" i="19"/>
  <c r="G381" i="19"/>
  <c r="D383" i="19"/>
  <c r="G383" i="19"/>
  <c r="D384" i="19"/>
  <c r="G384" i="19"/>
  <c r="D385" i="19"/>
  <c r="G385" i="19"/>
  <c r="G325" i="19"/>
  <c r="D326" i="19"/>
  <c r="G326" i="19"/>
  <c r="D327" i="19"/>
  <c r="G327" i="19"/>
  <c r="D330" i="19"/>
  <c r="G330" i="19"/>
  <c r="D331" i="19"/>
  <c r="G331" i="19"/>
  <c r="D332" i="19"/>
  <c r="G332" i="19"/>
  <c r="G333" i="19"/>
  <c r="D335" i="19"/>
  <c r="G335" i="19"/>
  <c r="D337" i="19"/>
  <c r="G337" i="19"/>
  <c r="D316" i="19"/>
  <c r="G316" i="19"/>
  <c r="G317" i="19"/>
  <c r="D319" i="19"/>
  <c r="G319" i="19"/>
  <c r="D320" i="19"/>
  <c r="G320" i="19"/>
  <c r="D297" i="19"/>
  <c r="G297" i="19"/>
  <c r="D298" i="19"/>
  <c r="G298" i="19"/>
  <c r="D301" i="19"/>
  <c r="G301" i="19"/>
  <c r="D302" i="19"/>
  <c r="G302" i="19"/>
  <c r="D303" i="19"/>
  <c r="G303" i="19"/>
  <c r="D305" i="19"/>
  <c r="G305" i="19"/>
  <c r="D307" i="19"/>
  <c r="G307" i="19"/>
  <c r="D308" i="19"/>
  <c r="G308" i="19"/>
  <c r="D311" i="19"/>
  <c r="G311" i="19"/>
  <c r="D312" i="19"/>
  <c r="G312" i="19"/>
  <c r="D279" i="19"/>
  <c r="G279" i="19"/>
  <c r="D288" i="19"/>
  <c r="G288" i="19"/>
  <c r="D289" i="19"/>
  <c r="G289" i="19"/>
  <c r="D291" i="19"/>
  <c r="G291" i="19"/>
  <c r="D292" i="19"/>
  <c r="G292" i="19"/>
  <c r="D275" i="19"/>
  <c r="G275" i="19"/>
  <c r="D199" i="19"/>
  <c r="G199" i="19"/>
  <c r="D202" i="19"/>
  <c r="G202" i="19"/>
  <c r="D203" i="19"/>
  <c r="G203" i="19"/>
  <c r="D212" i="19"/>
  <c r="G212" i="19"/>
  <c r="D213" i="19"/>
  <c r="D217" i="19"/>
  <c r="G217" i="19"/>
  <c r="D220" i="19"/>
  <c r="G220" i="19"/>
  <c r="D222" i="19"/>
  <c r="G222" i="19"/>
  <c r="D228" i="19"/>
  <c r="G228" i="19"/>
  <c r="D231" i="19"/>
  <c r="G231" i="19"/>
  <c r="D232" i="19"/>
  <c r="G232" i="19"/>
  <c r="D234" i="19"/>
  <c r="G234" i="19"/>
  <c r="D236" i="19"/>
  <c r="G236" i="19"/>
  <c r="D237" i="19"/>
  <c r="G237" i="19"/>
  <c r="G240" i="19"/>
  <c r="D241" i="19"/>
  <c r="G241" i="19"/>
  <c r="D242" i="19"/>
  <c r="G242" i="19"/>
  <c r="D244" i="19"/>
  <c r="G244" i="19"/>
  <c r="D246" i="19"/>
  <c r="G246" i="19"/>
  <c r="D248" i="19"/>
  <c r="G248" i="19"/>
  <c r="D249" i="19"/>
  <c r="G249" i="19"/>
  <c r="D254" i="19"/>
  <c r="G254" i="19"/>
  <c r="D257" i="19"/>
  <c r="G257" i="19"/>
  <c r="D258" i="19"/>
  <c r="G258" i="19"/>
  <c r="D260" i="19"/>
  <c r="D261" i="19"/>
  <c r="G261" i="19"/>
  <c r="D263" i="19"/>
  <c r="G263" i="19"/>
  <c r="D265" i="19"/>
  <c r="G265" i="19"/>
  <c r="D266" i="19"/>
  <c r="G266" i="19"/>
  <c r="D267" i="19"/>
  <c r="G267" i="19"/>
  <c r="D270" i="19"/>
  <c r="G270" i="19"/>
  <c r="D274" i="19"/>
  <c r="G274" i="19"/>
  <c r="G195" i="19"/>
  <c r="D195" i="19"/>
  <c r="D49" i="19"/>
  <c r="G49" i="19"/>
  <c r="D50" i="19"/>
  <c r="G50" i="19"/>
  <c r="D52" i="19"/>
  <c r="G52" i="19"/>
  <c r="D53" i="19"/>
  <c r="G53" i="19"/>
  <c r="D56" i="19"/>
  <c r="G56" i="19"/>
  <c r="D57" i="19"/>
  <c r="G57" i="19"/>
  <c r="D60" i="19"/>
  <c r="G60" i="19"/>
  <c r="D61" i="19"/>
  <c r="G61" i="19"/>
  <c r="D64" i="19"/>
  <c r="G64" i="19"/>
  <c r="D69" i="19"/>
  <c r="G69" i="19"/>
  <c r="D71" i="19"/>
  <c r="G71" i="19"/>
  <c r="D72" i="19"/>
  <c r="G72" i="19"/>
  <c r="D74" i="19"/>
  <c r="G74" i="19"/>
  <c r="D76" i="19"/>
  <c r="G76" i="19"/>
  <c r="D78" i="19"/>
  <c r="G78" i="19"/>
  <c r="D80" i="19"/>
  <c r="G80" i="19"/>
  <c r="D83" i="19"/>
  <c r="G83" i="19"/>
  <c r="D84" i="19"/>
  <c r="G84" i="19"/>
  <c r="G86" i="19"/>
  <c r="D88" i="19"/>
  <c r="G88" i="19"/>
  <c r="D89" i="19"/>
  <c r="G89" i="19"/>
  <c r="D91" i="19"/>
  <c r="G91" i="19"/>
  <c r="D93" i="19"/>
  <c r="G93" i="19"/>
  <c r="D94" i="19"/>
  <c r="G94" i="19"/>
  <c r="D97" i="19"/>
  <c r="G97" i="19"/>
  <c r="D101" i="19"/>
  <c r="G101" i="19"/>
  <c r="D105" i="19"/>
  <c r="G105" i="19"/>
  <c r="D107" i="19"/>
  <c r="G107" i="19"/>
  <c r="D108" i="19"/>
  <c r="G108" i="19"/>
  <c r="D109" i="19"/>
  <c r="G109" i="19"/>
  <c r="D111" i="19"/>
  <c r="G111" i="19"/>
  <c r="D113" i="19"/>
  <c r="G113" i="19"/>
  <c r="D114" i="19"/>
  <c r="D115" i="19"/>
  <c r="G115" i="19"/>
  <c r="D116" i="19"/>
  <c r="D118" i="19"/>
  <c r="G118" i="19"/>
  <c r="D120" i="19"/>
  <c r="G120" i="19"/>
  <c r="D124" i="19"/>
  <c r="G124" i="19"/>
  <c r="D127" i="19"/>
  <c r="G127" i="19"/>
  <c r="D129" i="19"/>
  <c r="G129" i="19"/>
  <c r="D131" i="19"/>
  <c r="D132" i="19"/>
  <c r="G132" i="19"/>
  <c r="D134" i="19"/>
  <c r="G134" i="19"/>
  <c r="D136" i="19"/>
  <c r="G136" i="19"/>
  <c r="D139" i="19"/>
  <c r="G139" i="19"/>
  <c r="D143" i="19"/>
  <c r="G143" i="19"/>
  <c r="D146" i="19"/>
  <c r="G146" i="19"/>
  <c r="D147" i="19"/>
  <c r="G147" i="19"/>
  <c r="D149" i="19"/>
  <c r="G149" i="19"/>
  <c r="D151" i="19"/>
  <c r="G151" i="19"/>
  <c r="G152" i="19"/>
  <c r="D153" i="19"/>
  <c r="G153" i="19"/>
  <c r="D154" i="19"/>
  <c r="G154" i="19"/>
  <c r="D157" i="19"/>
  <c r="G157" i="19"/>
  <c r="D159" i="19"/>
  <c r="G159" i="19"/>
  <c r="D161" i="19"/>
  <c r="G161" i="19"/>
  <c r="D162" i="19"/>
  <c r="G162" i="19"/>
  <c r="D166" i="19"/>
  <c r="G166" i="19"/>
  <c r="D167" i="19"/>
  <c r="G167" i="19"/>
  <c r="D170" i="19"/>
  <c r="G170" i="19"/>
  <c r="D171" i="19"/>
  <c r="G171" i="19"/>
  <c r="D173" i="19"/>
  <c r="G173" i="19"/>
  <c r="D175" i="19"/>
  <c r="G175" i="19"/>
  <c r="D177" i="19"/>
  <c r="G177" i="19"/>
  <c r="D179" i="19"/>
  <c r="G179" i="19"/>
  <c r="D180" i="19"/>
  <c r="G180" i="19"/>
  <c r="D181" i="19"/>
  <c r="G181" i="19"/>
  <c r="G182" i="19"/>
  <c r="D184" i="19"/>
  <c r="G184" i="19"/>
  <c r="D185" i="19"/>
  <c r="G185" i="19"/>
  <c r="D188" i="19"/>
  <c r="G188" i="19"/>
  <c r="D190" i="19"/>
  <c r="G190" i="19"/>
  <c r="D44" i="19"/>
  <c r="G44" i="19"/>
  <c r="D11" i="19"/>
  <c r="G11" i="19"/>
  <c r="D12" i="19"/>
  <c r="G12" i="19"/>
  <c r="D13" i="19"/>
  <c r="G13" i="19"/>
  <c r="D17" i="19"/>
  <c r="G17" i="19"/>
  <c r="D18" i="19"/>
  <c r="G18" i="19"/>
  <c r="D20" i="19"/>
  <c r="G20" i="19"/>
  <c r="D22" i="19"/>
  <c r="G22" i="19"/>
  <c r="D24" i="19"/>
  <c r="G24" i="19"/>
  <c r="D28" i="19"/>
  <c r="G28" i="19"/>
  <c r="D29" i="19"/>
  <c r="G29" i="19"/>
  <c r="D31" i="19"/>
  <c r="G31" i="19"/>
  <c r="D32" i="19"/>
  <c r="G32" i="19"/>
  <c r="D34" i="19"/>
  <c r="G34" i="19"/>
  <c r="D36" i="19"/>
  <c r="G36" i="19"/>
  <c r="D38" i="19"/>
  <c r="G38" i="19"/>
  <c r="D40" i="19"/>
  <c r="D41" i="19"/>
  <c r="G41" i="19"/>
  <c r="D43" i="19"/>
  <c r="G43" i="19"/>
  <c r="G33" i="7"/>
  <c r="D33" i="7"/>
  <c r="G32" i="7"/>
  <c r="G27" i="7"/>
  <c r="D27" i="7"/>
  <c r="G26" i="7"/>
  <c r="D26" i="7"/>
  <c r="G25" i="7"/>
  <c r="D25" i="7"/>
  <c r="G21" i="7"/>
  <c r="D21" i="7"/>
  <c r="G20" i="7"/>
  <c r="D20" i="7"/>
  <c r="G19" i="7"/>
  <c r="D19" i="7"/>
  <c r="G16" i="7"/>
  <c r="D16" i="7"/>
  <c r="G41" i="18"/>
  <c r="D41" i="18"/>
  <c r="G40" i="18"/>
  <c r="D40" i="18"/>
  <c r="G37" i="18"/>
  <c r="D37" i="18"/>
  <c r="G36" i="18"/>
  <c r="D36" i="18"/>
  <c r="G33" i="18"/>
  <c r="D33" i="18"/>
  <c r="G30" i="18"/>
  <c r="D30" i="18"/>
  <c r="G29" i="18"/>
  <c r="D29" i="18"/>
  <c r="D27" i="18"/>
  <c r="G26" i="18"/>
  <c r="D26" i="18"/>
  <c r="G22" i="18"/>
  <c r="D22" i="18"/>
  <c r="G21" i="18"/>
  <c r="D21" i="18"/>
  <c r="G19" i="18"/>
  <c r="D19" i="18"/>
  <c r="G17" i="18"/>
  <c r="D17" i="18"/>
  <c r="D15" i="18"/>
  <c r="G14" i="18"/>
  <c r="D14" i="18"/>
  <c r="G12" i="18"/>
  <c r="D12" i="18"/>
  <c r="D15" i="17"/>
  <c r="D19" i="15"/>
  <c r="D271" i="19"/>
  <c r="D309" i="19"/>
  <c r="D290" i="19"/>
  <c r="D60" i="16"/>
  <c r="D186" i="19"/>
  <c r="D182" i="19"/>
  <c r="D176" i="19"/>
  <c r="D264" i="19"/>
  <c r="D262" i="19"/>
  <c r="D165" i="19"/>
  <c r="D163" i="19"/>
  <c r="D259" i="19"/>
  <c r="D164" i="19"/>
  <c r="D160" i="19"/>
  <c r="D366" i="19"/>
  <c r="D370" i="19"/>
  <c r="D28" i="7"/>
  <c r="D155" i="19"/>
  <c r="D256" i="19"/>
  <c r="D145" i="19"/>
  <c r="D142" i="19"/>
  <c r="D253" i="19"/>
  <c r="D255" i="19"/>
  <c r="D130" i="19"/>
  <c r="D361" i="19"/>
  <c r="D52" i="16"/>
  <c r="D46" i="16"/>
  <c r="D252" i="19"/>
  <c r="D240" i="19"/>
  <c r="D193" i="19"/>
  <c r="D18" i="7"/>
  <c r="D15" i="7"/>
  <c r="D30" i="19"/>
  <c r="D128" i="19"/>
  <c r="D238" i="19"/>
  <c r="D125" i="19"/>
  <c r="D121" i="19"/>
  <c r="D223" i="19"/>
  <c r="D356" i="19"/>
  <c r="D287" i="19"/>
  <c r="D14" i="15"/>
  <c r="D10" i="15"/>
  <c r="D112" i="19"/>
  <c r="D211" i="19"/>
  <c r="D106" i="19"/>
  <c r="D103" i="19"/>
  <c r="D99" i="19"/>
  <c r="D218" i="19"/>
  <c r="D19" i="19"/>
  <c r="D214" i="19"/>
  <c r="D73" i="19"/>
  <c r="D205" i="19"/>
  <c r="D68" i="19"/>
  <c r="D325" i="19"/>
  <c r="D25" i="16"/>
  <c r="D22" i="16"/>
  <c r="D306" i="19"/>
  <c r="D300" i="19"/>
  <c r="D10" i="16"/>
  <c r="D82" i="19"/>
  <c r="D201" i="19"/>
  <c r="D282" i="19"/>
  <c r="D75" i="19"/>
  <c r="D70" i="19"/>
  <c r="D65" i="19"/>
  <c r="D31" i="7"/>
  <c r="D334" i="19"/>
  <c r="D323" i="19"/>
  <c r="D62" i="19"/>
  <c r="D58" i="19"/>
  <c r="D47" i="19"/>
  <c r="D304" i="19"/>
  <c r="D10" i="19"/>
  <c r="D229" i="19"/>
  <c r="D26" i="19"/>
  <c r="D31" i="18"/>
  <c r="D28" i="18"/>
  <c r="D25" i="18"/>
  <c r="D20" i="18"/>
  <c r="D284" i="19"/>
  <c r="D315" i="19"/>
  <c r="D281" i="19"/>
  <c r="D16" i="17"/>
  <c r="D13" i="17"/>
  <c r="D10" i="17"/>
  <c r="D13" i="18"/>
  <c r="D10" i="18"/>
  <c r="G501" i="25"/>
  <c r="G497" i="25"/>
  <c r="G493" i="25"/>
  <c r="G487" i="25"/>
  <c r="G482" i="25"/>
  <c r="G271" i="19" s="1"/>
  <c r="G478" i="25"/>
  <c r="G309" i="19" s="1"/>
  <c r="G474" i="25"/>
  <c r="G471" i="25"/>
  <c r="G466" i="25"/>
  <c r="G186" i="19" s="1"/>
  <c r="G463" i="25"/>
  <c r="G456" i="25"/>
  <c r="G452" i="25"/>
  <c r="G172" i="19" s="1"/>
  <c r="G443" i="25"/>
  <c r="G262" i="19" s="1"/>
  <c r="G438" i="25"/>
  <c r="G434" i="25"/>
  <c r="G163" i="19" s="1"/>
  <c r="G431" i="25"/>
  <c r="G259" i="19" s="1"/>
  <c r="G427" i="25"/>
  <c r="G164" i="19" s="1"/>
  <c r="G423" i="25"/>
  <c r="G160" i="19" s="1"/>
  <c r="G418" i="25"/>
  <c r="G371" i="19" s="1"/>
  <c r="G414" i="25"/>
  <c r="G158" i="19" s="1"/>
  <c r="G406" i="25"/>
  <c r="G370" i="19" s="1"/>
  <c r="G400" i="25"/>
  <c r="G395" i="25"/>
  <c r="G390" i="25"/>
  <c r="G150" i="19" s="1"/>
  <c r="G385" i="25"/>
  <c r="G145" i="19" s="1"/>
  <c r="G379" i="25"/>
  <c r="G376" i="25"/>
  <c r="G371" i="25"/>
  <c r="G137" i="19" s="1"/>
  <c r="G367" i="25"/>
  <c r="G255" i="19" s="1"/>
  <c r="G363" i="25"/>
  <c r="G359" i="25"/>
  <c r="G17" i="7" s="1"/>
  <c r="G356" i="25"/>
  <c r="G130" i="19" s="1"/>
  <c r="G353" i="25"/>
  <c r="G350" i="25"/>
  <c r="G52" i="16" s="1"/>
  <c r="G344" i="25"/>
  <c r="G341" i="25"/>
  <c r="G252" i="19" s="1"/>
  <c r="G338" i="25"/>
  <c r="G335" i="25"/>
  <c r="G193" i="19" s="1"/>
  <c r="G330" i="25"/>
  <c r="G360" i="19" s="1"/>
  <c r="G327" i="25"/>
  <c r="G15" i="7" s="1"/>
  <c r="G322" i="25"/>
  <c r="G30" i="19" s="1"/>
  <c r="G317" i="25"/>
  <c r="G315" i="25"/>
  <c r="G308" i="25"/>
  <c r="G245" i="19" s="1"/>
  <c r="G301" i="25"/>
  <c r="G238" i="19" s="1"/>
  <c r="G298" i="25"/>
  <c r="G125" i="19" s="1"/>
  <c r="G296" i="25"/>
  <c r="G294" i="25"/>
  <c r="G121" i="19" s="1"/>
  <c r="G292" i="25"/>
  <c r="G223" i="19" s="1"/>
  <c r="G290" i="25"/>
  <c r="G285" i="25"/>
  <c r="G282" i="25"/>
  <c r="G287" i="19" s="1"/>
  <c r="G277" i="25"/>
  <c r="G14" i="15" s="1"/>
  <c r="G273" i="25"/>
  <c r="G10" i="15" s="1"/>
  <c r="G268" i="25"/>
  <c r="G213" i="19" s="1"/>
  <c r="G266" i="25"/>
  <c r="G262" i="25"/>
  <c r="G206" i="19" s="1"/>
  <c r="G259" i="25"/>
  <c r="G103" i="19" s="1"/>
  <c r="G254" i="25"/>
  <c r="G248" i="25"/>
  <c r="G227" i="19" s="1"/>
  <c r="G244" i="25"/>
  <c r="G99" i="19" s="1"/>
  <c r="G235" i="25"/>
  <c r="G218" i="19" s="1"/>
  <c r="G231" i="25"/>
  <c r="G226" i="25"/>
  <c r="G25" i="19" s="1"/>
  <c r="G220" i="25"/>
  <c r="G19" i="19" s="1"/>
  <c r="G216" i="25"/>
  <c r="G214" i="19" s="1"/>
  <c r="G211" i="25"/>
  <c r="G205" i="25"/>
  <c r="G208" i="19" s="1"/>
  <c r="G202" i="25"/>
  <c r="G205" i="19" s="1"/>
  <c r="G199" i="25"/>
  <c r="G195" i="25"/>
  <c r="G67" i="19" s="1"/>
  <c r="G190" i="25"/>
  <c r="G38" i="16" s="1"/>
  <c r="G183" i="25"/>
  <c r="G177" i="25"/>
  <c r="G25" i="16" s="1"/>
  <c r="G174" i="25"/>
  <c r="G168" i="25"/>
  <c r="G16" i="16" s="1"/>
  <c r="G160" i="25"/>
  <c r="G344" i="19" s="1"/>
  <c r="G156" i="25"/>
  <c r="G150" i="25"/>
  <c r="G145" i="25"/>
  <c r="G85" i="19" s="1"/>
  <c r="G142" i="25"/>
  <c r="G27" i="18" s="1"/>
  <c r="G139" i="25"/>
  <c r="G82" i="19" s="1"/>
  <c r="G135" i="25"/>
  <c r="G132" i="25"/>
  <c r="G128" i="25"/>
  <c r="G280" i="19" s="1"/>
  <c r="G123" i="25"/>
  <c r="G70" i="19" s="1"/>
  <c r="G120" i="25"/>
  <c r="G115" i="25"/>
  <c r="G65" i="19" s="1"/>
  <c r="G112" i="25"/>
  <c r="G31" i="7" s="1"/>
  <c r="G108" i="25"/>
  <c r="G334" i="19" s="1"/>
  <c r="G102" i="25"/>
  <c r="G97" i="25"/>
  <c r="G323" i="19" s="1"/>
  <c r="G94" i="25"/>
  <c r="G62" i="19" s="1"/>
  <c r="G90" i="25"/>
  <c r="G86" i="25"/>
  <c r="G79" i="25"/>
  <c r="G47" i="19" s="1"/>
  <c r="G74" i="25"/>
  <c r="G304" i="19" s="1"/>
  <c r="G69" i="25"/>
  <c r="G66" i="25"/>
  <c r="G60" i="25"/>
  <c r="G57" i="25"/>
  <c r="G53" i="25"/>
  <c r="G49" i="25"/>
  <c r="G46" i="25"/>
  <c r="G43" i="25"/>
  <c r="G25" i="18" s="1"/>
  <c r="G38" i="25"/>
  <c r="G20" i="18" s="1"/>
  <c r="G35" i="25"/>
  <c r="G32" i="25"/>
  <c r="G29" i="25"/>
  <c r="G315" i="19" s="1"/>
  <c r="G26" i="25"/>
  <c r="G281" i="19" s="1"/>
  <c r="G23" i="25"/>
  <c r="G19" i="25"/>
  <c r="G16" i="17" s="1"/>
  <c r="G16" i="25"/>
  <c r="G13" i="17" s="1"/>
  <c r="G13" i="25"/>
  <c r="G10" i="17" s="1"/>
  <c r="G9" i="25"/>
  <c r="G6" i="25"/>
  <c r="G13" i="18" s="1"/>
  <c r="G3" i="25"/>
  <c r="G10" i="18" s="1"/>
  <c r="A4" i="21"/>
  <c r="A7" i="26" s="1"/>
  <c r="A5" i="21"/>
  <c r="A8" i="26" s="1"/>
  <c r="A6" i="21"/>
  <c r="A9" i="26" s="1"/>
  <c r="A7" i="21"/>
  <c r="A10" i="26" s="1"/>
  <c r="A8" i="21"/>
  <c r="A11" i="26" s="1"/>
  <c r="A9" i="21"/>
  <c r="A12" i="26" s="1"/>
  <c r="A10" i="21"/>
  <c r="A13" i="26" s="1"/>
  <c r="A11" i="21"/>
  <c r="A14" i="26" s="1"/>
  <c r="A12" i="21"/>
  <c r="A15" i="26" s="1"/>
  <c r="A13" i="21"/>
  <c r="A16" i="26" s="1"/>
  <c r="A14" i="21"/>
  <c r="A17" i="26" s="1"/>
  <c r="A15" i="21"/>
  <c r="A18" i="26" s="1"/>
  <c r="A16" i="21"/>
  <c r="A19" i="26" s="1"/>
  <c r="A17" i="21"/>
  <c r="A20" i="26" s="1"/>
  <c r="A18" i="21"/>
  <c r="A21" i="26" s="1"/>
  <c r="A19" i="21"/>
  <c r="A22" i="26" s="1"/>
  <c r="A20" i="21"/>
  <c r="A23" i="26" s="1"/>
  <c r="A21" i="21"/>
  <c r="A24" i="26" s="1"/>
  <c r="A22" i="21"/>
  <c r="A25" i="26" s="1"/>
  <c r="A23" i="21"/>
  <c r="A26" i="26" s="1"/>
  <c r="A24" i="21"/>
  <c r="A27" i="26" s="1"/>
  <c r="A25" i="21"/>
  <c r="A28" i="26" s="1"/>
  <c r="A26" i="21"/>
  <c r="A29" i="26" s="1"/>
  <c r="A27" i="21"/>
  <c r="A30" i="26" s="1"/>
  <c r="A28" i="21"/>
  <c r="A31" i="26" s="1"/>
  <c r="A29" i="21"/>
  <c r="A32" i="26" s="1"/>
  <c r="A30" i="21"/>
  <c r="A33" i="26" s="1"/>
  <c r="A31" i="21"/>
  <c r="A34" i="26" s="1"/>
  <c r="A32" i="21"/>
  <c r="A35" i="26" s="1"/>
  <c r="A33" i="21"/>
  <c r="A36" i="26" s="1"/>
  <c r="A34" i="21"/>
  <c r="A37" i="26" s="1"/>
  <c r="A35" i="21"/>
  <c r="A38" i="26" s="1"/>
  <c r="A36" i="21"/>
  <c r="A39" i="26" s="1"/>
  <c r="A37" i="21"/>
  <c r="A40" i="26" s="1"/>
  <c r="A38" i="21"/>
  <c r="A41" i="26" s="1"/>
  <c r="A39" i="21"/>
  <c r="A42" i="26" s="1"/>
  <c r="A40" i="21"/>
  <c r="A43" i="26" s="1"/>
  <c r="A41" i="21"/>
  <c r="A44" i="26" s="1"/>
  <c r="A42" i="21"/>
  <c r="A45" i="26" s="1"/>
  <c r="A43" i="21"/>
  <c r="A46" i="26" s="1"/>
  <c r="A44" i="21"/>
  <c r="A47" i="26" s="1"/>
  <c r="A45" i="21"/>
  <c r="A48" i="26" s="1"/>
  <c r="A46" i="21"/>
  <c r="A49" i="26" s="1"/>
  <c r="A47" i="21"/>
  <c r="A50" i="26" s="1"/>
  <c r="A48" i="21"/>
  <c r="A51" i="26" s="1"/>
  <c r="A49" i="21"/>
  <c r="A52" i="26" s="1"/>
  <c r="A50" i="21"/>
  <c r="A53" i="26" s="1"/>
  <c r="A51" i="21"/>
  <c r="A54" i="26" s="1"/>
  <c r="A52" i="21"/>
  <c r="A55" i="26" s="1"/>
  <c r="A53" i="21"/>
  <c r="A56" i="26" s="1"/>
  <c r="A54" i="21"/>
  <c r="A57" i="26" s="1"/>
  <c r="A55" i="21"/>
  <c r="A58" i="26" s="1"/>
  <c r="A56" i="21"/>
  <c r="A59" i="26" s="1"/>
  <c r="A57" i="21"/>
  <c r="A60" i="26" s="1"/>
  <c r="A58" i="21"/>
  <c r="A61" i="26" s="1"/>
  <c r="A59" i="21"/>
  <c r="A62" i="26" s="1"/>
  <c r="A60" i="21"/>
  <c r="A63" i="26" s="1"/>
  <c r="A61" i="21"/>
  <c r="A64" i="26" s="1"/>
  <c r="A62" i="21"/>
  <c r="A65" i="26" s="1"/>
  <c r="A63" i="21"/>
  <c r="A66" i="26" s="1"/>
  <c r="A64" i="21"/>
  <c r="A67" i="26" s="1"/>
  <c r="A65" i="21"/>
  <c r="A68" i="26" s="1"/>
  <c r="A66" i="21"/>
  <c r="A69" i="26" s="1"/>
  <c r="A67" i="21"/>
  <c r="A70" i="26" s="1"/>
  <c r="A68" i="21"/>
  <c r="A71" i="26" s="1"/>
  <c r="A69" i="21"/>
  <c r="A72" i="26" s="1"/>
  <c r="A70" i="21"/>
  <c r="A73" i="26" s="1"/>
  <c r="A71" i="21"/>
  <c r="A74" i="26" s="1"/>
  <c r="A72" i="21"/>
  <c r="A75" i="26" s="1"/>
  <c r="A73" i="21"/>
  <c r="A76" i="26" s="1"/>
  <c r="A74" i="21"/>
  <c r="A77" i="26" s="1"/>
  <c r="A75" i="21"/>
  <c r="A78" i="26" s="1"/>
  <c r="A76" i="21"/>
  <c r="A79" i="26" s="1"/>
  <c r="A77" i="21"/>
  <c r="A80" i="26" s="1"/>
  <c r="A78" i="21"/>
  <c r="A81" i="26" s="1"/>
  <c r="A79" i="21"/>
  <c r="A82" i="26" s="1"/>
  <c r="A80" i="21"/>
  <c r="A83" i="26" s="1"/>
  <c r="A81" i="21"/>
  <c r="A84" i="26" s="1"/>
  <c r="A82" i="21"/>
  <c r="A85" i="26" s="1"/>
  <c r="A83" i="21"/>
  <c r="A86" i="26" s="1"/>
  <c r="A84" i="21"/>
  <c r="A87" i="26" s="1"/>
  <c r="A85" i="21"/>
  <c r="A88" i="26" s="1"/>
  <c r="A86" i="21"/>
  <c r="A89" i="26" s="1"/>
  <c r="A87" i="21"/>
  <c r="A90" i="26" s="1"/>
  <c r="A88" i="21"/>
  <c r="A91" i="26" s="1"/>
  <c r="A89" i="21"/>
  <c r="A92" i="26" s="1"/>
  <c r="A90" i="21"/>
  <c r="A93" i="26" s="1"/>
  <c r="A91" i="21"/>
  <c r="A94" i="26" s="1"/>
  <c r="A92" i="21"/>
  <c r="A95" i="26" s="1"/>
  <c r="A93" i="21"/>
  <c r="A96" i="26" s="1"/>
  <c r="A94" i="21"/>
  <c r="A97" i="26" s="1"/>
  <c r="A95" i="21"/>
  <c r="A98" i="26" s="1"/>
  <c r="A96" i="21"/>
  <c r="A99" i="26" s="1"/>
  <c r="A97" i="21"/>
  <c r="A100" i="26" s="1"/>
  <c r="A98" i="21"/>
  <c r="A101" i="26" s="1"/>
  <c r="A99" i="21"/>
  <c r="A102" i="26" s="1"/>
  <c r="A100" i="21"/>
  <c r="A103" i="26" s="1"/>
  <c r="A101" i="21"/>
  <c r="A104" i="26" s="1"/>
  <c r="A102" i="21"/>
  <c r="A105" i="26" s="1"/>
  <c r="A103" i="21"/>
  <c r="A106" i="26" s="1"/>
  <c r="A104" i="21"/>
  <c r="A107" i="26" s="1"/>
  <c r="A105" i="21"/>
  <c r="A108" i="26" s="1"/>
  <c r="A106" i="21"/>
  <c r="A109" i="26" s="1"/>
  <c r="A107" i="21"/>
  <c r="A110" i="26" s="1"/>
  <c r="A108" i="21"/>
  <c r="A111" i="26" s="1"/>
  <c r="A109" i="21"/>
  <c r="A112" i="26" s="1"/>
  <c r="A110" i="21"/>
  <c r="A113" i="26" s="1"/>
  <c r="A111" i="21"/>
  <c r="A114" i="26" s="1"/>
  <c r="A112" i="21"/>
  <c r="A115" i="26" s="1"/>
  <c r="A113" i="21"/>
  <c r="A116" i="26" s="1"/>
  <c r="A114" i="21"/>
  <c r="A117" i="26" s="1"/>
  <c r="A115" i="21"/>
  <c r="A118" i="26" s="1"/>
  <c r="A116" i="21"/>
  <c r="A119" i="26" s="1"/>
  <c r="A117" i="21"/>
  <c r="A120" i="26" s="1"/>
  <c r="A118" i="21"/>
  <c r="A121" i="26" s="1"/>
  <c r="A119" i="21"/>
  <c r="A122" i="26" s="1"/>
  <c r="A120" i="21"/>
  <c r="A123" i="26" s="1"/>
  <c r="A121" i="21"/>
  <c r="A124" i="26" s="1"/>
  <c r="A122" i="21"/>
  <c r="A125" i="26" s="1"/>
  <c r="A123" i="21"/>
  <c r="A126" i="26" s="1"/>
  <c r="A124" i="21"/>
  <c r="A127" i="26" s="1"/>
  <c r="A125" i="21"/>
  <c r="A128" i="26" s="1"/>
  <c r="A126" i="21"/>
  <c r="A129" i="26" s="1"/>
  <c r="A127" i="21"/>
  <c r="A130" i="26" s="1"/>
  <c r="A128" i="21"/>
  <c r="A131" i="26" s="1"/>
  <c r="A129" i="21"/>
  <c r="A132" i="26" s="1"/>
  <c r="A130" i="21"/>
  <c r="A133" i="26" s="1"/>
  <c r="A131" i="21"/>
  <c r="A134" i="26" s="1"/>
  <c r="A132" i="21"/>
  <c r="A135" i="26" s="1"/>
  <c r="A133" i="21"/>
  <c r="A136" i="26" s="1"/>
  <c r="A134" i="21"/>
  <c r="A137" i="26" s="1"/>
  <c r="A135" i="21"/>
  <c r="A138" i="26" s="1"/>
  <c r="A136" i="21"/>
  <c r="A139" i="26" s="1"/>
  <c r="A137" i="21"/>
  <c r="A140" i="26" s="1"/>
  <c r="A138" i="21"/>
  <c r="A141" i="26" s="1"/>
  <c r="A139" i="21"/>
  <c r="A142" i="26" s="1"/>
  <c r="A140" i="21"/>
  <c r="A143" i="26" s="1"/>
  <c r="A141" i="21"/>
  <c r="A144" i="26" s="1"/>
  <c r="A142" i="21"/>
  <c r="A145" i="26" s="1"/>
  <c r="A143" i="21"/>
  <c r="A146" i="26" s="1"/>
  <c r="A144" i="21"/>
  <c r="A147" i="26" s="1"/>
  <c r="A145" i="21"/>
  <c r="A148" i="26" s="1"/>
  <c r="A146" i="21"/>
  <c r="A149" i="26" s="1"/>
  <c r="A147" i="21"/>
  <c r="A150" i="26" s="1"/>
  <c r="A148" i="21"/>
  <c r="A151" i="26" s="1"/>
  <c r="A149" i="21"/>
  <c r="A152" i="26" s="1"/>
  <c r="A150" i="21"/>
  <c r="A153" i="26" s="1"/>
  <c r="A151" i="21"/>
  <c r="A154" i="26" s="1"/>
  <c r="A152" i="21"/>
  <c r="A155" i="26" s="1"/>
  <c r="A153" i="21"/>
  <c r="A156" i="26" s="1"/>
  <c r="A154" i="21"/>
  <c r="A157" i="26" s="1"/>
  <c r="A155" i="21"/>
  <c r="A158" i="26" s="1"/>
  <c r="A156" i="21"/>
  <c r="A159" i="26" s="1"/>
  <c r="A157" i="21"/>
  <c r="A160" i="26" s="1"/>
  <c r="A158" i="21"/>
  <c r="A161" i="26" s="1"/>
  <c r="A159" i="21"/>
  <c r="A162" i="26" s="1"/>
  <c r="A160" i="21"/>
  <c r="A163" i="26" s="1"/>
  <c r="A161" i="21"/>
  <c r="A164" i="26" s="1"/>
  <c r="A162" i="21"/>
  <c r="A165" i="26" s="1"/>
  <c r="A163" i="21"/>
  <c r="A166" i="26" s="1"/>
  <c r="A164" i="21"/>
  <c r="A167" i="26" s="1"/>
  <c r="A165" i="21"/>
  <c r="A168" i="26" s="1"/>
  <c r="A166" i="21"/>
  <c r="A169" i="26" s="1"/>
  <c r="A167" i="21"/>
  <c r="A170" i="26" s="1"/>
  <c r="A168" i="21"/>
  <c r="A171" i="26" s="1"/>
  <c r="A169" i="21"/>
  <c r="A172" i="26" s="1"/>
  <c r="A170" i="21"/>
  <c r="A173" i="26" s="1"/>
  <c r="A171" i="21"/>
  <c r="A174" i="26" s="1"/>
  <c r="A172" i="21"/>
  <c r="A175" i="26" s="1"/>
  <c r="A173" i="21"/>
  <c r="A176" i="26" s="1"/>
  <c r="A174" i="21"/>
  <c r="A177" i="26" s="1"/>
  <c r="A175" i="21"/>
  <c r="A178" i="26" s="1"/>
  <c r="A176" i="21"/>
  <c r="A179" i="26" s="1"/>
  <c r="A177" i="21"/>
  <c r="A180" i="26" s="1"/>
  <c r="A178" i="21"/>
  <c r="A181" i="26" s="1"/>
  <c r="A179" i="21"/>
  <c r="A182" i="26" s="1"/>
  <c r="A180" i="21"/>
  <c r="A183" i="26" s="1"/>
  <c r="A181" i="21"/>
  <c r="A184" i="26" s="1"/>
  <c r="A182" i="21"/>
  <c r="A185" i="26" s="1"/>
  <c r="A183" i="21"/>
  <c r="A186" i="26" s="1"/>
  <c r="A184" i="21"/>
  <c r="A187" i="26" s="1"/>
  <c r="A185" i="21"/>
  <c r="A188" i="26" s="1"/>
  <c r="A186" i="21"/>
  <c r="A189" i="26" s="1"/>
  <c r="A187" i="21"/>
  <c r="A190" i="26" s="1"/>
  <c r="A188" i="21"/>
  <c r="A191" i="26" s="1"/>
  <c r="A189" i="21"/>
  <c r="A192" i="26" s="1"/>
  <c r="A190" i="21"/>
  <c r="A193" i="26" s="1"/>
  <c r="A191" i="21"/>
  <c r="A194" i="26" s="1"/>
  <c r="A192" i="21"/>
  <c r="A195" i="26" s="1"/>
  <c r="A193" i="21"/>
  <c r="A196" i="26" s="1"/>
  <c r="A194" i="21"/>
  <c r="A197" i="26" s="1"/>
  <c r="A195" i="21"/>
  <c r="A198" i="26" s="1"/>
  <c r="A196" i="21"/>
  <c r="A199" i="26" s="1"/>
  <c r="A197" i="21"/>
  <c r="A200" i="26" s="1"/>
  <c r="A198" i="21"/>
  <c r="A201" i="26" s="1"/>
  <c r="A199" i="21"/>
  <c r="A202" i="26" s="1"/>
  <c r="A200" i="21"/>
  <c r="A203" i="26" s="1"/>
  <c r="A201" i="21"/>
  <c r="A204" i="26" s="1"/>
  <c r="A202" i="21"/>
  <c r="A205" i="26" s="1"/>
  <c r="A203" i="21"/>
  <c r="A206" i="26" s="1"/>
  <c r="A204" i="21"/>
  <c r="A207" i="26" s="1"/>
  <c r="A205" i="21"/>
  <c r="A208" i="26" s="1"/>
  <c r="A206" i="21"/>
  <c r="A209" i="26" s="1"/>
  <c r="A207" i="21"/>
  <c r="A210" i="26" s="1"/>
  <c r="A208" i="21"/>
  <c r="A211" i="26" s="1"/>
  <c r="A209" i="21"/>
  <c r="A212" i="26" s="1"/>
  <c r="A210" i="21"/>
  <c r="A213" i="26" s="1"/>
  <c r="A211" i="21"/>
  <c r="A214" i="26" s="1"/>
  <c r="A212" i="21"/>
  <c r="A215" i="26" s="1"/>
  <c r="A213" i="21"/>
  <c r="A216" i="26" s="1"/>
  <c r="A214" i="21"/>
  <c r="A217" i="26" s="1"/>
  <c r="A215" i="21"/>
  <c r="A218" i="26" s="1"/>
  <c r="A216" i="21"/>
  <c r="A219" i="26" s="1"/>
  <c r="A217" i="21"/>
  <c r="A220" i="26" s="1"/>
  <c r="A218" i="21"/>
  <c r="A221" i="26" s="1"/>
  <c r="A219" i="21"/>
  <c r="A222" i="26" s="1"/>
  <c r="A220" i="21"/>
  <c r="A223" i="26" s="1"/>
  <c r="A221" i="21"/>
  <c r="A224" i="26" s="1"/>
  <c r="A222" i="21"/>
  <c r="A225" i="26" s="1"/>
  <c r="A223" i="21"/>
  <c r="A226" i="26" s="1"/>
  <c r="A224" i="21"/>
  <c r="A227" i="26" s="1"/>
  <c r="A225" i="21"/>
  <c r="A228" i="26" s="1"/>
  <c r="A226" i="21"/>
  <c r="A229" i="26" s="1"/>
  <c r="A227" i="21"/>
  <c r="A230" i="26" s="1"/>
  <c r="A228" i="21"/>
  <c r="A231" i="26" s="1"/>
  <c r="A229" i="21"/>
  <c r="A232" i="26" s="1"/>
  <c r="A230" i="21"/>
  <c r="A233" i="26" s="1"/>
  <c r="A231" i="21"/>
  <c r="A234" i="26" s="1"/>
  <c r="A232" i="21"/>
  <c r="A235" i="26" s="1"/>
  <c r="A233" i="21"/>
  <c r="A236" i="26" s="1"/>
  <c r="A234" i="21"/>
  <c r="A237" i="26" s="1"/>
  <c r="A235" i="21"/>
  <c r="A238" i="26" s="1"/>
  <c r="A236" i="21"/>
  <c r="A239" i="26" s="1"/>
  <c r="A237" i="21"/>
  <c r="A240" i="26" s="1"/>
  <c r="A238" i="21"/>
  <c r="A241" i="26" s="1"/>
  <c r="A239" i="21"/>
  <c r="A242" i="26" s="1"/>
  <c r="A240" i="21"/>
  <c r="A243" i="26" s="1"/>
  <c r="A241" i="21"/>
  <c r="A244" i="26" s="1"/>
  <c r="A242" i="21"/>
  <c r="A245" i="26" s="1"/>
  <c r="A243" i="21"/>
  <c r="A246" i="26" s="1"/>
  <c r="A244" i="21"/>
  <c r="A247" i="26" s="1"/>
  <c r="A245" i="21"/>
  <c r="A248" i="26" s="1"/>
  <c r="A246" i="21"/>
  <c r="A249" i="26" s="1"/>
  <c r="A247" i="21"/>
  <c r="A250" i="26" s="1"/>
  <c r="A248" i="21"/>
  <c r="A251" i="26" s="1"/>
  <c r="A249" i="21"/>
  <c r="A252" i="26" s="1"/>
  <c r="A250" i="21"/>
  <c r="A253" i="26" s="1"/>
  <c r="A251" i="21"/>
  <c r="A254" i="26" s="1"/>
  <c r="A252" i="21"/>
  <c r="A255" i="26" s="1"/>
  <c r="A253" i="21"/>
  <c r="A256" i="26" s="1"/>
  <c r="A254" i="21"/>
  <c r="A257" i="26" s="1"/>
  <c r="A255" i="21"/>
  <c r="A258" i="26" s="1"/>
  <c r="A256" i="21"/>
  <c r="A259" i="26" s="1"/>
  <c r="A257" i="21"/>
  <c r="A260" i="26" s="1"/>
  <c r="A258" i="21"/>
  <c r="A261" i="26" s="1"/>
  <c r="A259" i="21"/>
  <c r="A262" i="26" s="1"/>
  <c r="A260" i="21"/>
  <c r="A263" i="26" s="1"/>
  <c r="A261" i="21"/>
  <c r="A264" i="26" s="1"/>
  <c r="A262" i="21"/>
  <c r="A265" i="26" s="1"/>
  <c r="A263" i="21"/>
  <c r="A266" i="26" s="1"/>
  <c r="A264" i="21"/>
  <c r="A267" i="26" s="1"/>
  <c r="A265" i="21"/>
  <c r="A268" i="26" s="1"/>
  <c r="A266" i="21"/>
  <c r="A269" i="26" s="1"/>
  <c r="A267" i="21"/>
  <c r="A270" i="26" s="1"/>
  <c r="A268" i="21"/>
  <c r="A271" i="26" s="1"/>
  <c r="A269" i="21"/>
  <c r="A272" i="26" s="1"/>
  <c r="A270" i="21"/>
  <c r="A273" i="26" s="1"/>
  <c r="A271" i="21"/>
  <c r="A274" i="26" s="1"/>
  <c r="A272" i="21"/>
  <c r="A275" i="26" s="1"/>
  <c r="A273" i="21"/>
  <c r="A276" i="26" s="1"/>
  <c r="A274" i="21"/>
  <c r="A277" i="26" s="1"/>
  <c r="A275" i="21"/>
  <c r="A278" i="26" s="1"/>
  <c r="A276" i="21"/>
  <c r="A279" i="26" s="1"/>
  <c r="A277" i="21"/>
  <c r="A280" i="26" s="1"/>
  <c r="A278" i="21"/>
  <c r="A281" i="26" s="1"/>
  <c r="A279" i="21"/>
  <c r="A282" i="26" s="1"/>
  <c r="A280" i="21"/>
  <c r="A283" i="26" s="1"/>
  <c r="A281" i="21"/>
  <c r="A284" i="26" s="1"/>
  <c r="A282" i="21"/>
  <c r="A285" i="26" s="1"/>
  <c r="A283" i="21"/>
  <c r="A286" i="26" s="1"/>
  <c r="A284" i="21"/>
  <c r="A287" i="26" s="1"/>
  <c r="A285" i="21"/>
  <c r="A288" i="26" s="1"/>
  <c r="A286" i="21"/>
  <c r="A289" i="26" s="1"/>
  <c r="A287" i="21"/>
  <c r="A290" i="26" s="1"/>
  <c r="A288" i="21"/>
  <c r="A291" i="26" s="1"/>
  <c r="A289" i="21"/>
  <c r="A292" i="26" s="1"/>
  <c r="A290" i="21"/>
  <c r="A293" i="26" s="1"/>
  <c r="A291" i="21"/>
  <c r="A294" i="26" s="1"/>
  <c r="A292" i="21"/>
  <c r="A295" i="26" s="1"/>
  <c r="A293" i="21"/>
  <c r="A296" i="26" s="1"/>
  <c r="A294" i="21"/>
  <c r="A297" i="26" s="1"/>
  <c r="A295" i="21"/>
  <c r="A298" i="26" s="1"/>
  <c r="A296" i="21"/>
  <c r="A299" i="26" s="1"/>
  <c r="A297" i="21"/>
  <c r="A300" i="26" s="1"/>
  <c r="A298" i="21"/>
  <c r="A301" i="26" s="1"/>
  <c r="A299" i="21"/>
  <c r="A302" i="26" s="1"/>
  <c r="A300" i="21"/>
  <c r="A303" i="26" s="1"/>
  <c r="A301" i="21"/>
  <c r="A304" i="26" s="1"/>
  <c r="A302" i="21"/>
  <c r="A305" i="26" s="1"/>
  <c r="A303" i="21"/>
  <c r="A306" i="26" s="1"/>
  <c r="A304" i="21"/>
  <c r="A307" i="26" s="1"/>
  <c r="A305" i="21"/>
  <c r="A308" i="26" s="1"/>
  <c r="A306" i="21"/>
  <c r="A309" i="26" s="1"/>
  <c r="A307" i="21"/>
  <c r="A310" i="26" s="1"/>
  <c r="A308" i="21"/>
  <c r="A311" i="26" s="1"/>
  <c r="A309" i="21"/>
  <c r="A312" i="26" s="1"/>
  <c r="A310" i="21"/>
  <c r="A313" i="26" s="1"/>
  <c r="A311" i="21"/>
  <c r="A314" i="26" s="1"/>
  <c r="A312" i="21"/>
  <c r="A315" i="26" s="1"/>
  <c r="A313" i="21"/>
  <c r="A316" i="26" s="1"/>
  <c r="A314" i="21"/>
  <c r="A317" i="26" s="1"/>
  <c r="A315" i="21"/>
  <c r="A318" i="26" s="1"/>
  <c r="A316" i="21"/>
  <c r="A319" i="26" s="1"/>
  <c r="A317" i="21"/>
  <c r="A320" i="26" s="1"/>
  <c r="A318" i="21"/>
  <c r="A321" i="26" s="1"/>
  <c r="A319" i="21"/>
  <c r="A322" i="26" s="1"/>
  <c r="A320" i="21"/>
  <c r="A323" i="26" s="1"/>
  <c r="A321" i="21"/>
  <c r="A324" i="26" s="1"/>
  <c r="A322" i="21"/>
  <c r="A325" i="26" s="1"/>
  <c r="A323" i="21"/>
  <c r="A326" i="26" s="1"/>
  <c r="A324" i="21"/>
  <c r="A327" i="26" s="1"/>
  <c r="A325" i="21"/>
  <c r="A328" i="26" s="1"/>
  <c r="A326" i="21"/>
  <c r="A329" i="26" s="1"/>
  <c r="A327" i="21"/>
  <c r="A330" i="26" s="1"/>
  <c r="A328" i="21"/>
  <c r="A331" i="26" s="1"/>
  <c r="A329" i="21"/>
  <c r="A332" i="26" s="1"/>
  <c r="A330" i="21"/>
  <c r="A333" i="26" s="1"/>
  <c r="A331" i="21"/>
  <c r="A334" i="26" s="1"/>
  <c r="A332" i="21"/>
  <c r="A335" i="26" s="1"/>
  <c r="A333" i="21"/>
  <c r="A336" i="26" s="1"/>
  <c r="A334" i="21"/>
  <c r="A337" i="26" s="1"/>
  <c r="A335" i="21"/>
  <c r="A338" i="26" s="1"/>
  <c r="A336" i="21"/>
  <c r="A339" i="26" s="1"/>
  <c r="A337" i="21"/>
  <c r="A340" i="26" s="1"/>
  <c r="A338" i="21"/>
  <c r="A341" i="26" s="1"/>
  <c r="A339" i="21"/>
  <c r="A342" i="26" s="1"/>
  <c r="A340" i="21"/>
  <c r="A343" i="26" s="1"/>
  <c r="A341" i="21"/>
  <c r="A344" i="26" s="1"/>
  <c r="A342" i="21"/>
  <c r="A345" i="26" s="1"/>
  <c r="A343" i="21"/>
  <c r="A346" i="26" s="1"/>
  <c r="A344" i="21"/>
  <c r="A347" i="26" s="1"/>
  <c r="A345" i="21"/>
  <c r="A348" i="26" s="1"/>
  <c r="A346" i="21"/>
  <c r="A349" i="26" s="1"/>
  <c r="A347" i="21"/>
  <c r="A350" i="26" s="1"/>
  <c r="A348" i="21"/>
  <c r="A351" i="26" s="1"/>
  <c r="A349" i="21"/>
  <c r="A352" i="26" s="1"/>
  <c r="A350" i="21"/>
  <c r="A353" i="26" s="1"/>
  <c r="A351" i="21"/>
  <c r="A354" i="26" s="1"/>
  <c r="A352" i="21"/>
  <c r="A355" i="26" s="1"/>
  <c r="A353" i="21"/>
  <c r="A356" i="26" s="1"/>
  <c r="A354" i="21"/>
  <c r="A357" i="26" s="1"/>
  <c r="A355" i="21"/>
  <c r="A358" i="26" s="1"/>
  <c r="A356" i="21"/>
  <c r="A359" i="26" s="1"/>
  <c r="A357" i="21"/>
  <c r="A360" i="26" s="1"/>
  <c r="A358" i="21"/>
  <c r="A361" i="26" s="1"/>
  <c r="A359" i="21"/>
  <c r="A362" i="26" s="1"/>
  <c r="A360" i="21"/>
  <c r="A363" i="26" s="1"/>
  <c r="A361" i="21"/>
  <c r="A364" i="26" s="1"/>
  <c r="A362" i="21"/>
  <c r="A365" i="26" s="1"/>
  <c r="A363" i="21"/>
  <c r="A366" i="26" s="1"/>
  <c r="A364" i="21"/>
  <c r="A367" i="26" s="1"/>
  <c r="A365" i="21"/>
  <c r="A368" i="26" s="1"/>
  <c r="A366" i="21"/>
  <c r="A369" i="26" s="1"/>
  <c r="A367" i="21"/>
  <c r="A370" i="26" s="1"/>
  <c r="A368" i="21"/>
  <c r="A371" i="26" s="1"/>
  <c r="A369" i="21"/>
  <c r="A372" i="26" s="1"/>
  <c r="A370" i="21"/>
  <c r="A373" i="26" s="1"/>
  <c r="A371" i="21"/>
  <c r="A374" i="26" s="1"/>
  <c r="A372" i="21"/>
  <c r="A375" i="26" s="1"/>
  <c r="A373" i="21"/>
  <c r="A376" i="26" s="1"/>
  <c r="A374" i="21"/>
  <c r="A377" i="26" s="1"/>
  <c r="A375" i="21"/>
  <c r="A378" i="26" s="1"/>
  <c r="A376" i="21"/>
  <c r="A379" i="26" s="1"/>
  <c r="A377" i="21"/>
  <c r="A380" i="26" s="1"/>
  <c r="A378" i="21"/>
  <c r="A381" i="26" s="1"/>
  <c r="A379" i="21"/>
  <c r="A382" i="26" s="1"/>
  <c r="A380" i="21"/>
  <c r="A383" i="26" s="1"/>
  <c r="A381" i="21"/>
  <c r="A384" i="26" s="1"/>
  <c r="A382" i="21"/>
  <c r="A385" i="26" s="1"/>
  <c r="A383" i="21"/>
  <c r="A386" i="26" s="1"/>
  <c r="A384" i="21"/>
  <c r="A387" i="26" s="1"/>
  <c r="A385" i="21"/>
  <c r="A388" i="26" s="1"/>
  <c r="A386" i="21"/>
  <c r="A389" i="26" s="1"/>
  <c r="A387" i="21"/>
  <c r="A390" i="26" s="1"/>
  <c r="A388" i="21"/>
  <c r="A391" i="26" s="1"/>
  <c r="A389" i="21"/>
  <c r="A392" i="26" s="1"/>
  <c r="A390" i="21"/>
  <c r="A393" i="26" s="1"/>
  <c r="A391" i="21"/>
  <c r="A394" i="26" s="1"/>
  <c r="A392" i="21"/>
  <c r="A395" i="26" s="1"/>
  <c r="A393" i="21"/>
  <c r="A396" i="26" s="1"/>
  <c r="A394" i="21"/>
  <c r="A397" i="26" s="1"/>
  <c r="A395" i="21"/>
  <c r="A398" i="26" s="1"/>
  <c r="A396" i="21"/>
  <c r="A399" i="26" s="1"/>
  <c r="A397" i="21"/>
  <c r="A400" i="26" s="1"/>
  <c r="A398" i="21"/>
  <c r="A401" i="26" s="1"/>
  <c r="A399" i="21"/>
  <c r="A402" i="26" s="1"/>
  <c r="A400" i="21"/>
  <c r="A403" i="26" s="1"/>
  <c r="A401" i="21"/>
  <c r="A404" i="26" s="1"/>
  <c r="A402" i="21"/>
  <c r="A405" i="26" s="1"/>
  <c r="A403" i="21"/>
  <c r="A406" i="26" s="1"/>
  <c r="A404" i="21"/>
  <c r="A407" i="26" s="1"/>
  <c r="A405" i="21"/>
  <c r="A408" i="26" s="1"/>
  <c r="A406" i="21"/>
  <c r="A409" i="26" s="1"/>
  <c r="A407" i="21"/>
  <c r="A410" i="26" s="1"/>
  <c r="A408" i="21"/>
  <c r="A411" i="26" s="1"/>
  <c r="A409" i="21"/>
  <c r="A412" i="26" s="1"/>
  <c r="A410" i="21"/>
  <c r="A413" i="26" s="1"/>
  <c r="A411" i="21"/>
  <c r="A414" i="26" s="1"/>
  <c r="A412" i="21"/>
  <c r="A415" i="26" s="1"/>
  <c r="A413" i="21"/>
  <c r="A416" i="26" s="1"/>
  <c r="A414" i="21"/>
  <c r="A417" i="26" s="1"/>
  <c r="A415" i="21"/>
  <c r="A418" i="26" s="1"/>
  <c r="A416" i="21"/>
  <c r="A419" i="26" s="1"/>
  <c r="A417" i="21"/>
  <c r="A420" i="26" s="1"/>
  <c r="A418" i="21"/>
  <c r="A421" i="26" s="1"/>
  <c r="A419" i="21"/>
  <c r="A422" i="26" s="1"/>
  <c r="A420" i="21"/>
  <c r="A423" i="26" s="1"/>
  <c r="A421" i="21"/>
  <c r="A424" i="26" s="1"/>
  <c r="A422" i="21"/>
  <c r="A425" i="26" s="1"/>
  <c r="A423" i="21"/>
  <c r="A426" i="26" s="1"/>
  <c r="A424" i="21"/>
  <c r="A427" i="26" s="1"/>
  <c r="A425" i="21"/>
  <c r="A428" i="26" s="1"/>
  <c r="A426" i="21"/>
  <c r="A429" i="26" s="1"/>
  <c r="A427" i="21"/>
  <c r="A430" i="26" s="1"/>
  <c r="A428" i="21"/>
  <c r="A431" i="26" s="1"/>
  <c r="A429" i="21"/>
  <c r="A432" i="26" s="1"/>
  <c r="A430" i="21"/>
  <c r="A433" i="26" s="1"/>
  <c r="A431" i="21"/>
  <c r="A434" i="26" s="1"/>
  <c r="A432" i="21"/>
  <c r="A435" i="26" s="1"/>
  <c r="A433" i="21"/>
  <c r="A436" i="26" s="1"/>
  <c r="A434" i="21"/>
  <c r="A437" i="26" s="1"/>
  <c r="A435" i="21"/>
  <c r="A438" i="26" s="1"/>
  <c r="A436" i="21"/>
  <c r="A439" i="26" s="1"/>
  <c r="A437" i="21"/>
  <c r="A440" i="26" s="1"/>
  <c r="A438" i="21"/>
  <c r="A441" i="26" s="1"/>
  <c r="A439" i="21"/>
  <c r="A442" i="26" s="1"/>
  <c r="A440" i="21"/>
  <c r="A443" i="26" s="1"/>
  <c r="A441" i="21"/>
  <c r="A444" i="26" s="1"/>
  <c r="A442" i="21"/>
  <c r="A445" i="26" s="1"/>
  <c r="A443" i="21"/>
  <c r="A446" i="26" s="1"/>
  <c r="A444" i="21"/>
  <c r="A447" i="26" s="1"/>
  <c r="A445" i="21"/>
  <c r="A448" i="26" s="1"/>
  <c r="A446" i="21"/>
  <c r="A449" i="26" s="1"/>
  <c r="A447" i="21"/>
  <c r="A450" i="26" s="1"/>
  <c r="A448" i="21"/>
  <c r="A451" i="26" s="1"/>
  <c r="A449" i="21"/>
  <c r="A452" i="26" s="1"/>
  <c r="A450" i="21"/>
  <c r="A453" i="26" s="1"/>
  <c r="A451" i="21"/>
  <c r="A454" i="26" s="1"/>
  <c r="A452" i="21"/>
  <c r="A455" i="26" s="1"/>
  <c r="A453" i="21"/>
  <c r="A456" i="26" s="1"/>
  <c r="A454" i="21"/>
  <c r="A457" i="26" s="1"/>
  <c r="A455" i="21"/>
  <c r="A458" i="26" s="1"/>
  <c r="A456" i="21"/>
  <c r="A459" i="26" s="1"/>
  <c r="A457" i="21"/>
  <c r="A460" i="26" s="1"/>
  <c r="A458" i="21"/>
  <c r="A461" i="26" s="1"/>
  <c r="A459" i="21"/>
  <c r="A462" i="26" s="1"/>
  <c r="A460" i="21"/>
  <c r="A463" i="26" s="1"/>
  <c r="A461" i="21"/>
  <c r="A464" i="26" s="1"/>
  <c r="A462" i="21"/>
  <c r="A465" i="26" s="1"/>
  <c r="A463" i="21"/>
  <c r="A466" i="26" s="1"/>
  <c r="A464" i="21"/>
  <c r="A467" i="26" s="1"/>
  <c r="A465" i="21"/>
  <c r="A468" i="26" s="1"/>
  <c r="A466" i="21"/>
  <c r="A469" i="26" s="1"/>
  <c r="A467" i="21"/>
  <c r="A470" i="26" s="1"/>
  <c r="A468" i="21"/>
  <c r="A471" i="26" s="1"/>
  <c r="A469" i="21"/>
  <c r="A472" i="26" s="1"/>
  <c r="A470" i="21"/>
  <c r="A473" i="26" s="1"/>
  <c r="A471" i="21"/>
  <c r="A474" i="26" s="1"/>
  <c r="A472" i="21"/>
  <c r="A475" i="26" s="1"/>
  <c r="A473" i="21"/>
  <c r="A476" i="26" s="1"/>
  <c r="A474" i="21"/>
  <c r="A477" i="26" s="1"/>
  <c r="A475" i="21"/>
  <c r="A478" i="26" s="1"/>
  <c r="A476" i="21"/>
  <c r="A479" i="26" s="1"/>
  <c r="A477" i="21"/>
  <c r="A480" i="26" s="1"/>
  <c r="A478" i="21"/>
  <c r="A481" i="26" s="1"/>
  <c r="A479" i="21"/>
  <c r="A482" i="26" s="1"/>
  <c r="A480" i="21"/>
  <c r="A483" i="26" s="1"/>
  <c r="A481" i="21"/>
  <c r="A484" i="26" s="1"/>
  <c r="A482" i="21"/>
  <c r="A485" i="26" s="1"/>
  <c r="A483" i="21"/>
  <c r="A486" i="26" s="1"/>
  <c r="A484" i="21"/>
  <c r="A487" i="26" s="1"/>
  <c r="A485" i="21"/>
  <c r="A488" i="26" s="1"/>
  <c r="A486" i="21"/>
  <c r="A489" i="26" s="1"/>
  <c r="A487" i="21"/>
  <c r="A490" i="26" s="1"/>
  <c r="A488" i="21"/>
  <c r="A491" i="26" s="1"/>
  <c r="A489" i="21"/>
  <c r="A492" i="26" s="1"/>
  <c r="A490" i="21"/>
  <c r="A493" i="26" s="1"/>
  <c r="A491" i="21"/>
  <c r="A494" i="26" s="1"/>
  <c r="A492" i="21"/>
  <c r="A495" i="26" s="1"/>
  <c r="A493" i="21"/>
  <c r="A496" i="26" s="1"/>
  <c r="A494" i="21"/>
  <c r="A497" i="26" s="1"/>
  <c r="A495" i="21"/>
  <c r="A498" i="26" s="1"/>
  <c r="A496" i="21"/>
  <c r="A499" i="26" s="1"/>
  <c r="A497" i="21"/>
  <c r="A500" i="26" s="1"/>
  <c r="A498" i="21"/>
  <c r="A501" i="26" s="1"/>
  <c r="A499" i="21"/>
  <c r="A502" i="26" s="1"/>
  <c r="A500" i="21"/>
  <c r="A503" i="26" s="1"/>
  <c r="A501" i="21"/>
  <c r="A504" i="26" s="1"/>
  <c r="A502" i="21"/>
  <c r="A505" i="26" s="1"/>
  <c r="G278" i="19" l="1"/>
  <c r="G284" i="19"/>
  <c r="G31" i="18"/>
  <c r="G328" i="19"/>
  <c r="G198" i="19"/>
  <c r="G22" i="16"/>
  <c r="D273" i="19"/>
  <c r="G296" i="19"/>
  <c r="D87" i="19"/>
  <c r="D239" i="19"/>
  <c r="D207" i="19"/>
  <c r="G35" i="18"/>
  <c r="G183" i="19"/>
  <c r="G23" i="15"/>
  <c r="D16" i="18"/>
  <c r="D296" i="19"/>
  <c r="D352" i="19"/>
  <c r="D23" i="19"/>
  <c r="D141" i="19"/>
  <c r="D92" i="19"/>
  <c r="D63" i="19"/>
  <c r="D372" i="19"/>
  <c r="D15" i="19"/>
  <c r="D178" i="19"/>
  <c r="D66" i="19"/>
  <c r="D55" i="19"/>
  <c r="D250" i="19"/>
  <c r="D226" i="19"/>
  <c r="G10" i="16"/>
  <c r="G38" i="18"/>
  <c r="G95" i="19"/>
  <c r="G348" i="19"/>
  <c r="G142" i="19"/>
  <c r="G54" i="16"/>
  <c r="G176" i="19"/>
  <c r="G174" i="19"/>
  <c r="G19" i="15"/>
  <c r="G28" i="15"/>
  <c r="D79" i="19"/>
  <c r="D317" i="19"/>
  <c r="D85" i="19"/>
  <c r="D32" i="18"/>
  <c r="D38" i="16"/>
  <c r="D333" i="19"/>
  <c r="D208" i="19"/>
  <c r="D77" i="19"/>
  <c r="D39" i="19"/>
  <c r="D20" i="15"/>
  <c r="D225" i="19"/>
  <c r="G201" i="19"/>
  <c r="G285" i="19"/>
  <c r="G90" i="19"/>
  <c r="G356" i="19"/>
  <c r="G96" i="19"/>
  <c r="G155" i="19"/>
  <c r="G144" i="19"/>
  <c r="G290" i="19"/>
  <c r="G293" i="19"/>
  <c r="D16" i="16"/>
  <c r="D48" i="19"/>
  <c r="D25" i="19"/>
  <c r="D342" i="19"/>
  <c r="D227" i="19"/>
  <c r="D33" i="16"/>
  <c r="D245" i="19"/>
  <c r="D104" i="19"/>
  <c r="D137" i="19"/>
  <c r="D48" i="16"/>
  <c r="D150" i="19"/>
  <c r="D138" i="19"/>
  <c r="D172" i="19"/>
  <c r="D268" i="19"/>
  <c r="G233" i="19"/>
  <c r="G40" i="16"/>
  <c r="G123" i="19"/>
  <c r="G100" i="19"/>
  <c r="G128" i="19"/>
  <c r="G114" i="19"/>
  <c r="G46" i="16"/>
  <c r="G247" i="19"/>
  <c r="G299" i="19"/>
  <c r="G58" i="19"/>
  <c r="G340" i="19"/>
  <c r="G43" i="16"/>
  <c r="G117" i="19"/>
  <c r="G10" i="14"/>
  <c r="G133" i="19"/>
  <c r="G23" i="7"/>
  <c r="G364" i="19"/>
  <c r="G55" i="16"/>
  <c r="D278" i="19"/>
  <c r="D328" i="19"/>
  <c r="D198" i="19"/>
  <c r="D90" i="19"/>
  <c r="D95" i="19"/>
  <c r="D233" i="19"/>
  <c r="D123" i="19"/>
  <c r="D33" i="19"/>
  <c r="D382" i="19"/>
  <c r="G15" i="18"/>
  <c r="G21" i="19"/>
  <c r="D152" i="19"/>
  <c r="G138" i="19"/>
  <c r="G135" i="19"/>
  <c r="G104" i="19"/>
  <c r="D86" i="19"/>
  <c r="D67" i="19"/>
  <c r="G48" i="19"/>
  <c r="G230" i="19"/>
  <c r="G215" i="19"/>
  <c r="D293" i="19"/>
  <c r="D381" i="19"/>
  <c r="G366" i="19"/>
  <c r="G56" i="16"/>
  <c r="G28" i="16"/>
  <c r="G11" i="16"/>
  <c r="G15" i="17"/>
  <c r="G9" i="7"/>
  <c r="G27" i="15"/>
  <c r="D299" i="19"/>
  <c r="D340" i="19"/>
  <c r="D117" i="19"/>
  <c r="D10" i="14"/>
  <c r="D133" i="19"/>
  <c r="D23" i="7"/>
  <c r="D364" i="19"/>
  <c r="D55" i="16"/>
  <c r="D38" i="18"/>
  <c r="D17" i="7"/>
  <c r="G22" i="7"/>
  <c r="G28" i="7"/>
  <c r="D21" i="19"/>
  <c r="G14" i="19"/>
  <c r="D174" i="19"/>
  <c r="D135" i="19"/>
  <c r="G77" i="19"/>
  <c r="G59" i="19"/>
  <c r="G268" i="19"/>
  <c r="D230" i="19"/>
  <c r="D215" i="19"/>
  <c r="D280" i="19"/>
  <c r="G300" i="19"/>
  <c r="G376" i="19"/>
  <c r="D360" i="19"/>
  <c r="D348" i="19"/>
  <c r="D28" i="15"/>
  <c r="D56" i="16"/>
  <c r="D40" i="16"/>
  <c r="D28" i="16"/>
  <c r="D11" i="16"/>
  <c r="D11" i="7"/>
  <c r="G39" i="18"/>
  <c r="G31" i="16"/>
  <c r="G318" i="19"/>
  <c r="G28" i="18"/>
  <c r="G79" i="19"/>
  <c r="G110" i="19"/>
  <c r="G60" i="16"/>
  <c r="G39" i="19"/>
  <c r="D39" i="18"/>
  <c r="D16" i="19"/>
  <c r="D31" i="16"/>
  <c r="D9" i="7"/>
  <c r="D27" i="15"/>
  <c r="G32" i="18"/>
  <c r="D32" i="7"/>
  <c r="G40" i="19"/>
  <c r="D14" i="19"/>
  <c r="D144" i="19"/>
  <c r="G131" i="19"/>
  <c r="G116" i="19"/>
  <c r="D102" i="19"/>
  <c r="D100" i="19"/>
  <c r="D96" i="19"/>
  <c r="D59" i="19"/>
  <c r="G260" i="19"/>
  <c r="D247" i="19"/>
  <c r="G225" i="19"/>
  <c r="G211" i="19"/>
  <c r="D206" i="19"/>
  <c r="D285" i="19"/>
  <c r="D376" i="19"/>
  <c r="G355" i="19"/>
  <c r="G342" i="19"/>
  <c r="D11" i="14"/>
  <c r="D16" i="15"/>
  <c r="G20" i="15"/>
  <c r="G48" i="16"/>
  <c r="G33" i="16"/>
  <c r="G17" i="16"/>
  <c r="G11" i="7"/>
  <c r="G16" i="18"/>
  <c r="G54" i="19"/>
  <c r="G352" i="19"/>
  <c r="G112" i="19"/>
  <c r="G18" i="7"/>
  <c r="G35" i="19"/>
  <c r="G382" i="19"/>
  <c r="G168" i="19"/>
  <c r="D318" i="19"/>
  <c r="D110" i="19"/>
  <c r="D378" i="19"/>
  <c r="D11" i="18"/>
  <c r="D24" i="18"/>
  <c r="D22" i="7"/>
  <c r="G33" i="19"/>
  <c r="G26" i="19"/>
  <c r="G23" i="19"/>
  <c r="G15" i="19"/>
  <c r="G178" i="19"/>
  <c r="G165" i="19"/>
  <c r="G141" i="19"/>
  <c r="G102" i="19"/>
  <c r="G92" i="19"/>
  <c r="G87" i="19"/>
  <c r="G81" i="19"/>
  <c r="G73" i="19"/>
  <c r="G68" i="19"/>
  <c r="G66" i="19"/>
  <c r="G63" i="19"/>
  <c r="G55" i="19"/>
  <c r="G273" i="19"/>
  <c r="G264" i="19"/>
  <c r="G256" i="19"/>
  <c r="G253" i="19"/>
  <c r="G250" i="19"/>
  <c r="G243" i="19"/>
  <c r="G239" i="19"/>
  <c r="G229" i="19"/>
  <c r="G226" i="19"/>
  <c r="G224" i="19"/>
  <c r="G210" i="19"/>
  <c r="G207" i="19"/>
  <c r="G204" i="19"/>
  <c r="G282" i="19"/>
  <c r="G306" i="19"/>
  <c r="G386" i="19"/>
  <c r="G372" i="19"/>
  <c r="G367" i="19"/>
  <c r="G357" i="19"/>
  <c r="G349" i="19"/>
  <c r="G24" i="15"/>
  <c r="G62" i="16"/>
  <c r="G36" i="16"/>
  <c r="G29" i="16"/>
  <c r="G27" i="16"/>
  <c r="G24" i="16"/>
  <c r="G14" i="16"/>
  <c r="G12" i="16"/>
  <c r="D168" i="19"/>
  <c r="G11" i="18"/>
  <c r="G24" i="18"/>
  <c r="D81" i="19"/>
  <c r="D243" i="19"/>
  <c r="D224" i="19"/>
  <c r="D210" i="19"/>
  <c r="D204" i="19"/>
  <c r="D386" i="19"/>
  <c r="D367" i="19"/>
  <c r="D357" i="19"/>
  <c r="D349" i="19"/>
  <c r="D24" i="15"/>
  <c r="D62" i="16"/>
  <c r="D36" i="16"/>
  <c r="D29" i="16"/>
  <c r="D27" i="16"/>
  <c r="D24" i="16"/>
  <c r="D14" i="16"/>
  <c r="D12" i="16"/>
  <c r="D54" i="19"/>
  <c r="D35" i="19"/>
  <c r="G75" i="19"/>
  <c r="G16" i="19"/>
  <c r="G106" i="19"/>
  <c r="G119" i="19"/>
  <c r="G361" i="19"/>
  <c r="D35" i="18"/>
  <c r="D43" i="16"/>
  <c r="D183" i="19"/>
  <c r="D23" i="15"/>
  <c r="D18" i="18"/>
  <c r="D23" i="18"/>
  <c r="D34" i="18"/>
  <c r="D24" i="7"/>
  <c r="G42" i="19"/>
  <c r="G37" i="19"/>
  <c r="G27" i="19"/>
  <c r="G189" i="19"/>
  <c r="G187" i="19"/>
  <c r="G169" i="19"/>
  <c r="G156" i="19"/>
  <c r="G148" i="19"/>
  <c r="G140" i="19"/>
  <c r="G126" i="19"/>
  <c r="G122" i="19"/>
  <c r="G98" i="19"/>
  <c r="G51" i="19"/>
  <c r="D194" i="19"/>
  <c r="G272" i="19"/>
  <c r="G269" i="19"/>
  <c r="G251" i="19"/>
  <c r="G235" i="19"/>
  <c r="G221" i="19"/>
  <c r="G219" i="19"/>
  <c r="G216" i="19"/>
  <c r="G209" i="19"/>
  <c r="G200" i="19"/>
  <c r="G286" i="19"/>
  <c r="G283" i="19"/>
  <c r="G310" i="19"/>
  <c r="G336" i="19"/>
  <c r="G329" i="19"/>
  <c r="G324" i="19"/>
  <c r="G377" i="19"/>
  <c r="D14" i="14"/>
  <c r="D12" i="15"/>
  <c r="G50" i="16"/>
  <c r="G42" i="16"/>
  <c r="G11" i="17"/>
  <c r="G10" i="19"/>
  <c r="G378" i="19"/>
  <c r="D344" i="19"/>
  <c r="D119" i="19"/>
  <c r="G18" i="18"/>
  <c r="G23" i="18"/>
  <c r="G34" i="18"/>
  <c r="G24" i="7"/>
  <c r="D42" i="19"/>
  <c r="D37" i="19"/>
  <c r="D27" i="19"/>
  <c r="D189" i="19"/>
  <c r="D187" i="19"/>
  <c r="D169" i="19"/>
  <c r="D158" i="19"/>
  <c r="D156" i="19"/>
  <c r="D148" i="19"/>
  <c r="D140" i="19"/>
  <c r="D126" i="19"/>
  <c r="D122" i="19"/>
  <c r="D98" i="19"/>
  <c r="D51" i="19"/>
  <c r="G194" i="19"/>
  <c r="D272" i="19"/>
  <c r="D269" i="19"/>
  <c r="D251" i="19"/>
  <c r="D235" i="19"/>
  <c r="D221" i="19"/>
  <c r="D219" i="19"/>
  <c r="D216" i="19"/>
  <c r="D209" i="19"/>
  <c r="D200" i="19"/>
  <c r="D286" i="19"/>
  <c r="D283" i="19"/>
  <c r="D310" i="19"/>
  <c r="D336" i="19"/>
  <c r="D329" i="19"/>
  <c r="D324" i="19"/>
  <c r="D377" i="19"/>
  <c r="G14" i="14"/>
  <c r="G12" i="15"/>
  <c r="D50" i="16"/>
  <c r="D42" i="16"/>
  <c r="D17" i="17"/>
  <c r="D11" i="17"/>
  <c r="M4" i="25"/>
  <c r="M8" i="25"/>
  <c r="M12" i="25"/>
  <c r="M16" i="25"/>
  <c r="M20" i="25"/>
  <c r="M24" i="25"/>
  <c r="M28" i="25"/>
  <c r="M32" i="25"/>
  <c r="M36" i="25"/>
  <c r="M40" i="25"/>
  <c r="M44" i="25"/>
  <c r="M48" i="25"/>
  <c r="M52" i="25"/>
  <c r="M56" i="25"/>
  <c r="M60" i="25"/>
  <c r="M64" i="25"/>
  <c r="M68" i="25"/>
  <c r="M72" i="25"/>
  <c r="M76" i="25"/>
  <c r="M80" i="25"/>
  <c r="M84" i="25"/>
  <c r="M88" i="25"/>
  <c r="M92" i="25"/>
  <c r="M96" i="25"/>
  <c r="M100" i="25"/>
  <c r="M104" i="25"/>
  <c r="M108" i="25"/>
  <c r="M112" i="25"/>
  <c r="M116" i="25"/>
  <c r="M120" i="25"/>
  <c r="M124" i="25"/>
  <c r="M128" i="25"/>
  <c r="M132" i="25"/>
  <c r="M136" i="25"/>
  <c r="M140" i="25"/>
  <c r="M144" i="25"/>
  <c r="M148" i="25"/>
  <c r="M152" i="25"/>
  <c r="M156" i="25"/>
  <c r="M160" i="25"/>
  <c r="M164" i="25"/>
  <c r="M168" i="25"/>
  <c r="M172" i="25"/>
  <c r="M176" i="25"/>
  <c r="M180" i="25"/>
  <c r="M5" i="25"/>
  <c r="M9" i="25"/>
  <c r="M13" i="25"/>
  <c r="M17" i="25"/>
  <c r="M21" i="25"/>
  <c r="M25" i="25"/>
  <c r="M29" i="25"/>
  <c r="M33" i="25"/>
  <c r="M37" i="25"/>
  <c r="M41" i="25"/>
  <c r="M45" i="25"/>
  <c r="M49" i="25"/>
  <c r="M53" i="25"/>
  <c r="M57" i="25"/>
  <c r="M61" i="25"/>
  <c r="M65" i="25"/>
  <c r="M69" i="25"/>
  <c r="M73" i="25"/>
  <c r="M77" i="25"/>
  <c r="M81" i="25"/>
  <c r="M85" i="25"/>
  <c r="M89" i="25"/>
  <c r="M93" i="25"/>
  <c r="M97" i="25"/>
  <c r="M101" i="25"/>
  <c r="M105" i="25"/>
  <c r="M109" i="25"/>
  <c r="M113" i="25"/>
  <c r="M117" i="25"/>
  <c r="M121" i="25"/>
  <c r="M125" i="25"/>
  <c r="M129" i="25"/>
  <c r="M133" i="25"/>
  <c r="M137" i="25"/>
  <c r="M141" i="25"/>
  <c r="M145" i="25"/>
  <c r="M149" i="25"/>
  <c r="M153" i="25"/>
  <c r="M157" i="25"/>
  <c r="M161" i="25"/>
  <c r="M165" i="25"/>
  <c r="M169" i="25"/>
  <c r="M173" i="25"/>
  <c r="M177" i="25"/>
  <c r="M181" i="25"/>
  <c r="M185" i="25"/>
  <c r="M189" i="25"/>
  <c r="M193" i="25"/>
  <c r="M197" i="25"/>
  <c r="M201" i="25"/>
  <c r="M205" i="25"/>
  <c r="M209" i="25"/>
  <c r="M213" i="25"/>
  <c r="M217" i="25"/>
  <c r="M221" i="25"/>
  <c r="M225" i="25"/>
  <c r="M229" i="25"/>
  <c r="M233" i="25"/>
  <c r="M237" i="25"/>
  <c r="M241" i="25"/>
  <c r="M245" i="25"/>
  <c r="M249" i="25"/>
  <c r="M253" i="25"/>
  <c r="M257" i="25"/>
  <c r="M261" i="25"/>
  <c r="M265" i="25"/>
  <c r="M269" i="25"/>
  <c r="M273" i="25"/>
  <c r="M277" i="25"/>
  <c r="M281" i="25"/>
  <c r="M285" i="25"/>
  <c r="M289" i="25"/>
  <c r="M293" i="25"/>
  <c r="M297" i="25"/>
  <c r="M301" i="25"/>
  <c r="M305" i="25"/>
  <c r="M309" i="25"/>
  <c r="M313" i="25"/>
  <c r="M317" i="25"/>
  <c r="M321" i="25"/>
  <c r="M325" i="25"/>
  <c r="M329" i="25"/>
  <c r="M333" i="25"/>
  <c r="M337" i="25"/>
  <c r="M341" i="25"/>
  <c r="M7" i="25"/>
  <c r="M15" i="25"/>
  <c r="M23" i="25"/>
  <c r="M31" i="25"/>
  <c r="M39" i="25"/>
  <c r="M47" i="25"/>
  <c r="M55" i="25"/>
  <c r="M63" i="25"/>
  <c r="M71" i="25"/>
  <c r="M79" i="25"/>
  <c r="M87" i="25"/>
  <c r="M95" i="25"/>
  <c r="M103" i="25"/>
  <c r="M111" i="25"/>
  <c r="M119" i="25"/>
  <c r="M127" i="25"/>
  <c r="M135" i="25"/>
  <c r="M143" i="25"/>
  <c r="M151" i="25"/>
  <c r="M159" i="25"/>
  <c r="M167" i="25"/>
  <c r="M175" i="25"/>
  <c r="M183" i="25"/>
  <c r="M188" i="25"/>
  <c r="M194" i="25"/>
  <c r="M199" i="25"/>
  <c r="M204" i="25"/>
  <c r="M210" i="25"/>
  <c r="M215" i="25"/>
  <c r="M220" i="25"/>
  <c r="M226" i="25"/>
  <c r="M231" i="25"/>
  <c r="M236" i="25"/>
  <c r="M242" i="25"/>
  <c r="M247" i="25"/>
  <c r="M252" i="25"/>
  <c r="M258" i="25"/>
  <c r="M263" i="25"/>
  <c r="M268" i="25"/>
  <c r="M274" i="25"/>
  <c r="M279" i="25"/>
  <c r="M284" i="25"/>
  <c r="M290" i="25"/>
  <c r="M295" i="25"/>
  <c r="M300" i="25"/>
  <c r="M306" i="25"/>
  <c r="M311" i="25"/>
  <c r="M316" i="25"/>
  <c r="M322" i="25"/>
  <c r="M327" i="25"/>
  <c r="M332" i="25"/>
  <c r="M338" i="25"/>
  <c r="M343" i="25"/>
  <c r="M347" i="25"/>
  <c r="M351" i="25"/>
  <c r="M355" i="25"/>
  <c r="M359" i="25"/>
  <c r="M363" i="25"/>
  <c r="M367" i="25"/>
  <c r="M371" i="25"/>
  <c r="M375" i="25"/>
  <c r="M379" i="25"/>
  <c r="M383" i="25"/>
  <c r="M387" i="25"/>
  <c r="M391" i="25"/>
  <c r="M395" i="25"/>
  <c r="M399" i="25"/>
  <c r="M403" i="25"/>
  <c r="M407" i="25"/>
  <c r="M411" i="25"/>
  <c r="M415" i="25"/>
  <c r="M419" i="25"/>
  <c r="M423" i="25"/>
  <c r="M427" i="25"/>
  <c r="M431" i="25"/>
  <c r="M435" i="25"/>
  <c r="M439" i="25"/>
  <c r="M443" i="25"/>
  <c r="M447" i="25"/>
  <c r="M451" i="25"/>
  <c r="M455" i="25"/>
  <c r="M459" i="25"/>
  <c r="M463" i="25"/>
  <c r="M467" i="25"/>
  <c r="M471" i="25"/>
  <c r="M475" i="25"/>
  <c r="M479" i="25"/>
  <c r="M483" i="25"/>
  <c r="M487" i="25"/>
  <c r="M491" i="25"/>
  <c r="M495" i="25"/>
  <c r="M499" i="25"/>
  <c r="M3" i="25"/>
  <c r="L7" i="25"/>
  <c r="L11" i="25"/>
  <c r="L15" i="25"/>
  <c r="L19" i="25"/>
  <c r="L23" i="25"/>
  <c r="L27" i="25"/>
  <c r="L31" i="25"/>
  <c r="L35" i="25"/>
  <c r="L39" i="25"/>
  <c r="L43" i="25"/>
  <c r="L47" i="25"/>
  <c r="L51" i="25"/>
  <c r="L55" i="25"/>
  <c r="L59" i="25"/>
  <c r="L63" i="25"/>
  <c r="L67" i="25"/>
  <c r="L71" i="25"/>
  <c r="L75" i="25"/>
  <c r="L79" i="25"/>
  <c r="L83" i="25"/>
  <c r="L87" i="25"/>
  <c r="L91" i="25"/>
  <c r="L95" i="25"/>
  <c r="L99" i="25"/>
  <c r="L103" i="25"/>
  <c r="L107" i="25"/>
  <c r="L111" i="25"/>
  <c r="L115" i="25"/>
  <c r="L119" i="25"/>
  <c r="L123" i="25"/>
  <c r="L127" i="25"/>
  <c r="L131" i="25"/>
  <c r="L135" i="25"/>
  <c r="L139" i="25"/>
  <c r="L143" i="25"/>
  <c r="L147" i="25"/>
  <c r="L151" i="25"/>
  <c r="L155" i="25"/>
  <c r="L159" i="25"/>
  <c r="L163" i="25"/>
  <c r="L167" i="25"/>
  <c r="L171" i="25"/>
  <c r="L175" i="25"/>
  <c r="L179" i="25"/>
  <c r="L183" i="25"/>
  <c r="L187" i="25"/>
  <c r="L191" i="25"/>
  <c r="L195" i="25"/>
  <c r="L199" i="25"/>
  <c r="L203" i="25"/>
  <c r="L207" i="25"/>
  <c r="L211" i="25"/>
  <c r="L215" i="25"/>
  <c r="L219" i="25"/>
  <c r="L223" i="25"/>
  <c r="L227" i="25"/>
  <c r="L231" i="25"/>
  <c r="L235" i="25"/>
  <c r="L239" i="25"/>
  <c r="L243" i="25"/>
  <c r="L247" i="25"/>
  <c r="L251" i="25"/>
  <c r="L255" i="25"/>
  <c r="L259" i="25"/>
  <c r="L263" i="25"/>
  <c r="L267" i="25"/>
  <c r="L271" i="25"/>
  <c r="L275" i="25"/>
  <c r="L279" i="25"/>
  <c r="L283" i="25"/>
  <c r="L287" i="25"/>
  <c r="L291" i="25"/>
  <c r="L295" i="25"/>
  <c r="L299" i="25"/>
  <c r="L303" i="25"/>
  <c r="L307" i="25"/>
  <c r="L311" i="25"/>
  <c r="M6" i="25"/>
  <c r="M18" i="25"/>
  <c r="M27" i="25"/>
  <c r="M38" i="25"/>
  <c r="M50" i="25"/>
  <c r="M59" i="25"/>
  <c r="M70" i="25"/>
  <c r="M82" i="25"/>
  <c r="M91" i="25"/>
  <c r="M102" i="25"/>
  <c r="M114" i="25"/>
  <c r="M123" i="25"/>
  <c r="M134" i="25"/>
  <c r="M146" i="25"/>
  <c r="M155" i="25"/>
  <c r="M166" i="25"/>
  <c r="M178" i="25"/>
  <c r="M186" i="25"/>
  <c r="M192" i="25"/>
  <c r="M200" i="25"/>
  <c r="M207" i="25"/>
  <c r="M214" i="25"/>
  <c r="M222" i="25"/>
  <c r="M228" i="25"/>
  <c r="M235" i="25"/>
  <c r="M243" i="25"/>
  <c r="M250" i="25"/>
  <c r="M256" i="25"/>
  <c r="M264" i="25"/>
  <c r="M271" i="25"/>
  <c r="M278" i="25"/>
  <c r="M286" i="25"/>
  <c r="M292" i="25"/>
  <c r="M299" i="25"/>
  <c r="M307" i="25"/>
  <c r="M314" i="25"/>
  <c r="M320" i="25"/>
  <c r="M328" i="25"/>
  <c r="M335" i="25"/>
  <c r="M342" i="25"/>
  <c r="M348" i="25"/>
  <c r="M353" i="25"/>
  <c r="M358" i="25"/>
  <c r="M364" i="25"/>
  <c r="M369" i="25"/>
  <c r="M374" i="25"/>
  <c r="M380" i="25"/>
  <c r="M385" i="25"/>
  <c r="M390" i="25"/>
  <c r="M396" i="25"/>
  <c r="M401" i="25"/>
  <c r="M406" i="25"/>
  <c r="M412" i="25"/>
  <c r="M417" i="25"/>
  <c r="M422" i="25"/>
  <c r="M428" i="25"/>
  <c r="M433" i="25"/>
  <c r="M438" i="25"/>
  <c r="M444" i="25"/>
  <c r="M449" i="25"/>
  <c r="M454" i="25"/>
  <c r="M460" i="25"/>
  <c r="M465" i="25"/>
  <c r="M470" i="25"/>
  <c r="M476" i="25"/>
  <c r="M481" i="25"/>
  <c r="M486" i="25"/>
  <c r="M492" i="25"/>
  <c r="M497" i="25"/>
  <c r="M502" i="25"/>
  <c r="L8" i="25"/>
  <c r="L13" i="25"/>
  <c r="L18" i="25"/>
  <c r="L24" i="25"/>
  <c r="L29" i="25"/>
  <c r="L34" i="25"/>
  <c r="L40" i="25"/>
  <c r="L45" i="25"/>
  <c r="L50" i="25"/>
  <c r="L56" i="25"/>
  <c r="L61" i="25"/>
  <c r="L66" i="25"/>
  <c r="L72" i="25"/>
  <c r="L77" i="25"/>
  <c r="L82" i="25"/>
  <c r="M10" i="25"/>
  <c r="M19" i="25"/>
  <c r="M30" i="25"/>
  <c r="M42" i="25"/>
  <c r="M51" i="25"/>
  <c r="M62" i="25"/>
  <c r="M74" i="25"/>
  <c r="M83" i="25"/>
  <c r="M94" i="25"/>
  <c r="M106" i="25"/>
  <c r="M115" i="25"/>
  <c r="M126" i="25"/>
  <c r="M138" i="25"/>
  <c r="M147" i="25"/>
  <c r="M158" i="25"/>
  <c r="M170" i="25"/>
  <c r="M179" i="25"/>
  <c r="M187" i="25"/>
  <c r="M195" i="25"/>
  <c r="M202" i="25"/>
  <c r="M208" i="25"/>
  <c r="M216" i="25"/>
  <c r="M223" i="25"/>
  <c r="M230" i="25"/>
  <c r="M238" i="25"/>
  <c r="M244" i="25"/>
  <c r="M251" i="25"/>
  <c r="M259" i="25"/>
  <c r="M266" i="25"/>
  <c r="M272" i="25"/>
  <c r="M280" i="25"/>
  <c r="M287" i="25"/>
  <c r="M294" i="25"/>
  <c r="M302" i="25"/>
  <c r="M308" i="25"/>
  <c r="M315" i="25"/>
  <c r="M323" i="25"/>
  <c r="M330" i="25"/>
  <c r="M336" i="25"/>
  <c r="M344" i="25"/>
  <c r="M349" i="25"/>
  <c r="M354" i="25"/>
  <c r="M360" i="25"/>
  <c r="M365" i="25"/>
  <c r="M370" i="25"/>
  <c r="M376" i="25"/>
  <c r="M381" i="25"/>
  <c r="M386" i="25"/>
  <c r="M392" i="25"/>
  <c r="M397" i="25"/>
  <c r="M402" i="25"/>
  <c r="M408" i="25"/>
  <c r="M413" i="25"/>
  <c r="M418" i="25"/>
  <c r="M424" i="25"/>
  <c r="M429" i="25"/>
  <c r="M434" i="25"/>
  <c r="M440" i="25"/>
  <c r="M445" i="25"/>
  <c r="M450" i="25"/>
  <c r="M456" i="25"/>
  <c r="M461" i="25"/>
  <c r="M466" i="25"/>
  <c r="M472" i="25"/>
  <c r="M477" i="25"/>
  <c r="M482" i="25"/>
  <c r="M488" i="25"/>
  <c r="M493" i="25"/>
  <c r="M498" i="25"/>
  <c r="L4" i="25"/>
  <c r="L9" i="25"/>
  <c r="L14" i="25"/>
  <c r="L20" i="25"/>
  <c r="L25" i="25"/>
  <c r="L30" i="25"/>
  <c r="L36" i="25"/>
  <c r="L41" i="25"/>
  <c r="L46" i="25"/>
  <c r="L52" i="25"/>
  <c r="L57" i="25"/>
  <c r="L62" i="25"/>
  <c r="L68" i="25"/>
  <c r="L73" i="25"/>
  <c r="L78" i="25"/>
  <c r="L84" i="25"/>
  <c r="L89" i="25"/>
  <c r="L94" i="25"/>
  <c r="L100" i="25"/>
  <c r="L105" i="25"/>
  <c r="L110" i="25"/>
  <c r="L116" i="25"/>
  <c r="L121" i="25"/>
  <c r="L126" i="25"/>
  <c r="L132" i="25"/>
  <c r="L137" i="25"/>
  <c r="L142" i="25"/>
  <c r="L148" i="25"/>
  <c r="L153" i="25"/>
  <c r="L158" i="25"/>
  <c r="L164" i="25"/>
  <c r="L169" i="25"/>
  <c r="L174" i="25"/>
  <c r="L180" i="25"/>
  <c r="L185" i="25"/>
  <c r="L190" i="25"/>
  <c r="L196" i="25"/>
  <c r="L201" i="25"/>
  <c r="L206" i="25"/>
  <c r="L212" i="25"/>
  <c r="L217" i="25"/>
  <c r="L222" i="25"/>
  <c r="L228" i="25"/>
  <c r="L233" i="25"/>
  <c r="L238" i="25"/>
  <c r="L244" i="25"/>
  <c r="L249" i="25"/>
  <c r="L254" i="25"/>
  <c r="L260" i="25"/>
  <c r="L265" i="25"/>
  <c r="L270" i="25"/>
  <c r="L276" i="25"/>
  <c r="L281" i="25"/>
  <c r="L286" i="25"/>
  <c r="L292" i="25"/>
  <c r="L297" i="25"/>
  <c r="L302" i="25"/>
  <c r="L308" i="25"/>
  <c r="L313" i="25"/>
  <c r="L317" i="25"/>
  <c r="L321" i="25"/>
  <c r="L325" i="25"/>
  <c r="L329" i="25"/>
  <c r="L333" i="25"/>
  <c r="L337" i="25"/>
  <c r="L341" i="25"/>
  <c r="L345" i="25"/>
  <c r="L349" i="25"/>
  <c r="L353" i="25"/>
  <c r="L357" i="25"/>
  <c r="L361" i="25"/>
  <c r="L365" i="25"/>
  <c r="L369" i="25"/>
  <c r="L373" i="25"/>
  <c r="L377" i="25"/>
  <c r="L381" i="25"/>
  <c r="L385" i="25"/>
  <c r="L389" i="25"/>
  <c r="L393" i="25"/>
  <c r="L397" i="25"/>
  <c r="L401" i="25"/>
  <c r="L405" i="25"/>
  <c r="L409" i="25"/>
  <c r="L413" i="25"/>
  <c r="L417" i="25"/>
  <c r="L421" i="25"/>
  <c r="L425" i="25"/>
  <c r="L429" i="25"/>
  <c r="L433" i="25"/>
  <c r="L437" i="25"/>
  <c r="L441" i="25"/>
  <c r="L445" i="25"/>
  <c r="M11" i="25"/>
  <c r="M22" i="25"/>
  <c r="M34" i="25"/>
  <c r="M43" i="25"/>
  <c r="M54" i="25"/>
  <c r="M66" i="25"/>
  <c r="M75" i="25"/>
  <c r="M86" i="25"/>
  <c r="M98" i="25"/>
  <c r="M107" i="25"/>
  <c r="M118" i="25"/>
  <c r="M130" i="25"/>
  <c r="M139" i="25"/>
  <c r="M150" i="25"/>
  <c r="M162" i="25"/>
  <c r="M171" i="25"/>
  <c r="M182" i="25"/>
  <c r="M190" i="25"/>
  <c r="M196" i="25"/>
  <c r="M203" i="25"/>
  <c r="M211" i="25"/>
  <c r="M218" i="25"/>
  <c r="M224" i="25"/>
  <c r="M232" i="25"/>
  <c r="M239" i="25"/>
  <c r="M246" i="25"/>
  <c r="M254" i="25"/>
  <c r="M260" i="25"/>
  <c r="M267" i="25"/>
  <c r="M275" i="25"/>
  <c r="M282" i="25"/>
  <c r="M288" i="25"/>
  <c r="M296" i="25"/>
  <c r="M303" i="25"/>
  <c r="M310" i="25"/>
  <c r="M318" i="25"/>
  <c r="M324" i="25"/>
  <c r="M331" i="25"/>
  <c r="M339" i="25"/>
  <c r="M345" i="25"/>
  <c r="M350" i="25"/>
  <c r="M356" i="25"/>
  <c r="M361" i="25"/>
  <c r="M366" i="25"/>
  <c r="M372" i="25"/>
  <c r="M377" i="25"/>
  <c r="M382" i="25"/>
  <c r="M388" i="25"/>
  <c r="M393" i="25"/>
  <c r="M398" i="25"/>
  <c r="M404" i="25"/>
  <c r="M409" i="25"/>
  <c r="M414" i="25"/>
  <c r="M420" i="25"/>
  <c r="M425" i="25"/>
  <c r="M430" i="25"/>
  <c r="M436" i="25"/>
  <c r="M441" i="25"/>
  <c r="M446" i="25"/>
  <c r="M452" i="25"/>
  <c r="M457" i="25"/>
  <c r="M14" i="25"/>
  <c r="M58" i="25"/>
  <c r="M99" i="25"/>
  <c r="M142" i="25"/>
  <c r="M184" i="25"/>
  <c r="M212" i="25"/>
  <c r="M240" i="25"/>
  <c r="M270" i="25"/>
  <c r="M298" i="25"/>
  <c r="M326" i="25"/>
  <c r="M352" i="25"/>
  <c r="M373" i="25"/>
  <c r="M394" i="25"/>
  <c r="M416" i="25"/>
  <c r="M437" i="25"/>
  <c r="M458" i="25"/>
  <c r="M469" i="25"/>
  <c r="M480" i="25"/>
  <c r="M490" i="25"/>
  <c r="M501" i="25"/>
  <c r="L12" i="25"/>
  <c r="L22" i="25"/>
  <c r="L33" i="25"/>
  <c r="L44" i="25"/>
  <c r="L54" i="25"/>
  <c r="L65" i="25"/>
  <c r="L76" i="25"/>
  <c r="L86" i="25"/>
  <c r="L93" i="25"/>
  <c r="L101" i="25"/>
  <c r="L108" i="25"/>
  <c r="L114" i="25"/>
  <c r="L122" i="25"/>
  <c r="L129" i="25"/>
  <c r="L136" i="25"/>
  <c r="L144" i="25"/>
  <c r="L150" i="25"/>
  <c r="L157" i="25"/>
  <c r="L165" i="25"/>
  <c r="L172" i="25"/>
  <c r="L178" i="25"/>
  <c r="L186" i="25"/>
  <c r="L193" i="25"/>
  <c r="L200" i="25"/>
  <c r="L208" i="25"/>
  <c r="L214" i="25"/>
  <c r="L221" i="25"/>
  <c r="L229" i="25"/>
  <c r="L236" i="25"/>
  <c r="L242" i="25"/>
  <c r="L250" i="25"/>
  <c r="L257" i="25"/>
  <c r="L264" i="25"/>
  <c r="L272" i="25"/>
  <c r="L278" i="25"/>
  <c r="L285" i="25"/>
  <c r="L293" i="25"/>
  <c r="L300" i="25"/>
  <c r="L306" i="25"/>
  <c r="L314" i="25"/>
  <c r="L319" i="25"/>
  <c r="L324" i="25"/>
  <c r="L330" i="25"/>
  <c r="L335" i="25"/>
  <c r="L340" i="25"/>
  <c r="L346" i="25"/>
  <c r="L351" i="25"/>
  <c r="L356" i="25"/>
  <c r="L362" i="25"/>
  <c r="L367" i="25"/>
  <c r="L372" i="25"/>
  <c r="L378" i="25"/>
  <c r="L383" i="25"/>
  <c r="L388" i="25"/>
  <c r="L394" i="25"/>
  <c r="L399" i="25"/>
  <c r="L404" i="25"/>
  <c r="L410" i="25"/>
  <c r="L415" i="25"/>
  <c r="L420" i="25"/>
  <c r="L426" i="25"/>
  <c r="L431" i="25"/>
  <c r="L436" i="25"/>
  <c r="L442" i="25"/>
  <c r="L447" i="25"/>
  <c r="L451" i="25"/>
  <c r="M26" i="25"/>
  <c r="M67" i="25"/>
  <c r="M110" i="25"/>
  <c r="M154" i="25"/>
  <c r="M191" i="25"/>
  <c r="M219" i="25"/>
  <c r="M248" i="25"/>
  <c r="M276" i="25"/>
  <c r="M304" i="25"/>
  <c r="M334" i="25"/>
  <c r="M357" i="25"/>
  <c r="M378" i="25"/>
  <c r="M400" i="25"/>
  <c r="M421" i="25"/>
  <c r="M442" i="25"/>
  <c r="M462" i="25"/>
  <c r="M473" i="25"/>
  <c r="M484" i="25"/>
  <c r="M494" i="25"/>
  <c r="L5" i="25"/>
  <c r="L16" i="25"/>
  <c r="L26" i="25"/>
  <c r="L37" i="25"/>
  <c r="L48" i="25"/>
  <c r="L58" i="25"/>
  <c r="L69" i="25"/>
  <c r="L80" i="25"/>
  <c r="L88" i="25"/>
  <c r="L96" i="25"/>
  <c r="L102" i="25"/>
  <c r="L109" i="25"/>
  <c r="L117" i="25"/>
  <c r="L124" i="25"/>
  <c r="L130" i="25"/>
  <c r="L138" i="25"/>
  <c r="L145" i="25"/>
  <c r="L152" i="25"/>
  <c r="L160" i="25"/>
  <c r="L166" i="25"/>
  <c r="L173" i="25"/>
  <c r="L181" i="25"/>
  <c r="L188" i="25"/>
  <c r="L194" i="25"/>
  <c r="L202" i="25"/>
  <c r="L209" i="25"/>
  <c r="L216" i="25"/>
  <c r="L224" i="25"/>
  <c r="L230" i="25"/>
  <c r="L237" i="25"/>
  <c r="L245" i="25"/>
  <c r="L252" i="25"/>
  <c r="L258" i="25"/>
  <c r="L266" i="25"/>
  <c r="L273" i="25"/>
  <c r="L280" i="25"/>
  <c r="L288" i="25"/>
  <c r="L294" i="25"/>
  <c r="L301" i="25"/>
  <c r="L309" i="25"/>
  <c r="L315" i="25"/>
  <c r="L320" i="25"/>
  <c r="L326" i="25"/>
  <c r="L331" i="25"/>
  <c r="L336" i="25"/>
  <c r="L342" i="25"/>
  <c r="L347" i="25"/>
  <c r="M35" i="25"/>
  <c r="M78" i="25"/>
  <c r="M122" i="25"/>
  <c r="M163" i="25"/>
  <c r="M198" i="25"/>
  <c r="M227" i="25"/>
  <c r="M255" i="25"/>
  <c r="M283" i="25"/>
  <c r="M312" i="25"/>
  <c r="M340" i="25"/>
  <c r="M362" i="25"/>
  <c r="M384" i="25"/>
  <c r="M405" i="25"/>
  <c r="M426" i="25"/>
  <c r="M448" i="25"/>
  <c r="M464" i="25"/>
  <c r="M474" i="25"/>
  <c r="M485" i="25"/>
  <c r="M496" i="25"/>
  <c r="L6" i="25"/>
  <c r="L17" i="25"/>
  <c r="L28" i="25"/>
  <c r="L38" i="25"/>
  <c r="L49" i="25"/>
  <c r="L60" i="25"/>
  <c r="L70" i="25"/>
  <c r="L81" i="25"/>
  <c r="L90" i="25"/>
  <c r="L97" i="25"/>
  <c r="L104" i="25"/>
  <c r="L112" i="25"/>
  <c r="L118" i="25"/>
  <c r="L125" i="25"/>
  <c r="L133" i="25"/>
  <c r="L140" i="25"/>
  <c r="L146" i="25"/>
  <c r="L154" i="25"/>
  <c r="L161" i="25"/>
  <c r="L168" i="25"/>
  <c r="L176" i="25"/>
  <c r="L182" i="25"/>
  <c r="L189" i="25"/>
  <c r="L197" i="25"/>
  <c r="L204" i="25"/>
  <c r="L210" i="25"/>
  <c r="L218" i="25"/>
  <c r="L225" i="25"/>
  <c r="L232" i="25"/>
  <c r="L240" i="25"/>
  <c r="L246" i="25"/>
  <c r="L253" i="25"/>
  <c r="L261" i="25"/>
  <c r="L268" i="25"/>
  <c r="L274" i="25"/>
  <c r="L282" i="25"/>
  <c r="L289" i="25"/>
  <c r="L296" i="25"/>
  <c r="L304" i="25"/>
  <c r="L310" i="25"/>
  <c r="L316" i="25"/>
  <c r="L322" i="25"/>
  <c r="L327" i="25"/>
  <c r="L332" i="25"/>
  <c r="L338" i="25"/>
  <c r="L343" i="25"/>
  <c r="L348" i="25"/>
  <c r="L354" i="25"/>
  <c r="L359" i="25"/>
  <c r="L364" i="25"/>
  <c r="L370" i="25"/>
  <c r="L375" i="25"/>
  <c r="L380" i="25"/>
  <c r="L386" i="25"/>
  <c r="L391" i="25"/>
  <c r="L396" i="25"/>
  <c r="L402" i="25"/>
  <c r="L407" i="25"/>
  <c r="L412" i="25"/>
  <c r="L418" i="25"/>
  <c r="L423" i="25"/>
  <c r="L428" i="25"/>
  <c r="L434" i="25"/>
  <c r="L439" i="25"/>
  <c r="L444" i="25"/>
  <c r="L449" i="25"/>
  <c r="M46" i="25"/>
  <c r="M206" i="25"/>
  <c r="M319" i="25"/>
  <c r="M410" i="25"/>
  <c r="M478" i="25"/>
  <c r="L21" i="25"/>
  <c r="L64" i="25"/>
  <c r="L98" i="25"/>
  <c r="L128" i="25"/>
  <c r="L156" i="25"/>
  <c r="L184" i="25"/>
  <c r="L213" i="25"/>
  <c r="L241" i="25"/>
  <c r="L269" i="25"/>
  <c r="L298" i="25"/>
  <c r="L323" i="25"/>
  <c r="L344" i="25"/>
  <c r="L358" i="25"/>
  <c r="L368" i="25"/>
  <c r="L379" i="25"/>
  <c r="L390" i="25"/>
  <c r="L400" i="25"/>
  <c r="L411" i="25"/>
  <c r="L422" i="25"/>
  <c r="L432" i="25"/>
  <c r="L443" i="25"/>
  <c r="L452" i="25"/>
  <c r="L456" i="25"/>
  <c r="L460" i="25"/>
  <c r="L464" i="25"/>
  <c r="L468" i="25"/>
  <c r="L472" i="25"/>
  <c r="L476" i="25"/>
  <c r="L480" i="25"/>
  <c r="L484" i="25"/>
  <c r="L488" i="25"/>
  <c r="L492" i="25"/>
  <c r="L496" i="25"/>
  <c r="L500" i="25"/>
  <c r="K4" i="25"/>
  <c r="K8" i="25"/>
  <c r="K12" i="25"/>
  <c r="K16" i="25"/>
  <c r="K20" i="25"/>
  <c r="K24" i="25"/>
  <c r="K28" i="25"/>
  <c r="K32" i="25"/>
  <c r="K36" i="25"/>
  <c r="K40" i="25"/>
  <c r="K44" i="25"/>
  <c r="K48" i="25"/>
  <c r="K52" i="25"/>
  <c r="K56" i="25"/>
  <c r="K60" i="25"/>
  <c r="K64" i="25"/>
  <c r="K68" i="25"/>
  <c r="K72" i="25"/>
  <c r="K76" i="25"/>
  <c r="K80" i="25"/>
  <c r="K84" i="25"/>
  <c r="K88" i="25"/>
  <c r="K92" i="25"/>
  <c r="K96" i="25"/>
  <c r="K100" i="25"/>
  <c r="K104" i="25"/>
  <c r="K108" i="25"/>
  <c r="K112" i="25"/>
  <c r="K116" i="25"/>
  <c r="K120" i="25"/>
  <c r="K124" i="25"/>
  <c r="K128" i="25"/>
  <c r="K132" i="25"/>
  <c r="K136" i="25"/>
  <c r="K140" i="25"/>
  <c r="K144" i="25"/>
  <c r="K148" i="25"/>
  <c r="K152" i="25"/>
  <c r="K156" i="25"/>
  <c r="K160" i="25"/>
  <c r="K164" i="25"/>
  <c r="K168" i="25"/>
  <c r="K172" i="25"/>
  <c r="K176" i="25"/>
  <c r="K180" i="25"/>
  <c r="K184" i="25"/>
  <c r="K188" i="25"/>
  <c r="K192" i="25"/>
  <c r="K196" i="25"/>
  <c r="K200" i="25"/>
  <c r="K204" i="25"/>
  <c r="K208" i="25"/>
  <c r="K212" i="25"/>
  <c r="K216" i="25"/>
  <c r="K220" i="25"/>
  <c r="K224" i="25"/>
  <c r="K228" i="25"/>
  <c r="K232" i="25"/>
  <c r="K236" i="25"/>
  <c r="K240" i="25"/>
  <c r="K244" i="25"/>
  <c r="K248" i="25"/>
  <c r="K252" i="25"/>
  <c r="K256" i="25"/>
  <c r="K260" i="25"/>
  <c r="K264" i="25"/>
  <c r="K268" i="25"/>
  <c r="K272" i="25"/>
  <c r="K276" i="25"/>
  <c r="K280" i="25"/>
  <c r="K284" i="25"/>
  <c r="K288" i="25"/>
  <c r="K292" i="25"/>
  <c r="K296" i="25"/>
  <c r="K300" i="25"/>
  <c r="K304" i="25"/>
  <c r="K308" i="25"/>
  <c r="K312" i="25"/>
  <c r="K316" i="25"/>
  <c r="K320" i="25"/>
  <c r="K324" i="25"/>
  <c r="K328" i="25"/>
  <c r="K332" i="25"/>
  <c r="K336" i="25"/>
  <c r="K340" i="25"/>
  <c r="K344" i="25"/>
  <c r="K348" i="25"/>
  <c r="K352" i="25"/>
  <c r="K356" i="25"/>
  <c r="K360" i="25"/>
  <c r="K364" i="25"/>
  <c r="K368" i="25"/>
  <c r="K372" i="25"/>
  <c r="K376" i="25"/>
  <c r="K380" i="25"/>
  <c r="K384" i="25"/>
  <c r="K388" i="25"/>
  <c r="K392" i="25"/>
  <c r="K396" i="25"/>
  <c r="K400" i="25"/>
  <c r="K404" i="25"/>
  <c r="K408" i="25"/>
  <c r="K412" i="25"/>
  <c r="K416" i="25"/>
  <c r="K420" i="25"/>
  <c r="K424" i="25"/>
  <c r="K428" i="25"/>
  <c r="K432" i="25"/>
  <c r="K436" i="25"/>
  <c r="K440" i="25"/>
  <c r="K444" i="25"/>
  <c r="K448" i="25"/>
  <c r="K452" i="25"/>
  <c r="K456" i="25"/>
  <c r="K460" i="25"/>
  <c r="K464" i="25"/>
  <c r="K468" i="25"/>
  <c r="K472" i="25"/>
  <c r="K476" i="25"/>
  <c r="K480" i="25"/>
  <c r="K484" i="25"/>
  <c r="K488" i="25"/>
  <c r="K492" i="25"/>
  <c r="K496" i="25"/>
  <c r="K500" i="25"/>
  <c r="J4" i="25"/>
  <c r="J8" i="25"/>
  <c r="J12" i="25"/>
  <c r="J16" i="25"/>
  <c r="J20" i="25"/>
  <c r="J24" i="25"/>
  <c r="M90" i="25"/>
  <c r="M234" i="25"/>
  <c r="M346" i="25"/>
  <c r="M432" i="25"/>
  <c r="M489" i="25"/>
  <c r="L32" i="25"/>
  <c r="L74" i="25"/>
  <c r="L106" i="25"/>
  <c r="L134" i="25"/>
  <c r="L162" i="25"/>
  <c r="L192" i="25"/>
  <c r="L220" i="25"/>
  <c r="L248" i="25"/>
  <c r="L277" i="25"/>
  <c r="L305" i="25"/>
  <c r="L328" i="25"/>
  <c r="L350" i="25"/>
  <c r="L360" i="25"/>
  <c r="L371" i="25"/>
  <c r="L382" i="25"/>
  <c r="L392" i="25"/>
  <c r="L403" i="25"/>
  <c r="L414" i="25"/>
  <c r="L424" i="25"/>
  <c r="L435" i="25"/>
  <c r="L446" i="25"/>
  <c r="L453" i="25"/>
  <c r="L457" i="25"/>
  <c r="L461" i="25"/>
  <c r="L465" i="25"/>
  <c r="L469" i="25"/>
  <c r="L473" i="25"/>
  <c r="L477" i="25"/>
  <c r="L481" i="25"/>
  <c r="L485" i="25"/>
  <c r="L489" i="25"/>
  <c r="L493" i="25"/>
  <c r="L497" i="25"/>
  <c r="L501" i="25"/>
  <c r="K5" i="25"/>
  <c r="K9" i="25"/>
  <c r="K13" i="25"/>
  <c r="K17" i="25"/>
  <c r="K21" i="25"/>
  <c r="K25" i="25"/>
  <c r="K29" i="25"/>
  <c r="K33" i="25"/>
  <c r="K37" i="25"/>
  <c r="K41" i="25"/>
  <c r="K45" i="25"/>
  <c r="K49" i="25"/>
  <c r="K53" i="25"/>
  <c r="K57" i="25"/>
  <c r="K61" i="25"/>
  <c r="K65" i="25"/>
  <c r="K69" i="25"/>
  <c r="K73" i="25"/>
  <c r="K77" i="25"/>
  <c r="K81" i="25"/>
  <c r="K85" i="25"/>
  <c r="K89" i="25"/>
  <c r="K93" i="25"/>
  <c r="K97" i="25"/>
  <c r="K101" i="25"/>
  <c r="K105" i="25"/>
  <c r="K109" i="25"/>
  <c r="K113" i="25"/>
  <c r="K117" i="25"/>
  <c r="K121" i="25"/>
  <c r="K125" i="25"/>
  <c r="K129" i="25"/>
  <c r="K133" i="25"/>
  <c r="K137" i="25"/>
  <c r="K141" i="25"/>
  <c r="K145" i="25"/>
  <c r="K149" i="25"/>
  <c r="K153" i="25"/>
  <c r="K157" i="25"/>
  <c r="K161" i="25"/>
  <c r="K165" i="25"/>
  <c r="K169" i="25"/>
  <c r="K173" i="25"/>
  <c r="K177" i="25"/>
  <c r="K181" i="25"/>
  <c r="K185" i="25"/>
  <c r="K189" i="25"/>
  <c r="K193" i="25"/>
  <c r="K197" i="25"/>
  <c r="K201" i="25"/>
  <c r="K205" i="25"/>
  <c r="K209" i="25"/>
  <c r="K213" i="25"/>
  <c r="K217" i="25"/>
  <c r="K221" i="25"/>
  <c r="K225" i="25"/>
  <c r="K229" i="25"/>
  <c r="K233" i="25"/>
  <c r="K237" i="25"/>
  <c r="K241" i="25"/>
  <c r="K245" i="25"/>
  <c r="K249" i="25"/>
  <c r="K253" i="25"/>
  <c r="K257" i="25"/>
  <c r="K261" i="25"/>
  <c r="K265" i="25"/>
  <c r="K269" i="25"/>
  <c r="K273" i="25"/>
  <c r="K277" i="25"/>
  <c r="K281" i="25"/>
  <c r="K285" i="25"/>
  <c r="K289" i="25"/>
  <c r="K293" i="25"/>
  <c r="K297" i="25"/>
  <c r="K301" i="25"/>
  <c r="K305" i="25"/>
  <c r="K309" i="25"/>
  <c r="K313" i="25"/>
  <c r="K317" i="25"/>
  <c r="K321" i="25"/>
  <c r="K325" i="25"/>
  <c r="K329" i="25"/>
  <c r="K333" i="25"/>
  <c r="K337" i="25"/>
  <c r="K341" i="25"/>
  <c r="K345" i="25"/>
  <c r="K349" i="25"/>
  <c r="K353" i="25"/>
  <c r="K357" i="25"/>
  <c r="K361" i="25"/>
  <c r="K365" i="25"/>
  <c r="K369" i="25"/>
  <c r="K373" i="25"/>
  <c r="K377" i="25"/>
  <c r="K381" i="25"/>
  <c r="K385" i="25"/>
  <c r="K389" i="25"/>
  <c r="K393" i="25"/>
  <c r="K397" i="25"/>
  <c r="K401" i="25"/>
  <c r="K405" i="25"/>
  <c r="K409" i="25"/>
  <c r="K413" i="25"/>
  <c r="K417" i="25"/>
  <c r="K421" i="25"/>
  <c r="K425" i="25"/>
  <c r="K429" i="25"/>
  <c r="K433" i="25"/>
  <c r="K437" i="25"/>
  <c r="K441" i="25"/>
  <c r="K445" i="25"/>
  <c r="K449" i="25"/>
  <c r="K453" i="25"/>
  <c r="K457" i="25"/>
  <c r="K461" i="25"/>
  <c r="K465" i="25"/>
  <c r="K469" i="25"/>
  <c r="K473" i="25"/>
  <c r="K477" i="25"/>
  <c r="K481" i="25"/>
  <c r="K485" i="25"/>
  <c r="K489" i="25"/>
  <c r="K493" i="25"/>
  <c r="K497" i="25"/>
  <c r="K501" i="25"/>
  <c r="J5" i="25"/>
  <c r="J9" i="25"/>
  <c r="J13" i="25"/>
  <c r="J17" i="25"/>
  <c r="J21" i="25"/>
  <c r="M131" i="25"/>
  <c r="M368" i="25"/>
  <c r="M500" i="25"/>
  <c r="L85" i="25"/>
  <c r="L141" i="25"/>
  <c r="L198" i="25"/>
  <c r="L256" i="25"/>
  <c r="L312" i="25"/>
  <c r="L352" i="25"/>
  <c r="L374" i="25"/>
  <c r="L395" i="25"/>
  <c r="L416" i="25"/>
  <c r="L438" i="25"/>
  <c r="L454" i="25"/>
  <c r="L462" i="25"/>
  <c r="L470" i="25"/>
  <c r="L478" i="25"/>
  <c r="L486" i="25"/>
  <c r="L494" i="25"/>
  <c r="L502" i="25"/>
  <c r="K10" i="25"/>
  <c r="K18" i="25"/>
  <c r="K26" i="25"/>
  <c r="K34" i="25"/>
  <c r="K42" i="25"/>
  <c r="K50" i="25"/>
  <c r="K58" i="25"/>
  <c r="K66" i="25"/>
  <c r="K74" i="25"/>
  <c r="K82" i="25"/>
  <c r="K90" i="25"/>
  <c r="K98" i="25"/>
  <c r="K106" i="25"/>
  <c r="K114" i="25"/>
  <c r="K122" i="25"/>
  <c r="K130" i="25"/>
  <c r="K138" i="25"/>
  <c r="K146" i="25"/>
  <c r="K154" i="25"/>
  <c r="K162" i="25"/>
  <c r="K170" i="25"/>
  <c r="K178" i="25"/>
  <c r="K186" i="25"/>
  <c r="K194" i="25"/>
  <c r="K202" i="25"/>
  <c r="K210" i="25"/>
  <c r="K218" i="25"/>
  <c r="K226" i="25"/>
  <c r="K234" i="25"/>
  <c r="K242" i="25"/>
  <c r="K250" i="25"/>
  <c r="K258" i="25"/>
  <c r="K266" i="25"/>
  <c r="K274" i="25"/>
  <c r="K282" i="25"/>
  <c r="K290" i="25"/>
  <c r="K298" i="25"/>
  <c r="K306" i="25"/>
  <c r="K314" i="25"/>
  <c r="K322" i="25"/>
  <c r="K330" i="25"/>
  <c r="K338" i="25"/>
  <c r="K346" i="25"/>
  <c r="K354" i="25"/>
  <c r="K362" i="25"/>
  <c r="K370" i="25"/>
  <c r="K378" i="25"/>
  <c r="K386" i="25"/>
  <c r="K394" i="25"/>
  <c r="K402" i="25"/>
  <c r="K410" i="25"/>
  <c r="K418" i="25"/>
  <c r="K426" i="25"/>
  <c r="K434" i="25"/>
  <c r="K442" i="25"/>
  <c r="K450" i="25"/>
  <c r="K458" i="25"/>
  <c r="K466" i="25"/>
  <c r="K474" i="25"/>
  <c r="K482" i="25"/>
  <c r="K490" i="25"/>
  <c r="K498" i="25"/>
  <c r="J6" i="25"/>
  <c r="J14" i="25"/>
  <c r="J22" i="25"/>
  <c r="J27" i="25"/>
  <c r="J31" i="25"/>
  <c r="J35" i="25"/>
  <c r="J39" i="25"/>
  <c r="J43" i="25"/>
  <c r="J47" i="25"/>
  <c r="J51" i="25"/>
  <c r="J55" i="25"/>
  <c r="J59" i="25"/>
  <c r="J63" i="25"/>
  <c r="J67" i="25"/>
  <c r="J71" i="25"/>
  <c r="J75" i="25"/>
  <c r="J79" i="25"/>
  <c r="J83" i="25"/>
  <c r="J87" i="25"/>
  <c r="J91" i="25"/>
  <c r="J95" i="25"/>
  <c r="J99" i="25"/>
  <c r="J103" i="25"/>
  <c r="J107" i="25"/>
  <c r="J111" i="25"/>
  <c r="J115" i="25"/>
  <c r="J119" i="25"/>
  <c r="J123" i="25"/>
  <c r="J127" i="25"/>
  <c r="J131" i="25"/>
  <c r="J135" i="25"/>
  <c r="J139" i="25"/>
  <c r="J143" i="25"/>
  <c r="J147" i="25"/>
  <c r="J151" i="25"/>
  <c r="J155" i="25"/>
  <c r="J159" i="25"/>
  <c r="J163" i="25"/>
  <c r="J167" i="25"/>
  <c r="J171" i="25"/>
  <c r="J175" i="25"/>
  <c r="J179" i="25"/>
  <c r="J183" i="25"/>
  <c r="J187" i="25"/>
  <c r="J191" i="25"/>
  <c r="J195" i="25"/>
  <c r="J199" i="25"/>
  <c r="J203" i="25"/>
  <c r="J207" i="25"/>
  <c r="J211" i="25"/>
  <c r="J215" i="25"/>
  <c r="J219" i="25"/>
  <c r="J223" i="25"/>
  <c r="J227" i="25"/>
  <c r="J231" i="25"/>
  <c r="J235" i="25"/>
  <c r="J239" i="25"/>
  <c r="J243" i="25"/>
  <c r="J247" i="25"/>
  <c r="J251" i="25"/>
  <c r="J255" i="25"/>
  <c r="J259" i="25"/>
  <c r="J263" i="25"/>
  <c r="J267" i="25"/>
  <c r="J271" i="25"/>
  <c r="J275" i="25"/>
  <c r="J279" i="25"/>
  <c r="J283" i="25"/>
  <c r="J287" i="25"/>
  <c r="J291" i="25"/>
  <c r="J295" i="25"/>
  <c r="J299" i="25"/>
  <c r="J303" i="25"/>
  <c r="J307" i="25"/>
  <c r="J311" i="25"/>
  <c r="J315" i="25"/>
  <c r="J319" i="25"/>
  <c r="J323" i="25"/>
  <c r="J327" i="25"/>
  <c r="J331" i="25"/>
  <c r="J335" i="25"/>
  <c r="J339" i="25"/>
  <c r="J343" i="25"/>
  <c r="J347" i="25"/>
  <c r="J351" i="25"/>
  <c r="J355" i="25"/>
  <c r="J359" i="25"/>
  <c r="J363" i="25"/>
  <c r="J367" i="25"/>
  <c r="J371" i="25"/>
  <c r="J375" i="25"/>
  <c r="J379" i="25"/>
  <c r="J383" i="25"/>
  <c r="J387" i="25"/>
  <c r="J391" i="25"/>
  <c r="J395" i="25"/>
  <c r="J399" i="25"/>
  <c r="J403" i="25"/>
  <c r="J407" i="25"/>
  <c r="J411" i="25"/>
  <c r="J415" i="25"/>
  <c r="J419" i="25"/>
  <c r="J423" i="25"/>
  <c r="J427" i="25"/>
  <c r="J431" i="25"/>
  <c r="J435" i="25"/>
  <c r="J439" i="25"/>
  <c r="J443" i="25"/>
  <c r="J447" i="25"/>
  <c r="J451" i="25"/>
  <c r="J455" i="25"/>
  <c r="J459" i="25"/>
  <c r="J463" i="25"/>
  <c r="J467" i="25"/>
  <c r="J471" i="25"/>
  <c r="J475" i="25"/>
  <c r="J479" i="25"/>
  <c r="J483" i="25"/>
  <c r="J487" i="25"/>
  <c r="J491" i="25"/>
  <c r="J495" i="25"/>
  <c r="J499" i="25"/>
  <c r="J3" i="25"/>
  <c r="I7" i="25"/>
  <c r="I11" i="25"/>
  <c r="I15" i="25"/>
  <c r="I19" i="25"/>
  <c r="I23" i="25"/>
  <c r="I27" i="25"/>
  <c r="I31" i="25"/>
  <c r="I35" i="25"/>
  <c r="I39" i="25"/>
  <c r="I43" i="25"/>
  <c r="I47" i="25"/>
  <c r="I51" i="25"/>
  <c r="I55" i="25"/>
  <c r="I59" i="25"/>
  <c r="I63" i="25"/>
  <c r="I67" i="25"/>
  <c r="I71" i="25"/>
  <c r="I75" i="25"/>
  <c r="I79" i="25"/>
  <c r="I83" i="25"/>
  <c r="I87" i="25"/>
  <c r="I91" i="25"/>
  <c r="I95" i="25"/>
  <c r="I99" i="25"/>
  <c r="I103" i="25"/>
  <c r="I107" i="25"/>
  <c r="I111" i="25"/>
  <c r="I115" i="25"/>
  <c r="I119" i="25"/>
  <c r="I123" i="25"/>
  <c r="I127" i="25"/>
  <c r="I131" i="25"/>
  <c r="I135" i="25"/>
  <c r="I139" i="25"/>
  <c r="I143" i="25"/>
  <c r="I147" i="25"/>
  <c r="I151" i="25"/>
  <c r="I155" i="25"/>
  <c r="I159" i="25"/>
  <c r="I163" i="25"/>
  <c r="I167" i="25"/>
  <c r="I171" i="25"/>
  <c r="I175" i="25"/>
  <c r="I179" i="25"/>
  <c r="I183" i="25"/>
  <c r="I187" i="25"/>
  <c r="I191" i="25"/>
  <c r="I195" i="25"/>
  <c r="I199" i="25"/>
  <c r="I203" i="25"/>
  <c r="I207" i="25"/>
  <c r="I211" i="25"/>
  <c r="I215" i="25"/>
  <c r="I219" i="25"/>
  <c r="I223" i="25"/>
  <c r="I227" i="25"/>
  <c r="I231" i="25"/>
  <c r="I235" i="25"/>
  <c r="I239" i="25"/>
  <c r="I243" i="25"/>
  <c r="I247" i="25"/>
  <c r="I251" i="25"/>
  <c r="I255" i="25"/>
  <c r="I259" i="25"/>
  <c r="I263" i="25"/>
  <c r="I267" i="25"/>
  <c r="I271" i="25"/>
  <c r="I275" i="25"/>
  <c r="I279" i="25"/>
  <c r="I283" i="25"/>
  <c r="I287" i="25"/>
  <c r="I291" i="25"/>
  <c r="I295" i="25"/>
  <c r="I299" i="25"/>
  <c r="I303" i="25"/>
  <c r="I307" i="25"/>
  <c r="I311" i="25"/>
  <c r="I315" i="25"/>
  <c r="I319" i="25"/>
  <c r="I323" i="25"/>
  <c r="I327" i="25"/>
  <c r="I331" i="25"/>
  <c r="I335" i="25"/>
  <c r="I339" i="25"/>
  <c r="I343" i="25"/>
  <c r="I347" i="25"/>
  <c r="I351" i="25"/>
  <c r="I355" i="25"/>
  <c r="I359" i="25"/>
  <c r="I363" i="25"/>
  <c r="I367" i="25"/>
  <c r="I371" i="25"/>
  <c r="I375" i="25"/>
  <c r="I379" i="25"/>
  <c r="I383" i="25"/>
  <c r="I387" i="25"/>
  <c r="I391" i="25"/>
  <c r="I395" i="25"/>
  <c r="I399" i="25"/>
  <c r="I403" i="25"/>
  <c r="I407" i="25"/>
  <c r="I411" i="25"/>
  <c r="I415" i="25"/>
  <c r="I419" i="25"/>
  <c r="I423" i="25"/>
  <c r="I427" i="25"/>
  <c r="I431" i="25"/>
  <c r="I435" i="25"/>
  <c r="I439" i="25"/>
  <c r="I443" i="25"/>
  <c r="I447" i="25"/>
  <c r="I451" i="25"/>
  <c r="I455" i="25"/>
  <c r="I459" i="25"/>
  <c r="I463" i="25"/>
  <c r="I467" i="25"/>
  <c r="I471" i="25"/>
  <c r="I475" i="25"/>
  <c r="I479" i="25"/>
  <c r="I483" i="25"/>
  <c r="I487" i="25"/>
  <c r="I491" i="25"/>
  <c r="I495" i="25"/>
  <c r="I499" i="25"/>
  <c r="I3" i="25"/>
  <c r="H6" i="25"/>
  <c r="H10" i="25"/>
  <c r="H14" i="25"/>
  <c r="H18" i="25"/>
  <c r="H22" i="25"/>
  <c r="H26" i="25"/>
  <c r="H30" i="25"/>
  <c r="H34" i="25"/>
  <c r="H38" i="25"/>
  <c r="H42" i="25"/>
  <c r="H46" i="25"/>
  <c r="M174" i="25"/>
  <c r="M389" i="25"/>
  <c r="L10" i="25"/>
  <c r="L92" i="25"/>
  <c r="L149" i="25"/>
  <c r="L205" i="25"/>
  <c r="L262" i="25"/>
  <c r="L318" i="25"/>
  <c r="L355" i="25"/>
  <c r="L376" i="25"/>
  <c r="L398" i="25"/>
  <c r="L419" i="25"/>
  <c r="L440" i="25"/>
  <c r="L455" i="25"/>
  <c r="L463" i="25"/>
  <c r="L471" i="25"/>
  <c r="L479" i="25"/>
  <c r="L487" i="25"/>
  <c r="L495" i="25"/>
  <c r="L3" i="25"/>
  <c r="K11" i="25"/>
  <c r="K19" i="25"/>
  <c r="K27" i="25"/>
  <c r="K35" i="25"/>
  <c r="K43" i="25"/>
  <c r="K51" i="25"/>
  <c r="K59" i="25"/>
  <c r="K67" i="25"/>
  <c r="K75" i="25"/>
  <c r="K305" i="19" s="1"/>
  <c r="K83" i="25"/>
  <c r="K91" i="25"/>
  <c r="K99" i="25"/>
  <c r="K107" i="25"/>
  <c r="K333" i="19" s="1"/>
  <c r="K115" i="25"/>
  <c r="K123" i="25"/>
  <c r="K131" i="25"/>
  <c r="K139" i="25"/>
  <c r="K147" i="25"/>
  <c r="K155" i="25"/>
  <c r="K163" i="25"/>
  <c r="K171" i="25"/>
  <c r="K19" i="16" s="1"/>
  <c r="K179" i="25"/>
  <c r="K187" i="25"/>
  <c r="K195" i="25"/>
  <c r="K203" i="25"/>
  <c r="K206" i="19" s="1"/>
  <c r="K211" i="25"/>
  <c r="K219" i="25"/>
  <c r="K227" i="25"/>
  <c r="K235" i="25"/>
  <c r="K218" i="19" s="1"/>
  <c r="K243" i="25"/>
  <c r="K251" i="25"/>
  <c r="K259" i="25"/>
  <c r="K267" i="25"/>
  <c r="K111" i="19" s="1"/>
  <c r="K275" i="25"/>
  <c r="K283" i="25"/>
  <c r="K291" i="25"/>
  <c r="K299" i="25"/>
  <c r="K307" i="25"/>
  <c r="K315" i="25"/>
  <c r="K323" i="25"/>
  <c r="K331" i="25"/>
  <c r="K339" i="25"/>
  <c r="K347" i="25"/>
  <c r="K355" i="25"/>
  <c r="K363" i="25"/>
  <c r="K371" i="25"/>
  <c r="K379" i="25"/>
  <c r="K387" i="25"/>
  <c r="K395" i="25"/>
  <c r="K155" i="19" s="1"/>
  <c r="K403" i="25"/>
  <c r="K411" i="25"/>
  <c r="K419" i="25"/>
  <c r="K427" i="25"/>
  <c r="K164" i="19" s="1"/>
  <c r="K435" i="25"/>
  <c r="K443" i="25"/>
  <c r="K451" i="25"/>
  <c r="K459" i="25"/>
  <c r="K179" i="19" s="1"/>
  <c r="K467" i="25"/>
  <c r="K475" i="25"/>
  <c r="K483" i="25"/>
  <c r="K491" i="25"/>
  <c r="K43" i="19" s="1"/>
  <c r="K499" i="25"/>
  <c r="J7" i="25"/>
  <c r="J15" i="25"/>
  <c r="J23" i="25"/>
  <c r="J28" i="25"/>
  <c r="J32" i="25"/>
  <c r="J36" i="25"/>
  <c r="J40" i="25"/>
  <c r="J44" i="25"/>
  <c r="J48" i="25"/>
  <c r="J52" i="25"/>
  <c r="J56" i="25"/>
  <c r="J60" i="25"/>
  <c r="J64" i="25"/>
  <c r="J68" i="25"/>
  <c r="J72" i="25"/>
  <c r="J76" i="25"/>
  <c r="J80" i="25"/>
  <c r="J84" i="25"/>
  <c r="J88" i="25"/>
  <c r="J92" i="25"/>
  <c r="J96" i="25"/>
  <c r="J100" i="25"/>
  <c r="J104" i="25"/>
  <c r="J108" i="25"/>
  <c r="J112" i="25"/>
  <c r="J116" i="25"/>
  <c r="J120" i="25"/>
  <c r="J124" i="25"/>
  <c r="J128" i="25"/>
  <c r="J132" i="25"/>
  <c r="J136" i="25"/>
  <c r="J140" i="25"/>
  <c r="J144" i="25"/>
  <c r="J148" i="25"/>
  <c r="J152" i="25"/>
  <c r="J156" i="25"/>
  <c r="J160" i="25"/>
  <c r="J164" i="25"/>
  <c r="J168" i="25"/>
  <c r="J172" i="25"/>
  <c r="J176" i="25"/>
  <c r="J180" i="25"/>
  <c r="J184" i="25"/>
  <c r="J188" i="25"/>
  <c r="J192" i="25"/>
  <c r="J196" i="25"/>
  <c r="J200" i="25"/>
  <c r="J204" i="25"/>
  <c r="J208" i="25"/>
  <c r="J212" i="25"/>
  <c r="J216" i="25"/>
  <c r="J220" i="25"/>
  <c r="J224" i="25"/>
  <c r="J228" i="25"/>
  <c r="J232" i="25"/>
  <c r="J236" i="25"/>
  <c r="J240" i="25"/>
  <c r="J244" i="25"/>
  <c r="J248" i="25"/>
  <c r="J252" i="25"/>
  <c r="J256" i="25"/>
  <c r="J260" i="25"/>
  <c r="J264" i="25"/>
  <c r="J268" i="25"/>
  <c r="J272" i="25"/>
  <c r="J276" i="25"/>
  <c r="J280" i="25"/>
  <c r="J284" i="25"/>
  <c r="J288" i="25"/>
  <c r="J292" i="25"/>
  <c r="J296" i="25"/>
  <c r="J300" i="25"/>
  <c r="J304" i="25"/>
  <c r="J308" i="25"/>
  <c r="J312" i="25"/>
  <c r="J316" i="25"/>
  <c r="J320" i="25"/>
  <c r="J324" i="25"/>
  <c r="J328" i="25"/>
  <c r="J332" i="25"/>
  <c r="J336" i="25"/>
  <c r="J340" i="25"/>
  <c r="J344" i="25"/>
  <c r="J348" i="25"/>
  <c r="J352" i="25"/>
  <c r="J356" i="25"/>
  <c r="J360" i="25"/>
  <c r="J364" i="25"/>
  <c r="J368" i="25"/>
  <c r="J372" i="25"/>
  <c r="J376" i="25"/>
  <c r="J380" i="25"/>
  <c r="J384" i="25"/>
  <c r="J388" i="25"/>
  <c r="J392" i="25"/>
  <c r="J396" i="25"/>
  <c r="J400" i="25"/>
  <c r="J404" i="25"/>
  <c r="J408" i="25"/>
  <c r="J412" i="25"/>
  <c r="J416" i="25"/>
  <c r="J420" i="25"/>
  <c r="J424" i="25"/>
  <c r="J428" i="25"/>
  <c r="J432" i="25"/>
  <c r="J436" i="25"/>
  <c r="J440" i="25"/>
  <c r="J444" i="25"/>
  <c r="J448" i="25"/>
  <c r="J452" i="25"/>
  <c r="J456" i="25"/>
  <c r="J460" i="25"/>
  <c r="J464" i="25"/>
  <c r="J468" i="25"/>
  <c r="J472" i="25"/>
  <c r="J476" i="25"/>
  <c r="J480" i="25"/>
  <c r="J484" i="25"/>
  <c r="J488" i="25"/>
  <c r="J492" i="25"/>
  <c r="J496" i="25"/>
  <c r="J500" i="25"/>
  <c r="I4" i="25"/>
  <c r="I8" i="25"/>
  <c r="I12" i="25"/>
  <c r="I16" i="25"/>
  <c r="I20" i="25"/>
  <c r="I24" i="25"/>
  <c r="I28" i="25"/>
  <c r="I32" i="25"/>
  <c r="I36" i="25"/>
  <c r="I40" i="25"/>
  <c r="I44" i="25"/>
  <c r="I48" i="25"/>
  <c r="I52" i="25"/>
  <c r="I56" i="25"/>
  <c r="I60" i="25"/>
  <c r="I64" i="25"/>
  <c r="I68" i="25"/>
  <c r="I72" i="25"/>
  <c r="I76" i="25"/>
  <c r="I80" i="25"/>
  <c r="I84" i="25"/>
  <c r="I88" i="25"/>
  <c r="I92" i="25"/>
  <c r="I96" i="25"/>
  <c r="I100" i="25"/>
  <c r="I104" i="25"/>
  <c r="I108" i="25"/>
  <c r="I112" i="25"/>
  <c r="I116" i="25"/>
  <c r="I120" i="25"/>
  <c r="I124" i="25"/>
  <c r="I128" i="25"/>
  <c r="I132" i="25"/>
  <c r="I136" i="25"/>
  <c r="I140" i="25"/>
  <c r="I144" i="25"/>
  <c r="I148" i="25"/>
  <c r="I152" i="25"/>
  <c r="I156" i="25"/>
  <c r="I160" i="25"/>
  <c r="I164" i="25"/>
  <c r="I168" i="25"/>
  <c r="I172" i="25"/>
  <c r="I176" i="25"/>
  <c r="I180" i="25"/>
  <c r="I184" i="25"/>
  <c r="I188" i="25"/>
  <c r="I192" i="25"/>
  <c r="I196" i="25"/>
  <c r="I200" i="25"/>
  <c r="I204" i="25"/>
  <c r="I208" i="25"/>
  <c r="I212" i="25"/>
  <c r="I216" i="25"/>
  <c r="I220" i="25"/>
  <c r="I224" i="25"/>
  <c r="I228" i="25"/>
  <c r="I232" i="25"/>
  <c r="I236" i="25"/>
  <c r="I240" i="25"/>
  <c r="I244" i="25"/>
  <c r="I248" i="25"/>
  <c r="I252" i="25"/>
  <c r="I256" i="25"/>
  <c r="I260" i="25"/>
  <c r="I264" i="25"/>
  <c r="I268" i="25"/>
  <c r="I272" i="25"/>
  <c r="I276" i="25"/>
  <c r="I280" i="25"/>
  <c r="I284" i="25"/>
  <c r="I288" i="25"/>
  <c r="I292" i="25"/>
  <c r="I296" i="25"/>
  <c r="I300" i="25"/>
  <c r="I304" i="25"/>
  <c r="I308" i="25"/>
  <c r="I312" i="25"/>
  <c r="I316" i="25"/>
  <c r="I320" i="25"/>
  <c r="I324" i="25"/>
  <c r="I328" i="25"/>
  <c r="I332" i="25"/>
  <c r="I336" i="25"/>
  <c r="I340" i="25"/>
  <c r="I344" i="25"/>
  <c r="I348" i="25"/>
  <c r="I352" i="25"/>
  <c r="I356" i="25"/>
  <c r="I360" i="25"/>
  <c r="I364" i="25"/>
  <c r="I368" i="25"/>
  <c r="I372" i="25"/>
  <c r="I376" i="25"/>
  <c r="I380" i="25"/>
  <c r="I384" i="25"/>
  <c r="I388" i="25"/>
  <c r="I392" i="25"/>
  <c r="I396" i="25"/>
  <c r="I400" i="25"/>
  <c r="I404" i="25"/>
  <c r="I408" i="25"/>
  <c r="I412" i="25"/>
  <c r="I416" i="25"/>
  <c r="I420" i="25"/>
  <c r="I424" i="25"/>
  <c r="I428" i="25"/>
  <c r="I432" i="25"/>
  <c r="I436" i="25"/>
  <c r="I440" i="25"/>
  <c r="I444" i="25"/>
  <c r="I448" i="25"/>
  <c r="I452" i="25"/>
  <c r="I456" i="25"/>
  <c r="I460" i="25"/>
  <c r="I464" i="25"/>
  <c r="I468" i="25"/>
  <c r="I472" i="25"/>
  <c r="I476" i="25"/>
  <c r="I480" i="25"/>
  <c r="I484" i="25"/>
  <c r="I488" i="25"/>
  <c r="I492" i="25"/>
  <c r="I496" i="25"/>
  <c r="I500" i="25"/>
  <c r="H3" i="25"/>
  <c r="H7" i="25"/>
  <c r="H11" i="25"/>
  <c r="H15" i="25"/>
  <c r="H19" i="25"/>
  <c r="H23" i="25"/>
  <c r="H27" i="25"/>
  <c r="H31" i="25"/>
  <c r="H35" i="25"/>
  <c r="H39" i="25"/>
  <c r="H43" i="25"/>
  <c r="H47" i="25"/>
  <c r="M262" i="25"/>
  <c r="L42" i="25"/>
  <c r="L170" i="25"/>
  <c r="L284" i="25"/>
  <c r="L289" i="19" s="1"/>
  <c r="L363" i="25"/>
  <c r="L406" i="25"/>
  <c r="L448" i="25"/>
  <c r="L466" i="25"/>
  <c r="L482" i="25"/>
  <c r="L498" i="25"/>
  <c r="K14" i="25"/>
  <c r="K30" i="25"/>
  <c r="K46" i="25"/>
  <c r="K62" i="25"/>
  <c r="K78" i="25"/>
  <c r="K94" i="25"/>
  <c r="K110" i="25"/>
  <c r="K126" i="25"/>
  <c r="K142" i="25"/>
  <c r="K158" i="25"/>
  <c r="K174" i="25"/>
  <c r="K190" i="25"/>
  <c r="K206" i="25"/>
  <c r="K222" i="25"/>
  <c r="K238" i="25"/>
  <c r="K254" i="25"/>
  <c r="K270" i="25"/>
  <c r="K286" i="25"/>
  <c r="K302" i="25"/>
  <c r="K318" i="25"/>
  <c r="K334" i="25"/>
  <c r="K350" i="25"/>
  <c r="K366" i="25"/>
  <c r="K382" i="25"/>
  <c r="K398" i="25"/>
  <c r="K414" i="25"/>
  <c r="K430" i="25"/>
  <c r="K446" i="25"/>
  <c r="K462" i="25"/>
  <c r="K478" i="25"/>
  <c r="K494" i="25"/>
  <c r="J10" i="25"/>
  <c r="J25" i="25"/>
  <c r="J33" i="25"/>
  <c r="J41" i="25"/>
  <c r="J49" i="25"/>
  <c r="J57" i="25"/>
  <c r="J65" i="25"/>
  <c r="J73" i="25"/>
  <c r="J81" i="25"/>
  <c r="J89" i="25"/>
  <c r="J97" i="25"/>
  <c r="J105" i="25"/>
  <c r="J113" i="25"/>
  <c r="J121" i="25"/>
  <c r="J129" i="25"/>
  <c r="J137" i="25"/>
  <c r="J145" i="25"/>
  <c r="J153" i="25"/>
  <c r="J161" i="25"/>
  <c r="J169" i="25"/>
  <c r="J177" i="25"/>
  <c r="J185" i="25"/>
  <c r="J193" i="25"/>
  <c r="J201" i="25"/>
  <c r="J209" i="25"/>
  <c r="J217" i="25"/>
  <c r="J225" i="25"/>
  <c r="J233" i="25"/>
  <c r="J241" i="25"/>
  <c r="J249" i="25"/>
  <c r="J257" i="25"/>
  <c r="J265" i="25"/>
  <c r="J273" i="25"/>
  <c r="J281" i="25"/>
  <c r="J289" i="25"/>
  <c r="J297" i="25"/>
  <c r="J305" i="25"/>
  <c r="J313" i="25"/>
  <c r="J321" i="25"/>
  <c r="J329" i="25"/>
  <c r="J337" i="25"/>
  <c r="J345" i="25"/>
  <c r="J353" i="25"/>
  <c r="J361" i="25"/>
  <c r="J369" i="25"/>
  <c r="J377" i="25"/>
  <c r="J385" i="25"/>
  <c r="J393" i="25"/>
  <c r="J401" i="25"/>
  <c r="J409" i="25"/>
  <c r="J417" i="25"/>
  <c r="J425" i="25"/>
  <c r="J433" i="25"/>
  <c r="J441" i="25"/>
  <c r="J449" i="25"/>
  <c r="J457" i="25"/>
  <c r="J465" i="25"/>
  <c r="J473" i="25"/>
  <c r="J481" i="25"/>
  <c r="J489" i="25"/>
  <c r="J497" i="25"/>
  <c r="I5" i="25"/>
  <c r="I13" i="25"/>
  <c r="I21" i="25"/>
  <c r="I29" i="25"/>
  <c r="I37" i="25"/>
  <c r="I45" i="25"/>
  <c r="I53" i="25"/>
  <c r="I61" i="25"/>
  <c r="I69" i="25"/>
  <c r="I77" i="25"/>
  <c r="I85" i="25"/>
  <c r="I93" i="25"/>
  <c r="I101" i="25"/>
  <c r="I109" i="25"/>
  <c r="I117" i="25"/>
  <c r="I125" i="25"/>
  <c r="I133" i="25"/>
  <c r="I141" i="25"/>
  <c r="I149" i="25"/>
  <c r="I157" i="25"/>
  <c r="I165" i="25"/>
  <c r="I173" i="25"/>
  <c r="I181" i="25"/>
  <c r="I189" i="25"/>
  <c r="I197" i="25"/>
  <c r="I205" i="25"/>
  <c r="I213" i="25"/>
  <c r="I221" i="25"/>
  <c r="I229" i="25"/>
  <c r="I237" i="25"/>
  <c r="I245" i="25"/>
  <c r="I253" i="25"/>
  <c r="I261" i="25"/>
  <c r="I269" i="25"/>
  <c r="I277" i="25"/>
  <c r="I285" i="25"/>
  <c r="I293" i="25"/>
  <c r="I301" i="25"/>
  <c r="I309" i="25"/>
  <c r="I317" i="25"/>
  <c r="I325" i="25"/>
  <c r="I333" i="25"/>
  <c r="I341" i="25"/>
  <c r="I349" i="25"/>
  <c r="I357" i="25"/>
  <c r="I365" i="25"/>
  <c r="I373" i="25"/>
  <c r="I381" i="25"/>
  <c r="I389" i="25"/>
  <c r="I397" i="25"/>
  <c r="I405" i="25"/>
  <c r="I413" i="25"/>
  <c r="I421" i="25"/>
  <c r="I429" i="25"/>
  <c r="I437" i="25"/>
  <c r="I445" i="25"/>
  <c r="I453" i="25"/>
  <c r="I461" i="25"/>
  <c r="I469" i="25"/>
  <c r="I477" i="25"/>
  <c r="I485" i="25"/>
  <c r="I493" i="25"/>
  <c r="I501" i="25"/>
  <c r="H8" i="25"/>
  <c r="H16" i="25"/>
  <c r="H24" i="25"/>
  <c r="H32" i="25"/>
  <c r="H40" i="25"/>
  <c r="H48" i="25"/>
  <c r="H52" i="25"/>
  <c r="H56" i="25"/>
  <c r="H60" i="25"/>
  <c r="H64" i="25"/>
  <c r="H68" i="25"/>
  <c r="H72" i="25"/>
  <c r="H76" i="25"/>
  <c r="H80" i="25"/>
  <c r="H84" i="25"/>
  <c r="H88" i="25"/>
  <c r="H92" i="25"/>
  <c r="H96" i="25"/>
  <c r="H100" i="25"/>
  <c r="H104" i="25"/>
  <c r="H108" i="25"/>
  <c r="H112" i="25"/>
  <c r="H116" i="25"/>
  <c r="H120" i="25"/>
  <c r="H124" i="25"/>
  <c r="H128" i="25"/>
  <c r="H132" i="25"/>
  <c r="H136" i="25"/>
  <c r="H140" i="25"/>
  <c r="H144" i="25"/>
  <c r="H148" i="25"/>
  <c r="H152" i="25"/>
  <c r="H156" i="25"/>
  <c r="H340" i="19" s="1"/>
  <c r="H160" i="25"/>
  <c r="H164" i="25"/>
  <c r="H168" i="25"/>
  <c r="H172" i="25"/>
  <c r="H176" i="25"/>
  <c r="H180" i="25"/>
  <c r="H184" i="25"/>
  <c r="H188" i="25"/>
  <c r="H192" i="25"/>
  <c r="H196" i="25"/>
  <c r="H200" i="25"/>
  <c r="H204" i="25"/>
  <c r="H208" i="25"/>
  <c r="H212" i="25"/>
  <c r="H216" i="25"/>
  <c r="H220" i="25"/>
  <c r="H224" i="25"/>
  <c r="H228" i="25"/>
  <c r="H232" i="25"/>
  <c r="H236" i="25"/>
  <c r="H240" i="25"/>
  <c r="H244" i="25"/>
  <c r="H99" i="19" s="1"/>
  <c r="H248" i="25"/>
  <c r="H252" i="25"/>
  <c r="H256" i="25"/>
  <c r="H260" i="25"/>
  <c r="H264" i="25"/>
  <c r="H268" i="25"/>
  <c r="H272" i="25"/>
  <c r="H276" i="25"/>
  <c r="H280" i="25"/>
  <c r="H284" i="25"/>
  <c r="H288" i="25"/>
  <c r="H292" i="25"/>
  <c r="H296" i="25"/>
  <c r="H300" i="25"/>
  <c r="H304" i="25"/>
  <c r="H308" i="25"/>
  <c r="H312" i="25"/>
  <c r="H316" i="25"/>
  <c r="H320" i="25"/>
  <c r="H324" i="25"/>
  <c r="H328" i="25"/>
  <c r="H332" i="25"/>
  <c r="H336" i="25"/>
  <c r="H340" i="25"/>
  <c r="H344" i="25"/>
  <c r="H348" i="25"/>
  <c r="H352" i="25"/>
  <c r="H356" i="25"/>
  <c r="H360" i="25"/>
  <c r="H364" i="25"/>
  <c r="H368" i="25"/>
  <c r="H372" i="25"/>
  <c r="H376" i="25"/>
  <c r="H380" i="25"/>
  <c r="H384" i="25"/>
  <c r="H388" i="25"/>
  <c r="H392" i="25"/>
  <c r="H396" i="25"/>
  <c r="H400" i="25"/>
  <c r="H404" i="25"/>
  <c r="H408" i="25"/>
  <c r="H412" i="25"/>
  <c r="H416" i="25"/>
  <c r="H420" i="25"/>
  <c r="H424" i="25"/>
  <c r="H428" i="25"/>
  <c r="H432" i="25"/>
  <c r="H436" i="25"/>
  <c r="H440" i="25"/>
  <c r="H444" i="25"/>
  <c r="H448" i="25"/>
  <c r="H452" i="25"/>
  <c r="H456" i="25"/>
  <c r="H460" i="25"/>
  <c r="H464" i="25"/>
  <c r="H468" i="25"/>
  <c r="H472" i="25"/>
  <c r="H476" i="25"/>
  <c r="H480" i="25"/>
  <c r="H484" i="25"/>
  <c r="H488" i="25"/>
  <c r="H492" i="25"/>
  <c r="H496" i="25"/>
  <c r="H500" i="25"/>
  <c r="J77" i="25"/>
  <c r="J141" i="25"/>
  <c r="J157" i="25"/>
  <c r="J173" i="25"/>
  <c r="J189" i="25"/>
  <c r="J205" i="25"/>
  <c r="J213" i="25"/>
  <c r="J229" i="25"/>
  <c r="J245" i="25"/>
  <c r="J261" i="25"/>
  <c r="J277" i="25"/>
  <c r="J293" i="25"/>
  <c r="J309" i="25"/>
  <c r="J325" i="25"/>
  <c r="J341" i="25"/>
  <c r="J357" i="25"/>
  <c r="J365" i="25"/>
  <c r="J381" i="25"/>
  <c r="J397" i="25"/>
  <c r="J413" i="25"/>
  <c r="J429" i="25"/>
  <c r="J445" i="25"/>
  <c r="J453" i="25"/>
  <c r="J469" i="25"/>
  <c r="J485" i="25"/>
  <c r="J501" i="25"/>
  <c r="I17" i="25"/>
  <c r="I25" i="25"/>
  <c r="I41" i="25"/>
  <c r="I57" i="25"/>
  <c r="I73" i="25"/>
  <c r="I97" i="25"/>
  <c r="I113" i="25"/>
  <c r="I121" i="25"/>
  <c r="I145" i="25"/>
  <c r="I161" i="25"/>
  <c r="I177" i="25"/>
  <c r="I193" i="25"/>
  <c r="I209" i="25"/>
  <c r="I225" i="25"/>
  <c r="I241" i="25"/>
  <c r="I249" i="25"/>
  <c r="I265" i="25"/>
  <c r="I289" i="25"/>
  <c r="I305" i="25"/>
  <c r="I321" i="25"/>
  <c r="I337" i="25"/>
  <c r="I353" i="25"/>
  <c r="I361" i="25"/>
  <c r="I377" i="25"/>
  <c r="I393" i="25"/>
  <c r="I409" i="25"/>
  <c r="I425" i="25"/>
  <c r="I441" i="25"/>
  <c r="I457" i="25"/>
  <c r="I473" i="25"/>
  <c r="I497" i="25"/>
  <c r="H4" i="25"/>
  <c r="H20" i="25"/>
  <c r="H36" i="25"/>
  <c r="H50" i="25"/>
  <c r="H54" i="25"/>
  <c r="H62" i="25"/>
  <c r="H70" i="25"/>
  <c r="H78" i="25"/>
  <c r="H86" i="25"/>
  <c r="H54" i="19" s="1"/>
  <c r="H94" i="25"/>
  <c r="H102" i="25"/>
  <c r="H110" i="25"/>
  <c r="H118" i="25"/>
  <c r="H126" i="25"/>
  <c r="H138" i="25"/>
  <c r="H204" i="19" s="1"/>
  <c r="H146" i="25"/>
  <c r="H154" i="25"/>
  <c r="H158" i="25"/>
  <c r="H162" i="25"/>
  <c r="H166" i="25"/>
  <c r="H170" i="25"/>
  <c r="H174" i="25"/>
  <c r="H178" i="25"/>
  <c r="H182" i="25"/>
  <c r="H186" i="25"/>
  <c r="H190" i="25"/>
  <c r="H194" i="25"/>
  <c r="H198" i="25"/>
  <c r="H202" i="25"/>
  <c r="H206" i="25"/>
  <c r="H209" i="19" s="1"/>
  <c r="H210" i="25"/>
  <c r="H214" i="25"/>
  <c r="H218" i="25"/>
  <c r="H222" i="25"/>
  <c r="H226" i="25"/>
  <c r="H25" i="19" s="1"/>
  <c r="H230" i="25"/>
  <c r="H234" i="25"/>
  <c r="H238" i="25"/>
  <c r="H242" i="25"/>
  <c r="H246" i="25"/>
  <c r="H250" i="25"/>
  <c r="H254" i="25"/>
  <c r="H258" i="25"/>
  <c r="H262" i="25"/>
  <c r="H266" i="25"/>
  <c r="H270" i="25"/>
  <c r="H274" i="25"/>
  <c r="H278" i="25"/>
  <c r="H282" i="25"/>
  <c r="H286" i="25"/>
  <c r="H290" i="25"/>
  <c r="H117" i="19" s="1"/>
  <c r="H294" i="25"/>
  <c r="H298" i="25"/>
  <c r="H302" i="25"/>
  <c r="H306" i="25"/>
  <c r="H243" i="19" s="1"/>
  <c r="H310" i="25"/>
  <c r="H314" i="25"/>
  <c r="H251" i="19" s="1"/>
  <c r="H318" i="25"/>
  <c r="H322" i="25"/>
  <c r="H326" i="25"/>
  <c r="H330" i="25"/>
  <c r="H334" i="25"/>
  <c r="H338" i="25"/>
  <c r="H342" i="25"/>
  <c r="H346" i="25"/>
  <c r="H350" i="25"/>
  <c r="H354" i="25"/>
  <c r="H362" i="19" s="1"/>
  <c r="H358" i="25"/>
  <c r="H362" i="25"/>
  <c r="H366" i="25"/>
  <c r="H370" i="25"/>
  <c r="H258" i="19" s="1"/>
  <c r="H374" i="25"/>
  <c r="H378" i="25"/>
  <c r="H382" i="25"/>
  <c r="H386" i="25"/>
  <c r="H390" i="25"/>
  <c r="H150" i="19" s="1"/>
  <c r="H394" i="25"/>
  <c r="H398" i="25"/>
  <c r="H406" i="25"/>
  <c r="H410" i="25"/>
  <c r="H414" i="25"/>
  <c r="H422" i="25"/>
  <c r="H430" i="25"/>
  <c r="H438" i="25"/>
  <c r="H446" i="25"/>
  <c r="H454" i="25"/>
  <c r="H462" i="25"/>
  <c r="H470" i="25"/>
  <c r="H478" i="25"/>
  <c r="H486" i="25"/>
  <c r="H494" i="25"/>
  <c r="H502" i="25"/>
  <c r="L120" i="25"/>
  <c r="L234" i="25"/>
  <c r="L387" i="25"/>
  <c r="L147" i="19" s="1"/>
  <c r="L459" i="25"/>
  <c r="L491" i="25"/>
  <c r="K7" i="25"/>
  <c r="K39" i="25"/>
  <c r="K21" i="18" s="1"/>
  <c r="K71" i="25"/>
  <c r="K103" i="25"/>
  <c r="K135" i="25"/>
  <c r="K167" i="25"/>
  <c r="K351" i="19" s="1"/>
  <c r="K199" i="25"/>
  <c r="K231" i="25"/>
  <c r="K263" i="25"/>
  <c r="K295" i="25"/>
  <c r="K327" i="25"/>
  <c r="K359" i="25"/>
  <c r="K391" i="25"/>
  <c r="K423" i="25"/>
  <c r="K160" i="19" s="1"/>
  <c r="K455" i="25"/>
  <c r="K487" i="25"/>
  <c r="J19" i="25"/>
  <c r="J38" i="25"/>
  <c r="J54" i="25"/>
  <c r="J70" i="25"/>
  <c r="J86" i="25"/>
  <c r="J102" i="25"/>
  <c r="J110" i="25"/>
  <c r="J134" i="25"/>
  <c r="J150" i="25"/>
  <c r="J166" i="25"/>
  <c r="J182" i="25"/>
  <c r="J198" i="25"/>
  <c r="J214" i="25"/>
  <c r="J230" i="25"/>
  <c r="J246" i="25"/>
  <c r="J254" i="25"/>
  <c r="J278" i="25"/>
  <c r="J294" i="25"/>
  <c r="J310" i="25"/>
  <c r="J326" i="25"/>
  <c r="J342" i="25"/>
  <c r="J358" i="25"/>
  <c r="J374" i="25"/>
  <c r="J390" i="25"/>
  <c r="J406" i="25"/>
  <c r="J422" i="25"/>
  <c r="J438" i="25"/>
  <c r="J454" i="25"/>
  <c r="J470" i="25"/>
  <c r="J486" i="25"/>
  <c r="J502" i="25"/>
  <c r="I18" i="25"/>
  <c r="I15" i="17" s="1"/>
  <c r="I34" i="25"/>
  <c r="I50" i="25"/>
  <c r="I66" i="25"/>
  <c r="I82" i="25"/>
  <c r="I98" i="25"/>
  <c r="I114" i="25"/>
  <c r="I130" i="25"/>
  <c r="I146" i="25"/>
  <c r="I154" i="25"/>
  <c r="I178" i="25"/>
  <c r="I194" i="25"/>
  <c r="I42" i="16" s="1"/>
  <c r="I210" i="25"/>
  <c r="I218" i="25"/>
  <c r="I234" i="25"/>
  <c r="I250" i="25"/>
  <c r="I266" i="25"/>
  <c r="I110" i="19" s="1"/>
  <c r="I282" i="25"/>
  <c r="I298" i="25"/>
  <c r="I314" i="25"/>
  <c r="I330" i="25"/>
  <c r="I346" i="25"/>
  <c r="I362" i="25"/>
  <c r="I378" i="25"/>
  <c r="I394" i="25"/>
  <c r="I154" i="19" s="1"/>
  <c r="I410" i="25"/>
  <c r="I426" i="25"/>
  <c r="I442" i="25"/>
  <c r="I458" i="25"/>
  <c r="I474" i="25"/>
  <c r="I490" i="25"/>
  <c r="H5" i="25"/>
  <c r="H21" i="25"/>
  <c r="H37" i="25"/>
  <c r="H45" i="25"/>
  <c r="H27" i="18" s="1"/>
  <c r="H55" i="25"/>
  <c r="H63" i="25"/>
  <c r="H71" i="25"/>
  <c r="H79" i="25"/>
  <c r="H87" i="25"/>
  <c r="H95" i="25"/>
  <c r="H99" i="25"/>
  <c r="H107" i="25"/>
  <c r="H115" i="25"/>
  <c r="H123" i="25"/>
  <c r="H131" i="25"/>
  <c r="H139" i="25"/>
  <c r="H82" i="19" s="1"/>
  <c r="H147" i="25"/>
  <c r="H155" i="25"/>
  <c r="H15" i="16" s="1"/>
  <c r="H163" i="25"/>
  <c r="H347" i="19" s="1"/>
  <c r="H171" i="25"/>
  <c r="H19" i="16" s="1"/>
  <c r="H179" i="25"/>
  <c r="H187" i="25"/>
  <c r="H195" i="25"/>
  <c r="H203" i="25"/>
  <c r="H211" i="25"/>
  <c r="H219" i="25"/>
  <c r="H227" i="25"/>
  <c r="H235" i="25"/>
  <c r="H243" i="25"/>
  <c r="H251" i="25"/>
  <c r="H259" i="25"/>
  <c r="H267" i="25"/>
  <c r="H111" i="19" s="1"/>
  <c r="H275" i="25"/>
  <c r="H287" i="25"/>
  <c r="H295" i="25"/>
  <c r="H303" i="25"/>
  <c r="H240" i="19" s="1"/>
  <c r="H311" i="25"/>
  <c r="H319" i="25"/>
  <c r="H327" i="25"/>
  <c r="H15" i="7" s="1"/>
  <c r="H331" i="25"/>
  <c r="H19" i="7" s="1"/>
  <c r="H343" i="25"/>
  <c r="H351" i="25"/>
  <c r="H53" i="16" s="1"/>
  <c r="H355" i="25"/>
  <c r="H367" i="25"/>
  <c r="H255" i="19" s="1"/>
  <c r="H375" i="25"/>
  <c r="H379" i="25"/>
  <c r="H387" i="25"/>
  <c r="H395" i="25"/>
  <c r="H155" i="19" s="1"/>
  <c r="H403" i="25"/>
  <c r="H411" i="25"/>
  <c r="H419" i="25"/>
  <c r="H431" i="25"/>
  <c r="H259" i="19" s="1"/>
  <c r="H439" i="25"/>
  <c r="H447" i="25"/>
  <c r="H451" i="25"/>
  <c r="H463" i="25"/>
  <c r="H471" i="25"/>
  <c r="H60" i="16" s="1"/>
  <c r="H479" i="25"/>
  <c r="H487" i="25"/>
  <c r="H491" i="25"/>
  <c r="H43" i="19" s="1"/>
  <c r="H499" i="25"/>
  <c r="M291" i="25"/>
  <c r="L53" i="25"/>
  <c r="L177" i="25"/>
  <c r="L25" i="16" s="1"/>
  <c r="L290" i="25"/>
  <c r="L366" i="25"/>
  <c r="L408" i="25"/>
  <c r="L450" i="25"/>
  <c r="L467" i="25"/>
  <c r="L483" i="25"/>
  <c r="L272" i="19" s="1"/>
  <c r="L499" i="25"/>
  <c r="K15" i="25"/>
  <c r="K31" i="25"/>
  <c r="K317" i="19" s="1"/>
  <c r="K47" i="25"/>
  <c r="K63" i="25"/>
  <c r="K13" i="19" s="1"/>
  <c r="K79" i="25"/>
  <c r="K47" i="19" s="1"/>
  <c r="K95" i="25"/>
  <c r="K111" i="25"/>
  <c r="K127" i="25"/>
  <c r="K143" i="25"/>
  <c r="K159" i="25"/>
  <c r="K175" i="25"/>
  <c r="K191" i="25"/>
  <c r="K207" i="25"/>
  <c r="K223" i="25"/>
  <c r="K239" i="25"/>
  <c r="K255" i="25"/>
  <c r="K271" i="25"/>
  <c r="K287" i="25"/>
  <c r="K303" i="25"/>
  <c r="K319" i="25"/>
  <c r="K335" i="25"/>
  <c r="K351" i="25"/>
  <c r="K367" i="25"/>
  <c r="K383" i="25"/>
  <c r="K399" i="25"/>
  <c r="K415" i="25"/>
  <c r="K379" i="19" s="1"/>
  <c r="K431" i="25"/>
  <c r="K447" i="25"/>
  <c r="K463" i="25"/>
  <c r="K479" i="25"/>
  <c r="K310" i="19" s="1"/>
  <c r="K495" i="25"/>
  <c r="J11" i="25"/>
  <c r="J26" i="25"/>
  <c r="J34" i="25"/>
  <c r="J42" i="25"/>
  <c r="J50" i="25"/>
  <c r="J32" i="18" s="1"/>
  <c r="J58" i="25"/>
  <c r="J66" i="25"/>
  <c r="J74" i="25"/>
  <c r="J82" i="25"/>
  <c r="J90" i="25"/>
  <c r="J98" i="25"/>
  <c r="J106" i="25"/>
  <c r="J114" i="25"/>
  <c r="J122" i="25"/>
  <c r="J130" i="25"/>
  <c r="J138" i="25"/>
  <c r="J146" i="25"/>
  <c r="J154" i="25"/>
  <c r="J14" i="16" s="1"/>
  <c r="J162" i="25"/>
  <c r="J170" i="25"/>
  <c r="J178" i="25"/>
  <c r="J186" i="25"/>
  <c r="J194" i="25"/>
  <c r="J202" i="25"/>
  <c r="J210" i="25"/>
  <c r="J218" i="25"/>
  <c r="J216" i="19" s="1"/>
  <c r="J226" i="25"/>
  <c r="J234" i="25"/>
  <c r="J242" i="25"/>
  <c r="J250" i="25"/>
  <c r="J258" i="25"/>
  <c r="J266" i="25"/>
  <c r="J110" i="19" s="1"/>
  <c r="J274" i="25"/>
  <c r="J282" i="25"/>
  <c r="J287" i="19" s="1"/>
  <c r="J290" i="25"/>
  <c r="J298" i="25"/>
  <c r="J306" i="25"/>
  <c r="J314" i="25"/>
  <c r="J322" i="25"/>
  <c r="J330" i="25"/>
  <c r="J18" i="7" s="1"/>
  <c r="J338" i="25"/>
  <c r="J346" i="25"/>
  <c r="J48" i="16" s="1"/>
  <c r="J354" i="25"/>
  <c r="J362" i="25"/>
  <c r="J370" i="25"/>
  <c r="J378" i="25"/>
  <c r="J386" i="25"/>
  <c r="J394" i="25"/>
  <c r="J402" i="25"/>
  <c r="J410" i="25"/>
  <c r="J374" i="19" s="1"/>
  <c r="J418" i="25"/>
  <c r="J426" i="25"/>
  <c r="J434" i="25"/>
  <c r="J442" i="25"/>
  <c r="J450" i="25"/>
  <c r="J458" i="25"/>
  <c r="J466" i="25"/>
  <c r="J474" i="25"/>
  <c r="J482" i="25"/>
  <c r="J490" i="25"/>
  <c r="J498" i="25"/>
  <c r="I6" i="25"/>
  <c r="I14" i="25"/>
  <c r="I22" i="25"/>
  <c r="I30" i="25"/>
  <c r="I38" i="25"/>
  <c r="I46" i="25"/>
  <c r="I54" i="25"/>
  <c r="I62" i="25"/>
  <c r="I12" i="19" s="1"/>
  <c r="I70" i="25"/>
  <c r="I300" i="19" s="1"/>
  <c r="I78" i="25"/>
  <c r="I86" i="25"/>
  <c r="I54" i="19" s="1"/>
  <c r="I94" i="25"/>
  <c r="I102" i="25"/>
  <c r="I110" i="25"/>
  <c r="I336" i="19" s="1"/>
  <c r="I118" i="25"/>
  <c r="I126" i="25"/>
  <c r="I134" i="25"/>
  <c r="I142" i="25"/>
  <c r="I150" i="25"/>
  <c r="I158" i="25"/>
  <c r="I166" i="25"/>
  <c r="I174" i="25"/>
  <c r="I182" i="25"/>
  <c r="I190" i="25"/>
  <c r="I38" i="16" s="1"/>
  <c r="I198" i="25"/>
  <c r="I206" i="25"/>
  <c r="I209" i="19" s="1"/>
  <c r="I214" i="25"/>
  <c r="I222" i="25"/>
  <c r="I21" i="19" s="1"/>
  <c r="I230" i="25"/>
  <c r="I238" i="25"/>
  <c r="I246" i="25"/>
  <c r="I254" i="25"/>
  <c r="I233" i="19" s="1"/>
  <c r="I262" i="25"/>
  <c r="I270" i="25"/>
  <c r="I278" i="25"/>
  <c r="I286" i="25"/>
  <c r="I294" i="25"/>
  <c r="I302" i="25"/>
  <c r="I239" i="19" s="1"/>
  <c r="I310" i="25"/>
  <c r="I318" i="25"/>
  <c r="I326" i="25"/>
  <c r="I334" i="25"/>
  <c r="I22" i="7" s="1"/>
  <c r="I342" i="25"/>
  <c r="I350" i="25"/>
  <c r="I52" i="16" s="1"/>
  <c r="I358" i="25"/>
  <c r="I366" i="25"/>
  <c r="I374" i="25"/>
  <c r="I382" i="25"/>
  <c r="I390" i="25"/>
  <c r="I398" i="25"/>
  <c r="I406" i="25"/>
  <c r="I370" i="19" s="1"/>
  <c r="I414" i="25"/>
  <c r="I422" i="25"/>
  <c r="I430" i="25"/>
  <c r="I167" i="19" s="1"/>
  <c r="I438" i="25"/>
  <c r="I446" i="25"/>
  <c r="I454" i="25"/>
  <c r="I174" i="19" s="1"/>
  <c r="I462" i="25"/>
  <c r="I182" i="19" s="1"/>
  <c r="I470" i="25"/>
  <c r="I478" i="25"/>
  <c r="I486" i="25"/>
  <c r="I275" i="19" s="1"/>
  <c r="I494" i="25"/>
  <c r="I502" i="25"/>
  <c r="H9" i="25"/>
  <c r="H16" i="18" s="1"/>
  <c r="H17" i="25"/>
  <c r="H14" i="17" s="1"/>
  <c r="H25" i="25"/>
  <c r="H280" i="19" s="1"/>
  <c r="H33" i="25"/>
  <c r="H41" i="25"/>
  <c r="H49" i="25"/>
  <c r="H31" i="18" s="1"/>
  <c r="H53" i="25"/>
  <c r="H57" i="25"/>
  <c r="H61" i="25"/>
  <c r="H65" i="25"/>
  <c r="H15" i="19" s="1"/>
  <c r="H69" i="25"/>
  <c r="H299" i="19" s="1"/>
  <c r="H73" i="25"/>
  <c r="H303" i="19" s="1"/>
  <c r="H77" i="25"/>
  <c r="H81" i="25"/>
  <c r="H49" i="19" s="1"/>
  <c r="H85" i="25"/>
  <c r="H53" i="19" s="1"/>
  <c r="H89" i="25"/>
  <c r="H57" i="19" s="1"/>
  <c r="H93" i="25"/>
  <c r="H97" i="25"/>
  <c r="H101" i="25"/>
  <c r="H105" i="25"/>
  <c r="H109" i="25"/>
  <c r="H113" i="25"/>
  <c r="H32" i="7" s="1"/>
  <c r="H117" i="25"/>
  <c r="H67" i="19" s="1"/>
  <c r="H121" i="25"/>
  <c r="H125" i="25"/>
  <c r="H129" i="25"/>
  <c r="H133" i="25"/>
  <c r="H137" i="25"/>
  <c r="H141" i="25"/>
  <c r="H145" i="25"/>
  <c r="H85" i="19" s="1"/>
  <c r="H149" i="25"/>
  <c r="H89" i="19" s="1"/>
  <c r="H153" i="25"/>
  <c r="H157" i="25"/>
  <c r="H161" i="25"/>
  <c r="H345" i="19" s="1"/>
  <c r="H165" i="25"/>
  <c r="H349" i="19" s="1"/>
  <c r="H169" i="25"/>
  <c r="H173" i="25"/>
  <c r="H177" i="25"/>
  <c r="H181" i="25"/>
  <c r="H185" i="25"/>
  <c r="H33" i="16" s="1"/>
  <c r="H189" i="25"/>
  <c r="H193" i="25"/>
  <c r="H41" i="16" s="1"/>
  <c r="H197" i="25"/>
  <c r="H201" i="25"/>
  <c r="H45" i="16" s="1"/>
  <c r="H205" i="25"/>
  <c r="H209" i="25"/>
  <c r="H212" i="19" s="1"/>
  <c r="H213" i="25"/>
  <c r="H217" i="25"/>
  <c r="H221" i="25"/>
  <c r="H225" i="25"/>
  <c r="H229" i="25"/>
  <c r="H233" i="25"/>
  <c r="H237" i="25"/>
  <c r="H241" i="25"/>
  <c r="H224" i="19" s="1"/>
  <c r="H245" i="25"/>
  <c r="H249" i="25"/>
  <c r="H253" i="25"/>
  <c r="H257" i="25"/>
  <c r="H261" i="25"/>
  <c r="H265" i="25"/>
  <c r="H109" i="19" s="1"/>
  <c r="H269" i="25"/>
  <c r="H113" i="19" s="1"/>
  <c r="H273" i="25"/>
  <c r="H10" i="15" s="1"/>
  <c r="H277" i="25"/>
  <c r="H14" i="15" s="1"/>
  <c r="H281" i="25"/>
  <c r="H285" i="25"/>
  <c r="H289" i="25"/>
  <c r="H360" i="19" s="1"/>
  <c r="H293" i="25"/>
  <c r="H120" i="19" s="1"/>
  <c r="H297" i="25"/>
  <c r="H124" i="19" s="1"/>
  <c r="H301" i="25"/>
  <c r="H238" i="19" s="1"/>
  <c r="H305" i="25"/>
  <c r="H242" i="19" s="1"/>
  <c r="H309" i="25"/>
  <c r="H313" i="25"/>
  <c r="H317" i="25"/>
  <c r="H321" i="25"/>
  <c r="H325" i="25"/>
  <c r="H329" i="25"/>
  <c r="H333" i="25"/>
  <c r="H337" i="25"/>
  <c r="H195" i="19" s="1"/>
  <c r="H341" i="25"/>
  <c r="H252" i="19" s="1"/>
  <c r="H345" i="25"/>
  <c r="H349" i="25"/>
  <c r="H353" i="25"/>
  <c r="H357" i="25"/>
  <c r="H131" i="19" s="1"/>
  <c r="H361" i="25"/>
  <c r="H365" i="25"/>
  <c r="H369" i="25"/>
  <c r="H373" i="25"/>
  <c r="H377" i="25"/>
  <c r="H143" i="19" s="1"/>
  <c r="H381" i="25"/>
  <c r="H385" i="25"/>
  <c r="H145" i="19" s="1"/>
  <c r="H389" i="25"/>
  <c r="H393" i="25"/>
  <c r="H397" i="25"/>
  <c r="H401" i="25"/>
  <c r="H405" i="25"/>
  <c r="H409" i="25"/>
  <c r="H413" i="25"/>
  <c r="H417" i="25"/>
  <c r="H381" i="19" s="1"/>
  <c r="H421" i="25"/>
  <c r="H425" i="25"/>
  <c r="H429" i="25"/>
  <c r="H433" i="25"/>
  <c r="H437" i="25"/>
  <c r="H441" i="25"/>
  <c r="H445" i="25"/>
  <c r="H264" i="19" s="1"/>
  <c r="H449" i="25"/>
  <c r="H453" i="25"/>
  <c r="H457" i="25"/>
  <c r="H461" i="25"/>
  <c r="H465" i="25"/>
  <c r="H185" i="19" s="1"/>
  <c r="H469" i="25"/>
  <c r="H473" i="25"/>
  <c r="H477" i="25"/>
  <c r="H481" i="25"/>
  <c r="H312" i="19" s="1"/>
  <c r="H485" i="25"/>
  <c r="H489" i="25"/>
  <c r="H493" i="25"/>
  <c r="H497" i="25"/>
  <c r="H23" i="15" s="1"/>
  <c r="H501" i="25"/>
  <c r="M453" i="25"/>
  <c r="N173" i="19" s="1"/>
  <c r="L113" i="25"/>
  <c r="L32" i="7" s="1"/>
  <c r="L226" i="25"/>
  <c r="L25" i="19" s="1"/>
  <c r="L334" i="25"/>
  <c r="L384" i="25"/>
  <c r="L28" i="7" s="1"/>
  <c r="L427" i="25"/>
  <c r="L458" i="25"/>
  <c r="L178" i="19" s="1"/>
  <c r="L474" i="25"/>
  <c r="L490" i="25"/>
  <c r="L42" i="19" s="1"/>
  <c r="K6" i="25"/>
  <c r="K22" i="25"/>
  <c r="K19" i="17" s="1"/>
  <c r="K38" i="25"/>
  <c r="K54" i="25"/>
  <c r="K70" i="25"/>
  <c r="K86" i="25"/>
  <c r="K102" i="25"/>
  <c r="K118" i="25"/>
  <c r="K134" i="25"/>
  <c r="K150" i="25"/>
  <c r="K10" i="16" s="1"/>
  <c r="K166" i="25"/>
  <c r="K182" i="25"/>
  <c r="K198" i="25"/>
  <c r="K214" i="25"/>
  <c r="K93" i="19" s="1"/>
  <c r="K230" i="25"/>
  <c r="K246" i="25"/>
  <c r="K262" i="25"/>
  <c r="K278" i="25"/>
  <c r="K15" i="15" s="1"/>
  <c r="K294" i="25"/>
  <c r="K310" i="25"/>
  <c r="K326" i="25"/>
  <c r="K342" i="25"/>
  <c r="K253" i="19" s="1"/>
  <c r="K358" i="25"/>
  <c r="K374" i="25"/>
  <c r="K390" i="25"/>
  <c r="K406" i="25"/>
  <c r="K370" i="19" s="1"/>
  <c r="K422" i="25"/>
  <c r="K438" i="25"/>
  <c r="K454" i="25"/>
  <c r="K470" i="25"/>
  <c r="K190" i="19" s="1"/>
  <c r="K486" i="25"/>
  <c r="K502" i="25"/>
  <c r="J18" i="25"/>
  <c r="J29" i="25"/>
  <c r="J37" i="25"/>
  <c r="J45" i="25"/>
  <c r="J53" i="25"/>
  <c r="J61" i="25"/>
  <c r="J11" i="19" s="1"/>
  <c r="J69" i="25"/>
  <c r="J299" i="19" s="1"/>
  <c r="J85" i="25"/>
  <c r="J93" i="25"/>
  <c r="J61" i="19" s="1"/>
  <c r="J101" i="25"/>
  <c r="J327" i="19" s="1"/>
  <c r="J109" i="25"/>
  <c r="J117" i="25"/>
  <c r="J125" i="25"/>
  <c r="J72" i="19" s="1"/>
  <c r="J133" i="25"/>
  <c r="J80" i="19" s="1"/>
  <c r="J149" i="25"/>
  <c r="J165" i="25"/>
  <c r="J181" i="25"/>
  <c r="J197" i="25"/>
  <c r="J354" i="19" s="1"/>
  <c r="J221" i="25"/>
  <c r="J237" i="25"/>
  <c r="J253" i="25"/>
  <c r="J232" i="19" s="1"/>
  <c r="J269" i="25"/>
  <c r="J113" i="19" s="1"/>
  <c r="J285" i="25"/>
  <c r="J301" i="25"/>
  <c r="J317" i="25"/>
  <c r="J10" i="14" s="1"/>
  <c r="J333" i="25"/>
  <c r="J21" i="7" s="1"/>
  <c r="J349" i="25"/>
  <c r="J373" i="25"/>
  <c r="J389" i="25"/>
  <c r="J149" i="19" s="1"/>
  <c r="J405" i="25"/>
  <c r="J421" i="25"/>
  <c r="J437" i="25"/>
  <c r="J461" i="25"/>
  <c r="J477" i="25"/>
  <c r="J293" i="19" s="1"/>
  <c r="J493" i="25"/>
  <c r="I9" i="25"/>
  <c r="I33" i="25"/>
  <c r="I49" i="25"/>
  <c r="I31" i="18" s="1"/>
  <c r="I65" i="25"/>
  <c r="I15" i="19" s="1"/>
  <c r="I81" i="25"/>
  <c r="I89" i="25"/>
  <c r="I105" i="25"/>
  <c r="I129" i="25"/>
  <c r="I76" i="19" s="1"/>
  <c r="I137" i="25"/>
  <c r="I203" i="19" s="1"/>
  <c r="I153" i="25"/>
  <c r="I169" i="25"/>
  <c r="I185" i="25"/>
  <c r="I201" i="25"/>
  <c r="I45" i="16" s="1"/>
  <c r="I217" i="25"/>
  <c r="I233" i="25"/>
  <c r="I257" i="25"/>
  <c r="I273" i="25"/>
  <c r="I281" i="25"/>
  <c r="I297" i="25"/>
  <c r="I313" i="25"/>
  <c r="I329" i="25"/>
  <c r="I345" i="25"/>
  <c r="I369" i="25"/>
  <c r="I257" i="19" s="1"/>
  <c r="I385" i="25"/>
  <c r="I145" i="19" s="1"/>
  <c r="I401" i="25"/>
  <c r="I417" i="25"/>
  <c r="I381" i="19" s="1"/>
  <c r="I433" i="25"/>
  <c r="I261" i="19" s="1"/>
  <c r="I449" i="25"/>
  <c r="I465" i="25"/>
  <c r="I481" i="25"/>
  <c r="I312" i="19" s="1"/>
  <c r="I489" i="25"/>
  <c r="I41" i="19" s="1"/>
  <c r="H12" i="25"/>
  <c r="H19" i="18" s="1"/>
  <c r="H28" i="25"/>
  <c r="H283" i="19" s="1"/>
  <c r="H44" i="25"/>
  <c r="H26" i="18" s="1"/>
  <c r="H58" i="25"/>
  <c r="H66" i="25"/>
  <c r="H74" i="25"/>
  <c r="H82" i="25"/>
  <c r="H50" i="19" s="1"/>
  <c r="H90" i="25"/>
  <c r="H58" i="19" s="1"/>
  <c r="H98" i="25"/>
  <c r="H324" i="19" s="1"/>
  <c r="H106" i="25"/>
  <c r="H332" i="19" s="1"/>
  <c r="H114" i="25"/>
  <c r="H33" i="7" s="1"/>
  <c r="H122" i="25"/>
  <c r="H200" i="19" s="1"/>
  <c r="H130" i="25"/>
  <c r="H77" i="19" s="1"/>
  <c r="H134" i="25"/>
  <c r="H81" i="19" s="1"/>
  <c r="H142" i="25"/>
  <c r="H16" i="19" s="1"/>
  <c r="H150" i="25"/>
  <c r="H402" i="25"/>
  <c r="H366" i="19" s="1"/>
  <c r="H418" i="25"/>
  <c r="H426" i="25"/>
  <c r="H434" i="25"/>
  <c r="H168" i="19" s="1"/>
  <c r="H442" i="25"/>
  <c r="H450" i="25"/>
  <c r="H269" i="19" s="1"/>
  <c r="H458" i="25"/>
  <c r="H466" i="25"/>
  <c r="H186" i="19" s="1"/>
  <c r="H474" i="25"/>
  <c r="H290" i="19" s="1"/>
  <c r="H482" i="25"/>
  <c r="H490" i="25"/>
  <c r="H498" i="25"/>
  <c r="H24" i="15" s="1"/>
  <c r="M468" i="25"/>
  <c r="N188" i="19" s="1"/>
  <c r="L339" i="25"/>
  <c r="L430" i="25"/>
  <c r="L475" i="25"/>
  <c r="L291" i="19" s="1"/>
  <c r="K23" i="25"/>
  <c r="K55" i="25"/>
  <c r="K87" i="25"/>
  <c r="K119" i="25"/>
  <c r="K69" i="19" s="1"/>
  <c r="K151" i="25"/>
  <c r="K183" i="25"/>
  <c r="K215" i="25"/>
  <c r="K247" i="25"/>
  <c r="K102" i="19" s="1"/>
  <c r="K279" i="25"/>
  <c r="K311" i="25"/>
  <c r="K343" i="25"/>
  <c r="K375" i="25"/>
  <c r="K141" i="19" s="1"/>
  <c r="K407" i="25"/>
  <c r="K439" i="25"/>
  <c r="K471" i="25"/>
  <c r="K3" i="25"/>
  <c r="K10" i="18" s="1"/>
  <c r="J30" i="25"/>
  <c r="J46" i="25"/>
  <c r="J62" i="25"/>
  <c r="J78" i="25"/>
  <c r="J94" i="25"/>
  <c r="J118" i="25"/>
  <c r="J68" i="19" s="1"/>
  <c r="J126" i="25"/>
  <c r="J73" i="19" s="1"/>
  <c r="J142" i="25"/>
  <c r="J158" i="25"/>
  <c r="J174" i="25"/>
  <c r="J190" i="25"/>
  <c r="J38" i="16" s="1"/>
  <c r="J206" i="25"/>
  <c r="J222" i="25"/>
  <c r="J238" i="25"/>
  <c r="J262" i="25"/>
  <c r="J106" i="19" s="1"/>
  <c r="J270" i="25"/>
  <c r="J286" i="25"/>
  <c r="J302" i="25"/>
  <c r="J318" i="25"/>
  <c r="J11" i="14" s="1"/>
  <c r="J334" i="25"/>
  <c r="J350" i="25"/>
  <c r="J366" i="25"/>
  <c r="J382" i="25"/>
  <c r="J398" i="25"/>
  <c r="J414" i="25"/>
  <c r="J378" i="19" s="1"/>
  <c r="J430" i="25"/>
  <c r="J446" i="25"/>
  <c r="J462" i="25"/>
  <c r="J478" i="25"/>
  <c r="J309" i="19" s="1"/>
  <c r="J494" i="25"/>
  <c r="I10" i="25"/>
  <c r="I17" i="18" s="1"/>
  <c r="I26" i="25"/>
  <c r="I281" i="19" s="1"/>
  <c r="I42" i="25"/>
  <c r="I24" i="18" s="1"/>
  <c r="I58" i="25"/>
  <c r="I74" i="25"/>
  <c r="I90" i="25"/>
  <c r="I58" i="19" s="1"/>
  <c r="I106" i="25"/>
  <c r="I122" i="25"/>
  <c r="I138" i="25"/>
  <c r="I204" i="19" s="1"/>
  <c r="I162" i="25"/>
  <c r="I346" i="19" s="1"/>
  <c r="I170" i="25"/>
  <c r="I18" i="16" s="1"/>
  <c r="I186" i="25"/>
  <c r="I34" i="16" s="1"/>
  <c r="I202" i="25"/>
  <c r="I205" i="19" s="1"/>
  <c r="I226" i="25"/>
  <c r="I25" i="19" s="1"/>
  <c r="I242" i="25"/>
  <c r="I258" i="25"/>
  <c r="I237" i="19" s="1"/>
  <c r="I274" i="25"/>
  <c r="I11" i="15" s="1"/>
  <c r="I290" i="25"/>
  <c r="I117" i="19" s="1"/>
  <c r="I306" i="25"/>
  <c r="I243" i="19" s="1"/>
  <c r="I322" i="25"/>
  <c r="I30" i="19" s="1"/>
  <c r="I338" i="25"/>
  <c r="I9" i="7" s="1"/>
  <c r="I354" i="25"/>
  <c r="I362" i="19" s="1"/>
  <c r="I370" i="25"/>
  <c r="I258" i="19" s="1"/>
  <c r="I386" i="25"/>
  <c r="I146" i="19" s="1"/>
  <c r="I402" i="25"/>
  <c r="I418" i="25"/>
  <c r="I382" i="19" s="1"/>
  <c r="I434" i="25"/>
  <c r="I450" i="25"/>
  <c r="I269" i="19" s="1"/>
  <c r="I466" i="25"/>
  <c r="I482" i="25"/>
  <c r="I271" i="19" s="1"/>
  <c r="I498" i="25"/>
  <c r="H13" i="25"/>
  <c r="H29" i="25"/>
  <c r="H315" i="19" s="1"/>
  <c r="H51" i="25"/>
  <c r="H33" i="18" s="1"/>
  <c r="H59" i="25"/>
  <c r="H41" i="18" s="1"/>
  <c r="H67" i="25"/>
  <c r="H297" i="19" s="1"/>
  <c r="H75" i="25"/>
  <c r="H83" i="25"/>
  <c r="H51" i="19" s="1"/>
  <c r="H91" i="25"/>
  <c r="H103" i="25"/>
  <c r="H329" i="19" s="1"/>
  <c r="H111" i="25"/>
  <c r="H119" i="25"/>
  <c r="H69" i="19" s="1"/>
  <c r="H127" i="25"/>
  <c r="H135" i="25"/>
  <c r="H201" i="19" s="1"/>
  <c r="H143" i="25"/>
  <c r="H17" i="19" s="1"/>
  <c r="H151" i="25"/>
  <c r="H11" i="16" s="1"/>
  <c r="H159" i="25"/>
  <c r="H343" i="19" s="1"/>
  <c r="H167" i="25"/>
  <c r="H351" i="19" s="1"/>
  <c r="H175" i="25"/>
  <c r="H23" i="16" s="1"/>
  <c r="H183" i="25"/>
  <c r="H31" i="16" s="1"/>
  <c r="H191" i="25"/>
  <c r="H39" i="16" s="1"/>
  <c r="H199" i="25"/>
  <c r="H43" i="16" s="1"/>
  <c r="H207" i="25"/>
  <c r="H210" i="19" s="1"/>
  <c r="H215" i="25"/>
  <c r="H94" i="19" s="1"/>
  <c r="H223" i="25"/>
  <c r="H22" i="19" s="1"/>
  <c r="H231" i="25"/>
  <c r="H95" i="19" s="1"/>
  <c r="H239" i="25"/>
  <c r="H247" i="25"/>
  <c r="H102" i="19" s="1"/>
  <c r="H255" i="25"/>
  <c r="H263" i="25"/>
  <c r="H107" i="19" s="1"/>
  <c r="H271" i="25"/>
  <c r="H115" i="19" s="1"/>
  <c r="H279" i="25"/>
  <c r="H16" i="15" s="1"/>
  <c r="H283" i="25"/>
  <c r="H288" i="19" s="1"/>
  <c r="H291" i="25"/>
  <c r="H299" i="25"/>
  <c r="H307" i="25"/>
  <c r="H244" i="19" s="1"/>
  <c r="H315" i="25"/>
  <c r="H128" i="19" s="1"/>
  <c r="H323" i="25"/>
  <c r="H335" i="25"/>
  <c r="H193" i="19" s="1"/>
  <c r="H339" i="25"/>
  <c r="H10" i="7" s="1"/>
  <c r="H347" i="25"/>
  <c r="H359" i="25"/>
  <c r="H35" i="19" s="1"/>
  <c r="H363" i="25"/>
  <c r="H133" i="19" s="1"/>
  <c r="H371" i="25"/>
  <c r="H137" i="19" s="1"/>
  <c r="H383" i="25"/>
  <c r="H391" i="25"/>
  <c r="H151" i="19" s="1"/>
  <c r="H399" i="25"/>
  <c r="H159" i="19" s="1"/>
  <c r="H407" i="25"/>
  <c r="H371" i="19" s="1"/>
  <c r="H415" i="25"/>
  <c r="H379" i="19" s="1"/>
  <c r="H423" i="25"/>
  <c r="H160" i="19" s="1"/>
  <c r="H427" i="25"/>
  <c r="H164" i="19" s="1"/>
  <c r="H435" i="25"/>
  <c r="H443" i="25"/>
  <c r="H455" i="25"/>
  <c r="H175" i="19" s="1"/>
  <c r="H459" i="25"/>
  <c r="H179" i="19" s="1"/>
  <c r="H467" i="25"/>
  <c r="H187" i="19" s="1"/>
  <c r="H475" i="25"/>
  <c r="H291" i="19" s="1"/>
  <c r="H483" i="25"/>
  <c r="H272" i="19" s="1"/>
  <c r="H495" i="25"/>
  <c r="H21" i="15" s="1"/>
  <c r="A291" i="19"/>
  <c r="A53" i="16"/>
  <c r="A222" i="19"/>
  <c r="A218" i="19"/>
  <c r="A217" i="19"/>
  <c r="A15" i="16"/>
  <c r="A82" i="19"/>
  <c r="A41" i="18"/>
  <c r="A24" i="15"/>
  <c r="A182" i="19"/>
  <c r="A158" i="19"/>
  <c r="A52" i="16"/>
  <c r="A11" i="14"/>
  <c r="A114" i="19"/>
  <c r="A233" i="19"/>
  <c r="A221" i="19"/>
  <c r="A200" i="19"/>
  <c r="A33" i="7"/>
  <c r="A336" i="19"/>
  <c r="A324" i="19"/>
  <c r="A62" i="19"/>
  <c r="A40" i="18"/>
  <c r="A316" i="19"/>
  <c r="A27" i="15"/>
  <c r="A23" i="15"/>
  <c r="A274" i="19"/>
  <c r="A293" i="19"/>
  <c r="A173" i="19"/>
  <c r="A171" i="19"/>
  <c r="A261" i="19"/>
  <c r="A381" i="19"/>
  <c r="A365" i="19"/>
  <c r="A157" i="19"/>
  <c r="A139" i="19"/>
  <c r="A361" i="19"/>
  <c r="A47" i="16"/>
  <c r="A21" i="7"/>
  <c r="A360" i="19"/>
  <c r="A24" i="19"/>
  <c r="A212" i="19"/>
  <c r="A354" i="19"/>
  <c r="A21" i="16"/>
  <c r="A80" i="19"/>
  <c r="A76" i="19"/>
  <c r="A199" i="19"/>
  <c r="A67" i="19"/>
  <c r="A32" i="7"/>
  <c r="A323" i="19"/>
  <c r="A303" i="19"/>
  <c r="A299" i="19"/>
  <c r="A15" i="19"/>
  <c r="A31" i="18"/>
  <c r="A18" i="17"/>
  <c r="A14" i="17"/>
  <c r="A12" i="18"/>
  <c r="A26" i="15"/>
  <c r="A44" i="19"/>
  <c r="A40" i="19"/>
  <c r="A273" i="19"/>
  <c r="A292" i="19"/>
  <c r="A61" i="16"/>
  <c r="A188" i="19"/>
  <c r="A184" i="19"/>
  <c r="A176" i="19"/>
  <c r="A172" i="19"/>
  <c r="A263" i="19"/>
  <c r="A57" i="16"/>
  <c r="A170" i="19"/>
  <c r="A165" i="19"/>
  <c r="A161" i="19"/>
  <c r="A380" i="19"/>
  <c r="A376" i="19"/>
  <c r="A372" i="19"/>
  <c r="A368" i="19"/>
  <c r="A152" i="19"/>
  <c r="A148" i="19"/>
  <c r="A28" i="7"/>
  <c r="A142" i="19"/>
  <c r="A138" i="19"/>
  <c r="A134" i="19"/>
  <c r="A36" i="19"/>
  <c r="A11" i="7"/>
  <c r="A20" i="7"/>
  <c r="A16" i="7"/>
  <c r="A32" i="19"/>
  <c r="A13" i="14"/>
  <c r="A249" i="19"/>
  <c r="A245" i="19"/>
  <c r="A127" i="19"/>
  <c r="A123" i="19"/>
  <c r="A359" i="19"/>
  <c r="A289" i="19"/>
  <c r="A17" i="15"/>
  <c r="A13" i="15"/>
  <c r="A116" i="19"/>
  <c r="A108" i="19"/>
  <c r="A104" i="19"/>
  <c r="A96" i="19"/>
  <c r="A27" i="19"/>
  <c r="A23" i="19"/>
  <c r="A19" i="19"/>
  <c r="A214" i="19"/>
  <c r="A91" i="19"/>
  <c r="A211" i="19"/>
  <c r="A207" i="19"/>
  <c r="A353" i="19"/>
  <c r="A28" i="16"/>
  <c r="A344" i="19"/>
  <c r="A340" i="19"/>
  <c r="A12" i="16"/>
  <c r="A88" i="19"/>
  <c r="A18" i="19"/>
  <c r="A79" i="19"/>
  <c r="A198" i="19"/>
  <c r="A66" i="19"/>
  <c r="A31" i="7"/>
  <c r="A326" i="19"/>
  <c r="A56" i="19"/>
  <c r="A52" i="19"/>
  <c r="A302" i="19"/>
  <c r="A298" i="19"/>
  <c r="A14" i="19"/>
  <c r="A34" i="18"/>
  <c r="A30" i="18"/>
  <c r="A22" i="18"/>
  <c r="A285" i="19"/>
  <c r="A318" i="19"/>
  <c r="A283" i="19"/>
  <c r="A279" i="19"/>
  <c r="A17" i="17"/>
  <c r="A13" i="17"/>
  <c r="I215" i="19" l="1"/>
  <c r="I13" i="16"/>
  <c r="I57" i="19"/>
  <c r="I319" i="19"/>
  <c r="I378" i="19"/>
  <c r="I287" i="19"/>
  <c r="K383" i="19"/>
  <c r="K363" i="19"/>
  <c r="K31" i="19"/>
  <c r="K26" i="19"/>
  <c r="K284" i="19"/>
  <c r="I168" i="19"/>
  <c r="I332" i="19"/>
  <c r="I33" i="16"/>
  <c r="J101" i="19"/>
  <c r="I124" i="19"/>
  <c r="I97" i="19"/>
  <c r="I17" i="16"/>
  <c r="I331" i="19"/>
  <c r="J238" i="19"/>
  <c r="N118" i="19"/>
  <c r="J52" i="16"/>
  <c r="J357" i="19"/>
  <c r="J21" i="19"/>
  <c r="J342" i="19"/>
  <c r="J62" i="19"/>
  <c r="J316" i="19"/>
  <c r="J19" i="15"/>
  <c r="J51" i="16"/>
  <c r="J20" i="19"/>
  <c r="J335" i="19"/>
  <c r="K87" i="19"/>
  <c r="K65" i="19"/>
  <c r="N26" i="15"/>
  <c r="N256" i="19"/>
  <c r="K60" i="16"/>
  <c r="K254" i="19"/>
  <c r="K94" i="19"/>
  <c r="K55" i="19"/>
  <c r="J15" i="17"/>
  <c r="K174" i="19"/>
  <c r="K150" i="19"/>
  <c r="K34" i="19"/>
  <c r="K355" i="19"/>
  <c r="K81" i="19"/>
  <c r="K300" i="19"/>
  <c r="K13" i="18"/>
  <c r="L164" i="19"/>
  <c r="J213" i="19"/>
  <c r="L372" i="19"/>
  <c r="K151" i="19"/>
  <c r="K14" i="18"/>
  <c r="K56" i="16"/>
  <c r="K248" i="19"/>
  <c r="K37" i="18"/>
  <c r="K39" i="19"/>
  <c r="K329" i="19"/>
  <c r="L198" i="19"/>
  <c r="K371" i="19"/>
  <c r="K16" i="15"/>
  <c r="K11" i="16"/>
  <c r="K278" i="19"/>
  <c r="K386" i="19"/>
  <c r="K132" i="19"/>
  <c r="K29" i="19"/>
  <c r="K350" i="19"/>
  <c r="K328" i="19"/>
  <c r="L290" i="19"/>
  <c r="J42" i="16"/>
  <c r="K175" i="19"/>
  <c r="K15" i="7"/>
  <c r="L133" i="19"/>
  <c r="J253" i="19"/>
  <c r="I16" i="19"/>
  <c r="J146" i="19"/>
  <c r="J362" i="19"/>
  <c r="J117" i="19"/>
  <c r="J237" i="19"/>
  <c r="J25" i="19"/>
  <c r="I224" i="19"/>
  <c r="I32" i="7"/>
  <c r="L39" i="19"/>
  <c r="I81" i="19"/>
  <c r="I27" i="15"/>
  <c r="I14" i="15"/>
  <c r="L175" i="19"/>
  <c r="J114" i="19"/>
  <c r="J209" i="19"/>
  <c r="J369" i="19"/>
  <c r="I150" i="19"/>
  <c r="I132" i="19"/>
  <c r="I34" i="19"/>
  <c r="I121" i="19"/>
  <c r="I106" i="19"/>
  <c r="I29" i="19"/>
  <c r="I355" i="19"/>
  <c r="I20" i="18"/>
  <c r="I13" i="18"/>
  <c r="J229" i="19"/>
  <c r="J34" i="16"/>
  <c r="J281" i="19"/>
  <c r="K183" i="19"/>
  <c r="K159" i="19"/>
  <c r="K193" i="19"/>
  <c r="K115" i="19"/>
  <c r="K210" i="19"/>
  <c r="I42" i="19"/>
  <c r="I163" i="19"/>
  <c r="I33" i="7"/>
  <c r="I32" i="18"/>
  <c r="J275" i="19"/>
  <c r="J132" i="19"/>
  <c r="J29" i="19"/>
  <c r="J350" i="19"/>
  <c r="J20" i="18"/>
  <c r="I373" i="19"/>
  <c r="I361" i="19"/>
  <c r="I360" i="19"/>
  <c r="I24" i="19"/>
  <c r="I345" i="19"/>
  <c r="I280" i="19"/>
  <c r="I166" i="19"/>
  <c r="I135" i="19"/>
  <c r="I238" i="19"/>
  <c r="I208" i="19"/>
  <c r="I84" i="19"/>
  <c r="I368" i="19"/>
  <c r="I13" i="15"/>
  <c r="I99" i="19"/>
  <c r="I348" i="19"/>
  <c r="I326" i="19"/>
  <c r="I52" i="19"/>
  <c r="I11" i="18"/>
  <c r="K18" i="18"/>
  <c r="L363" i="19"/>
  <c r="I56" i="16"/>
  <c r="I160" i="19"/>
  <c r="I94" i="19"/>
  <c r="J336" i="19"/>
  <c r="J182" i="19"/>
  <c r="J29" i="16"/>
  <c r="J35" i="18"/>
  <c r="K106" i="19"/>
  <c r="J9" i="7"/>
  <c r="J243" i="19"/>
  <c r="K234" i="19"/>
  <c r="K39" i="16"/>
  <c r="L25" i="15"/>
  <c r="I374" i="19"/>
  <c r="I14" i="17"/>
  <c r="I274" i="19"/>
  <c r="I349" i="19"/>
  <c r="I299" i="19"/>
  <c r="I286" i="19"/>
  <c r="I311" i="19"/>
  <c r="I184" i="19"/>
  <c r="I194" i="19"/>
  <c r="I75" i="19"/>
  <c r="L10" i="18"/>
  <c r="L60" i="16"/>
  <c r="L383" i="19"/>
  <c r="I100" i="19"/>
  <c r="I372" i="19"/>
  <c r="I330" i="19"/>
  <c r="J22" i="7"/>
  <c r="J16" i="19"/>
  <c r="J308" i="19"/>
  <c r="I186" i="19"/>
  <c r="I366" i="19"/>
  <c r="J20" i="15"/>
  <c r="J136" i="19"/>
  <c r="J239" i="19"/>
  <c r="J221" i="19"/>
  <c r="J22" i="16"/>
  <c r="J28" i="18"/>
  <c r="L10" i="7"/>
  <c r="I185" i="19"/>
  <c r="I10" i="15"/>
  <c r="I16" i="18"/>
  <c r="J139" i="19"/>
  <c r="J67" i="19"/>
  <c r="K28" i="15"/>
  <c r="K55" i="16"/>
  <c r="K140" i="19"/>
  <c r="K247" i="19"/>
  <c r="K101" i="19"/>
  <c r="K68" i="19"/>
  <c r="I190" i="19"/>
  <c r="I140" i="19"/>
  <c r="I253" i="19"/>
  <c r="I247" i="19"/>
  <c r="I15" i="15"/>
  <c r="I10" i="16"/>
  <c r="J125" i="19"/>
  <c r="J205" i="19"/>
  <c r="J18" i="16"/>
  <c r="J204" i="19"/>
  <c r="J24" i="18"/>
  <c r="K259" i="19"/>
  <c r="K23" i="16"/>
  <c r="I178" i="19"/>
  <c r="I213" i="19"/>
  <c r="I86" i="19"/>
  <c r="J150" i="19"/>
  <c r="J233" i="19"/>
  <c r="J355" i="19"/>
  <c r="J300" i="19"/>
  <c r="I58" i="16"/>
  <c r="I228" i="19"/>
  <c r="I377" i="19"/>
  <c r="I37" i="16"/>
  <c r="I315" i="19"/>
  <c r="J17" i="18"/>
  <c r="I263" i="19"/>
  <c r="I19" i="19"/>
  <c r="I71" i="19"/>
  <c r="I334" i="19"/>
  <c r="K288" i="19"/>
  <c r="K230" i="19"/>
  <c r="K35" i="16"/>
  <c r="K15" i="16"/>
  <c r="H323" i="19"/>
  <c r="J386" i="19"/>
  <c r="J121" i="19"/>
  <c r="H42" i="16"/>
  <c r="H300" i="19"/>
  <c r="I62" i="16"/>
  <c r="H170" i="19"/>
  <c r="H384" i="19"/>
  <c r="H245" i="19"/>
  <c r="H348" i="19"/>
  <c r="I157" i="19"/>
  <c r="I10" i="17"/>
  <c r="I170" i="19"/>
  <c r="I130" i="19"/>
  <c r="I119" i="19"/>
  <c r="I27" i="19"/>
  <c r="I88" i="19"/>
  <c r="I66" i="19"/>
  <c r="A327" i="19"/>
  <c r="A246" i="19"/>
  <c r="A320" i="19"/>
  <c r="A50" i="19"/>
  <c r="A26" i="16"/>
  <c r="A225" i="19"/>
  <c r="A237" i="19"/>
  <c r="A271" i="19"/>
  <c r="A12" i="17"/>
  <c r="A343" i="19"/>
  <c r="A38" i="18"/>
  <c r="A32" i="16"/>
  <c r="A256" i="19"/>
  <c r="A260" i="19"/>
  <c r="A22" i="15"/>
  <c r="A307" i="19"/>
  <c r="A61" i="19"/>
  <c r="A113" i="19"/>
  <c r="A10" i="14"/>
  <c r="A51" i="16"/>
  <c r="A25" i="7"/>
  <c r="A281" i="19"/>
  <c r="A204" i="19"/>
  <c r="H234" i="19"/>
  <c r="H59" i="16"/>
  <c r="I250" i="19"/>
  <c r="K121" i="19"/>
  <c r="I158" i="19"/>
  <c r="I114" i="19"/>
  <c r="J320" i="19"/>
  <c r="H226" i="19"/>
  <c r="I251" i="19"/>
  <c r="I229" i="19"/>
  <c r="H247" i="19"/>
  <c r="H29" i="19"/>
  <c r="H86" i="19"/>
  <c r="H336" i="19"/>
  <c r="H227" i="19"/>
  <c r="H16" i="16"/>
  <c r="I35" i="18"/>
  <c r="A130" i="19"/>
  <c r="H14" i="14"/>
  <c r="K17" i="19"/>
  <c r="I220" i="19"/>
  <c r="H317" i="19"/>
  <c r="I384" i="19"/>
  <c r="I104" i="19"/>
  <c r="I28" i="16"/>
  <c r="K126" i="19"/>
  <c r="L310" i="19"/>
  <c r="I122" i="19"/>
  <c r="A257" i="19"/>
  <c r="A268" i="19"/>
  <c r="A70" i="19"/>
  <c r="H40" i="18"/>
  <c r="H361" i="19"/>
  <c r="I350" i="19"/>
  <c r="I125" i="19"/>
  <c r="A202" i="19"/>
  <c r="A16" i="16"/>
  <c r="A44" i="16"/>
  <c r="A227" i="19"/>
  <c r="A286" i="19"/>
  <c r="A89" i="19"/>
  <c r="A349" i="19"/>
  <c r="A92" i="19"/>
  <c r="A28" i="19"/>
  <c r="A100" i="19"/>
  <c r="A120" i="19"/>
  <c r="A33" i="19"/>
  <c r="A252" i="19"/>
  <c r="A131" i="19"/>
  <c r="A149" i="19"/>
  <c r="A369" i="19"/>
  <c r="A385" i="19"/>
  <c r="A189" i="19"/>
  <c r="A15" i="17"/>
  <c r="A346" i="19"/>
  <c r="A42" i="16"/>
  <c r="A213" i="19"/>
  <c r="A25" i="19"/>
  <c r="A11" i="15"/>
  <c r="A362" i="19"/>
  <c r="A146" i="19"/>
  <c r="A366" i="19"/>
  <c r="A382" i="19"/>
  <c r="A168" i="19"/>
  <c r="A317" i="19"/>
  <c r="A13" i="19"/>
  <c r="A47" i="19"/>
  <c r="A63" i="19"/>
  <c r="A74" i="19"/>
  <c r="A17" i="19"/>
  <c r="A23" i="16"/>
  <c r="A22" i="19"/>
  <c r="A234" i="19"/>
  <c r="A115" i="19"/>
  <c r="A358" i="19"/>
  <c r="A240" i="19"/>
  <c r="A193" i="19"/>
  <c r="A159" i="19"/>
  <c r="A379" i="19"/>
  <c r="A266" i="19"/>
  <c r="A310" i="19"/>
  <c r="A21" i="15"/>
  <c r="H126" i="19"/>
  <c r="H222" i="19"/>
  <c r="H337" i="19"/>
  <c r="H305" i="19"/>
  <c r="I304" i="19"/>
  <c r="J265" i="19"/>
  <c r="J26" i="7"/>
  <c r="J12" i="19"/>
  <c r="H42" i="19"/>
  <c r="H178" i="19"/>
  <c r="H163" i="19"/>
  <c r="I47" i="16"/>
  <c r="J181" i="19"/>
  <c r="H293" i="19"/>
  <c r="H135" i="19"/>
  <c r="H356" i="19"/>
  <c r="H232" i="19"/>
  <c r="H20" i="19"/>
  <c r="H21" i="16"/>
  <c r="H341" i="19"/>
  <c r="H84" i="19"/>
  <c r="H72" i="19"/>
  <c r="H335" i="19"/>
  <c r="I309" i="19"/>
  <c r="I265" i="19"/>
  <c r="I11" i="14"/>
  <c r="I342" i="19"/>
  <c r="I73" i="19"/>
  <c r="J258" i="19"/>
  <c r="J11" i="15"/>
  <c r="J225" i="19"/>
  <c r="A85" i="19"/>
  <c r="A242" i="19"/>
  <c r="I328" i="19"/>
  <c r="A330" i="19"/>
  <c r="A19" i="18"/>
  <c r="A10" i="19"/>
  <c r="A83" i="19"/>
  <c r="A36" i="16"/>
  <c r="A16" i="18"/>
  <c r="A39" i="18"/>
  <c r="A57" i="19"/>
  <c r="A19" i="17"/>
  <c r="A81" i="19"/>
  <c r="A253" i="19"/>
  <c r="H31" i="19"/>
  <c r="H118" i="19"/>
  <c r="H10" i="17"/>
  <c r="I40" i="18"/>
  <c r="K31" i="16"/>
  <c r="H382" i="19"/>
  <c r="I17" i="7"/>
  <c r="I49" i="19"/>
  <c r="J171" i="19"/>
  <c r="J220" i="19"/>
  <c r="J349" i="19"/>
  <c r="J53" i="19"/>
  <c r="J27" i="18"/>
  <c r="K30" i="16"/>
  <c r="H177" i="19"/>
  <c r="H58" i="16"/>
  <c r="H162" i="19"/>
  <c r="H373" i="19"/>
  <c r="H153" i="19"/>
  <c r="H47" i="16"/>
  <c r="H17" i="7"/>
  <c r="H228" i="19"/>
  <c r="H215" i="19"/>
  <c r="H319" i="19"/>
  <c r="I28" i="15"/>
  <c r="I55" i="16"/>
  <c r="I101" i="19"/>
  <c r="I30" i="16"/>
  <c r="I68" i="19"/>
  <c r="I36" i="18"/>
  <c r="I19" i="17"/>
  <c r="J154" i="19"/>
  <c r="K21" i="15"/>
  <c r="K255" i="19"/>
  <c r="K337" i="19"/>
  <c r="K29" i="18"/>
  <c r="H310" i="19"/>
  <c r="H266" i="19"/>
  <c r="H230" i="19"/>
  <c r="H13" i="19"/>
  <c r="J328" i="19"/>
  <c r="H146" i="19"/>
  <c r="H9" i="7"/>
  <c r="A15" i="18"/>
  <c r="A46" i="16"/>
  <c r="A48" i="19"/>
  <c r="A24" i="16"/>
  <c r="A40" i="16"/>
  <c r="A223" i="19"/>
  <c r="A235" i="19"/>
  <c r="A194" i="19"/>
  <c r="A364" i="19"/>
  <c r="A311" i="19"/>
  <c r="A27" i="18"/>
  <c r="A11" i="19"/>
  <c r="A72" i="19"/>
  <c r="A37" i="16"/>
  <c r="A208" i="19"/>
  <c r="A356" i="19"/>
  <c r="A377" i="19"/>
  <c r="A166" i="19"/>
  <c r="A181" i="19"/>
  <c r="A304" i="19"/>
  <c r="A18" i="16"/>
  <c r="A229" i="19"/>
  <c r="A110" i="19"/>
  <c r="A287" i="19"/>
  <c r="A251" i="19"/>
  <c r="A18" i="7"/>
  <c r="A144" i="19"/>
  <c r="A154" i="19"/>
  <c r="A42" i="19"/>
  <c r="A43" i="16"/>
  <c r="A94" i="19"/>
  <c r="A95" i="19"/>
  <c r="A35" i="19"/>
  <c r="A371" i="19"/>
  <c r="A160" i="19"/>
  <c r="H262" i="19"/>
  <c r="H27" i="7"/>
  <c r="H49" i="16"/>
  <c r="H74" i="19"/>
  <c r="H59" i="19"/>
  <c r="I24" i="15"/>
  <c r="I225" i="19"/>
  <c r="H296" i="19"/>
  <c r="I268" i="19"/>
  <c r="I236" i="19"/>
  <c r="J385" i="19"/>
  <c r="J356" i="19"/>
  <c r="J286" i="19"/>
  <c r="K275" i="19"/>
  <c r="K20" i="18"/>
  <c r="H189" i="19"/>
  <c r="H171" i="19"/>
  <c r="H385" i="19"/>
  <c r="H369" i="19"/>
  <c r="H139" i="19"/>
  <c r="H105" i="19"/>
  <c r="H28" i="19"/>
  <c r="H29" i="16"/>
  <c r="H80" i="19"/>
  <c r="H327" i="19"/>
  <c r="H35" i="18"/>
  <c r="I20" i="15"/>
  <c r="I136" i="19"/>
  <c r="I28" i="18"/>
  <c r="I11" i="17"/>
  <c r="J30" i="19"/>
  <c r="J346" i="19"/>
  <c r="K53" i="16"/>
  <c r="K358" i="19"/>
  <c r="K22" i="19"/>
  <c r="L187" i="19"/>
  <c r="H25" i="15"/>
  <c r="H254" i="19"/>
  <c r="H248" i="19"/>
  <c r="J18" i="18"/>
  <c r="K27" i="7"/>
  <c r="K12" i="14"/>
  <c r="K74" i="19"/>
  <c r="H352" i="19"/>
  <c r="H325" i="19"/>
  <c r="H301" i="19"/>
  <c r="I216" i="19"/>
  <c r="I320" i="19"/>
  <c r="J15" i="15"/>
  <c r="J16" i="17"/>
  <c r="K107" i="19"/>
  <c r="K201" i="19"/>
  <c r="H38" i="16"/>
  <c r="H12" i="19"/>
  <c r="I195" i="19"/>
  <c r="I85" i="19"/>
  <c r="H31" i="7"/>
  <c r="I149" i="19"/>
  <c r="I33" i="19"/>
  <c r="I327" i="19"/>
  <c r="I12" i="18"/>
  <c r="L267" i="19"/>
  <c r="I28" i="7"/>
  <c r="I13" i="14"/>
  <c r="I359" i="19"/>
  <c r="I223" i="19"/>
  <c r="I344" i="19"/>
  <c r="I31" i="7"/>
  <c r="I14" i="19"/>
  <c r="I30" i="18"/>
  <c r="I318" i="19"/>
  <c r="K272" i="19"/>
  <c r="K270" i="19"/>
  <c r="K147" i="19"/>
  <c r="K118" i="19"/>
  <c r="K347" i="19"/>
  <c r="K78" i="19"/>
  <c r="K325" i="19"/>
  <c r="K297" i="19"/>
  <c r="I18" i="7"/>
  <c r="J174" i="19"/>
  <c r="L43" i="19"/>
  <c r="H144" i="19"/>
  <c r="I14" i="14"/>
  <c r="H292" i="19"/>
  <c r="H180" i="19"/>
  <c r="H24" i="7"/>
  <c r="H129" i="19"/>
  <c r="I293" i="19"/>
  <c r="I25" i="7"/>
  <c r="I51" i="16"/>
  <c r="I20" i="19"/>
  <c r="I72" i="19"/>
  <c r="I292" i="19"/>
  <c r="I180" i="19"/>
  <c r="I24" i="7"/>
  <c r="I134" i="19"/>
  <c r="I129" i="19"/>
  <c r="I127" i="19"/>
  <c r="I340" i="19"/>
  <c r="I83" i="19"/>
  <c r="I26" i="18"/>
  <c r="I19" i="18"/>
  <c r="K291" i="19"/>
  <c r="K262" i="19"/>
  <c r="K375" i="19"/>
  <c r="K59" i="19"/>
  <c r="K282" i="19"/>
  <c r="I23" i="16"/>
  <c r="H12" i="15"/>
  <c r="H90" i="19"/>
  <c r="H27" i="16"/>
  <c r="H87" i="19"/>
  <c r="H37" i="18"/>
  <c r="H12" i="18"/>
  <c r="I77" i="19"/>
  <c r="I296" i="19"/>
  <c r="J140" i="19"/>
  <c r="J247" i="19"/>
  <c r="J30" i="16"/>
  <c r="K301" i="19"/>
  <c r="L179" i="19"/>
  <c r="H55" i="16"/>
  <c r="H374" i="19"/>
  <c r="H121" i="19"/>
  <c r="H15" i="15"/>
  <c r="H106" i="19"/>
  <c r="H101" i="19"/>
  <c r="H355" i="19"/>
  <c r="H350" i="19"/>
  <c r="H308" i="19"/>
  <c r="H32" i="18"/>
  <c r="I23" i="15"/>
  <c r="I162" i="19"/>
  <c r="I242" i="19"/>
  <c r="I25" i="16"/>
  <c r="H40" i="19"/>
  <c r="H142" i="19"/>
  <c r="H36" i="19"/>
  <c r="H123" i="19"/>
  <c r="H96" i="19"/>
  <c r="H12" i="16"/>
  <c r="H330" i="19"/>
  <c r="I189" i="19"/>
  <c r="I171" i="19"/>
  <c r="I369" i="19"/>
  <c r="I246" i="19"/>
  <c r="I29" i="16"/>
  <c r="I53" i="19"/>
  <c r="I57" i="16"/>
  <c r="I161" i="19"/>
  <c r="I142" i="19"/>
  <c r="I36" i="19"/>
  <c r="I123" i="19"/>
  <c r="I108" i="19"/>
  <c r="I96" i="19"/>
  <c r="I214" i="19"/>
  <c r="I44" i="16"/>
  <c r="I32" i="16"/>
  <c r="I302" i="19"/>
  <c r="K25" i="15"/>
  <c r="K187" i="19"/>
  <c r="K169" i="19"/>
  <c r="K367" i="19"/>
  <c r="K137" i="19"/>
  <c r="K10" i="7"/>
  <c r="K244" i="19"/>
  <c r="K12" i="15"/>
  <c r="K226" i="19"/>
  <c r="K90" i="19"/>
  <c r="K27" i="16"/>
  <c r="K33" i="18"/>
  <c r="N149" i="19"/>
  <c r="H19" i="17"/>
  <c r="I291" i="19"/>
  <c r="I23" i="7"/>
  <c r="I133" i="19"/>
  <c r="I49" i="16"/>
  <c r="I128" i="19"/>
  <c r="I218" i="19"/>
  <c r="I15" i="16"/>
  <c r="I25" i="18"/>
  <c r="A29" i="16"/>
  <c r="A14" i="15"/>
  <c r="A86" i="19"/>
  <c r="A243" i="19"/>
  <c r="A258" i="19"/>
  <c r="A186" i="19"/>
  <c r="A29" i="18"/>
  <c r="A337" i="19"/>
  <c r="A210" i="19"/>
  <c r="A255" i="19"/>
  <c r="A259" i="19"/>
  <c r="A183" i="19"/>
  <c r="A35" i="18"/>
  <c r="A53" i="19"/>
  <c r="A105" i="19"/>
  <c r="A32" i="18"/>
  <c r="A296" i="19"/>
  <c r="A77" i="19"/>
  <c r="A117" i="19"/>
  <c r="A30" i="19"/>
  <c r="A9" i="7"/>
  <c r="A269" i="19"/>
  <c r="A39" i="16"/>
  <c r="A12" i="14"/>
  <c r="A27" i="7"/>
  <c r="A26" i="18"/>
  <c r="A306" i="19"/>
  <c r="A60" i="19"/>
  <c r="A334" i="19"/>
  <c r="A71" i="19"/>
  <c r="A20" i="16"/>
  <c r="A219" i="19"/>
  <c r="A231" i="19"/>
  <c r="A112" i="19"/>
  <c r="A129" i="19"/>
  <c r="A50" i="16"/>
  <c r="A24" i="7"/>
  <c r="A156" i="19"/>
  <c r="A180" i="19"/>
  <c r="A280" i="19"/>
  <c r="A23" i="18"/>
  <c r="A331" i="19"/>
  <c r="A203" i="19"/>
  <c r="A13" i="16"/>
  <c r="A17" i="16"/>
  <c r="A33" i="16"/>
  <c r="A45" i="16"/>
  <c r="A215" i="19"/>
  <c r="A97" i="19"/>
  <c r="A228" i="19"/>
  <c r="A109" i="19"/>
  <c r="A18" i="15"/>
  <c r="A124" i="19"/>
  <c r="A250" i="19"/>
  <c r="A17" i="7"/>
  <c r="A37" i="19"/>
  <c r="A143" i="19"/>
  <c r="A153" i="19"/>
  <c r="A373" i="19"/>
  <c r="A162" i="19"/>
  <c r="A58" i="16"/>
  <c r="A177" i="19"/>
  <c r="A62" i="16"/>
  <c r="A41" i="19"/>
  <c r="A13" i="18"/>
  <c r="A20" i="18"/>
  <c r="A36" i="18"/>
  <c r="A300" i="19"/>
  <c r="A54" i="19"/>
  <c r="A328" i="19"/>
  <c r="A68" i="19"/>
  <c r="A10" i="16"/>
  <c r="A350" i="19"/>
  <c r="A30" i="16"/>
  <c r="A355" i="19"/>
  <c r="A93" i="19"/>
  <c r="A29" i="19"/>
  <c r="A101" i="19"/>
  <c r="A106" i="19"/>
  <c r="A15" i="15"/>
  <c r="A121" i="19"/>
  <c r="A247" i="19"/>
  <c r="A34" i="19"/>
  <c r="A132" i="19"/>
  <c r="A140" i="19"/>
  <c r="A150" i="19"/>
  <c r="A370" i="19"/>
  <c r="A386" i="19"/>
  <c r="A55" i="16"/>
  <c r="A174" i="19"/>
  <c r="A190" i="19"/>
  <c r="A275" i="19"/>
  <c r="A28" i="15"/>
  <c r="A16" i="17"/>
  <c r="A284" i="19"/>
  <c r="A33" i="18"/>
  <c r="A297" i="19"/>
  <c r="A51" i="19"/>
  <c r="A325" i="19"/>
  <c r="A65" i="19"/>
  <c r="A78" i="19"/>
  <c r="A87" i="19"/>
  <c r="A347" i="19"/>
  <c r="A27" i="16"/>
  <c r="A352" i="19"/>
  <c r="A90" i="19"/>
  <c r="A26" i="19"/>
  <c r="A226" i="19"/>
  <c r="A103" i="19"/>
  <c r="A12" i="15"/>
  <c r="A118" i="19"/>
  <c r="A244" i="19"/>
  <c r="A31" i="19"/>
  <c r="A10" i="7"/>
  <c r="A363" i="19"/>
  <c r="A137" i="19"/>
  <c r="A147" i="19"/>
  <c r="A367" i="19"/>
  <c r="A383" i="19"/>
  <c r="A169" i="19"/>
  <c r="A64" i="19"/>
  <c r="A75" i="19"/>
  <c r="A241" i="19"/>
  <c r="A54" i="16"/>
  <c r="A267" i="19"/>
  <c r="A10" i="17"/>
  <c r="A315" i="19"/>
  <c r="A335" i="19"/>
  <c r="A84" i="19"/>
  <c r="A341" i="19"/>
  <c r="A20" i="19"/>
  <c r="A220" i="19"/>
  <c r="A232" i="19"/>
  <c r="A238" i="19"/>
  <c r="A135" i="19"/>
  <c r="A264" i="19"/>
  <c r="A19" i="15"/>
  <c r="A17" i="18"/>
  <c r="A24" i="18"/>
  <c r="A58" i="19"/>
  <c r="A332" i="19"/>
  <c r="A14" i="16"/>
  <c r="A34" i="16"/>
  <c r="A205" i="19"/>
  <c r="A216" i="19"/>
  <c r="A98" i="19"/>
  <c r="A125" i="19"/>
  <c r="A48" i="16"/>
  <c r="A38" i="19"/>
  <c r="A374" i="19"/>
  <c r="A163" i="19"/>
  <c r="A59" i="16"/>
  <c r="A178" i="19"/>
  <c r="A290" i="19"/>
  <c r="A14" i="18"/>
  <c r="A278" i="19"/>
  <c r="A21" i="18"/>
  <c r="A37" i="18"/>
  <c r="A301" i="19"/>
  <c r="A55" i="19"/>
  <c r="A329" i="19"/>
  <c r="A69" i="19"/>
  <c r="A201" i="19"/>
  <c r="A11" i="16"/>
  <c r="A351" i="19"/>
  <c r="A31" i="16"/>
  <c r="A102" i="19"/>
  <c r="A107" i="19"/>
  <c r="A16" i="15"/>
  <c r="A122" i="19"/>
  <c r="A248" i="19"/>
  <c r="A15" i="7"/>
  <c r="A254" i="19"/>
  <c r="A141" i="19"/>
  <c r="A151" i="19"/>
  <c r="A56" i="16"/>
  <c r="A175" i="19"/>
  <c r="A60" i="16"/>
  <c r="A39" i="19"/>
  <c r="A10" i="18"/>
  <c r="J89" i="19"/>
  <c r="A348" i="19"/>
  <c r="A99" i="19"/>
  <c r="A119" i="19"/>
  <c r="A384" i="19"/>
  <c r="A319" i="19"/>
  <c r="A49" i="19"/>
  <c r="A345" i="19"/>
  <c r="A25" i="16"/>
  <c r="A41" i="16"/>
  <c r="A224" i="19"/>
  <c r="A236" i="19"/>
  <c r="A10" i="15"/>
  <c r="A14" i="14"/>
  <c r="A195" i="19"/>
  <c r="A145" i="19"/>
  <c r="A185" i="19"/>
  <c r="A312" i="19"/>
  <c r="A11" i="17"/>
  <c r="A28" i="18"/>
  <c r="A12" i="19"/>
  <c r="A308" i="19"/>
  <c r="A73" i="19"/>
  <c r="A16" i="19"/>
  <c r="A342" i="19"/>
  <c r="A22" i="16"/>
  <c r="A38" i="16"/>
  <c r="A209" i="19"/>
  <c r="A21" i="19"/>
  <c r="A357" i="19"/>
  <c r="A239" i="19"/>
  <c r="A22" i="7"/>
  <c r="A136" i="19"/>
  <c r="A26" i="7"/>
  <c r="A378" i="19"/>
  <c r="A167" i="19"/>
  <c r="A265" i="19"/>
  <c r="A309" i="19"/>
  <c r="A20" i="15"/>
  <c r="A18" i="18"/>
  <c r="A282" i="19"/>
  <c r="A25" i="18"/>
  <c r="A305" i="19"/>
  <c r="A59" i="19"/>
  <c r="A333" i="19"/>
  <c r="A19" i="16"/>
  <c r="A35" i="16"/>
  <c r="A206" i="19"/>
  <c r="A230" i="19"/>
  <c r="A111" i="19"/>
  <c r="A288" i="19"/>
  <c r="A126" i="19"/>
  <c r="A128" i="19"/>
  <c r="A19" i="7"/>
  <c r="A49" i="16"/>
  <c r="A133" i="19"/>
  <c r="A23" i="7"/>
  <c r="A155" i="19"/>
  <c r="A375" i="19"/>
  <c r="A164" i="19"/>
  <c r="A262" i="19"/>
  <c r="A179" i="19"/>
  <c r="A43" i="19"/>
  <c r="A11" i="18"/>
  <c r="H169" i="19"/>
  <c r="J158" i="19"/>
  <c r="H10" i="16"/>
  <c r="I18" i="15"/>
  <c r="H19" i="15"/>
  <c r="H181" i="19"/>
  <c r="H166" i="19"/>
  <c r="H377" i="19"/>
  <c r="H157" i="19"/>
  <c r="H25" i="7"/>
  <c r="H51" i="16"/>
  <c r="H21" i="7"/>
  <c r="H10" i="14"/>
  <c r="H220" i="19"/>
  <c r="H208" i="19"/>
  <c r="H37" i="16"/>
  <c r="H61" i="19"/>
  <c r="H307" i="19"/>
  <c r="H11" i="19"/>
  <c r="H23" i="18"/>
  <c r="I26" i="7"/>
  <c r="I357" i="19"/>
  <c r="I62" i="19"/>
  <c r="I316" i="19"/>
  <c r="J26" i="16"/>
  <c r="J86" i="19"/>
  <c r="K266" i="19"/>
  <c r="H39" i="19"/>
  <c r="H270" i="19"/>
  <c r="H383" i="19"/>
  <c r="H147" i="19"/>
  <c r="H363" i="19"/>
  <c r="H122" i="19"/>
  <c r="H103" i="19"/>
  <c r="H26" i="19"/>
  <c r="H78" i="19"/>
  <c r="H286" i="19"/>
  <c r="I290" i="19"/>
  <c r="I48" i="16"/>
  <c r="I14" i="16"/>
  <c r="I324" i="19"/>
  <c r="J190" i="19"/>
  <c r="J370" i="19"/>
  <c r="J93" i="19"/>
  <c r="H275" i="19"/>
  <c r="H174" i="19"/>
  <c r="H386" i="19"/>
  <c r="H158" i="19"/>
  <c r="H26" i="7"/>
  <c r="H136" i="19"/>
  <c r="H52" i="16"/>
  <c r="H22" i="7"/>
  <c r="H11" i="14"/>
  <c r="H239" i="19"/>
  <c r="H357" i="19"/>
  <c r="H114" i="19"/>
  <c r="H233" i="19"/>
  <c r="H221" i="19"/>
  <c r="H21" i="19"/>
  <c r="H22" i="16"/>
  <c r="H342" i="19"/>
  <c r="H73" i="19"/>
  <c r="H62" i="19"/>
  <c r="H17" i="17"/>
  <c r="I177" i="19"/>
  <c r="I153" i="19"/>
  <c r="I109" i="19"/>
  <c r="I212" i="19"/>
  <c r="I303" i="19"/>
  <c r="H22" i="15"/>
  <c r="H311" i="19"/>
  <c r="H184" i="19"/>
  <c r="H267" i="19"/>
  <c r="H260" i="19"/>
  <c r="H380" i="19"/>
  <c r="H364" i="19"/>
  <c r="H28" i="7"/>
  <c r="H256" i="19"/>
  <c r="H54" i="16"/>
  <c r="A270" i="19"/>
  <c r="A187" i="19"/>
  <c r="A272" i="19"/>
  <c r="A25" i="15"/>
  <c r="I200" i="19"/>
  <c r="J167" i="19"/>
  <c r="H271" i="19"/>
  <c r="H304" i="19"/>
  <c r="I365" i="19"/>
  <c r="K36" i="18"/>
  <c r="H41" i="19"/>
  <c r="H62" i="16"/>
  <c r="H37" i="19"/>
  <c r="H250" i="19"/>
  <c r="H18" i="15"/>
  <c r="H97" i="19"/>
  <c r="H17" i="16"/>
  <c r="H13" i="16"/>
  <c r="H203" i="19"/>
  <c r="H199" i="19"/>
  <c r="H331" i="19"/>
  <c r="H39" i="18"/>
  <c r="I93" i="19"/>
  <c r="J38" i="19"/>
  <c r="J98" i="19"/>
  <c r="K240" i="19"/>
  <c r="K222" i="19"/>
  <c r="H375" i="19"/>
  <c r="H23" i="7"/>
  <c r="H12" i="14"/>
  <c r="H358" i="19"/>
  <c r="H217" i="19"/>
  <c r="H35" i="16"/>
  <c r="H70" i="19"/>
  <c r="H63" i="19"/>
  <c r="H18" i="17"/>
  <c r="I50" i="19"/>
  <c r="J34" i="19"/>
  <c r="K35" i="19"/>
  <c r="K95" i="19"/>
  <c r="H309" i="19"/>
  <c r="H265" i="19"/>
  <c r="H378" i="19"/>
  <c r="H154" i="19"/>
  <c r="H38" i="19"/>
  <c r="H48" i="16"/>
  <c r="H18" i="7"/>
  <c r="H125" i="19"/>
  <c r="H287" i="19"/>
  <c r="H110" i="19"/>
  <c r="H229" i="19"/>
  <c r="H98" i="19"/>
  <c r="H216" i="19"/>
  <c r="H205" i="19"/>
  <c r="H34" i="16"/>
  <c r="H18" i="16"/>
  <c r="H14" i="16"/>
  <c r="H68" i="19"/>
  <c r="H36" i="18"/>
  <c r="H11" i="18"/>
  <c r="I143" i="19"/>
  <c r="I41" i="16"/>
  <c r="I199" i="19"/>
  <c r="I39" i="18"/>
  <c r="H44" i="19"/>
  <c r="H263" i="19"/>
  <c r="H165" i="19"/>
  <c r="H376" i="19"/>
  <c r="H156" i="19"/>
  <c r="H134" i="19"/>
  <c r="H50" i="16"/>
  <c r="H20" i="7"/>
  <c r="H127" i="19"/>
  <c r="H289" i="19"/>
  <c r="H112" i="19"/>
  <c r="H231" i="19"/>
  <c r="H219" i="19"/>
  <c r="H19" i="19"/>
  <c r="H207" i="19"/>
  <c r="H36" i="16"/>
  <c r="H20" i="16"/>
  <c r="H83" i="19"/>
  <c r="H71" i="19"/>
  <c r="H334" i="19"/>
  <c r="H27" i="15"/>
  <c r="H274" i="19"/>
  <c r="H173" i="19"/>
  <c r="H149" i="19"/>
  <c r="H33" i="19"/>
  <c r="H246" i="19"/>
  <c r="H100" i="19"/>
  <c r="H92" i="19"/>
  <c r="H354" i="19"/>
  <c r="I221" i="19"/>
  <c r="I22" i="16"/>
  <c r="I308" i="19"/>
  <c r="K343" i="19"/>
  <c r="K63" i="19"/>
  <c r="H56" i="16"/>
  <c r="H367" i="19"/>
  <c r="H141" i="19"/>
  <c r="H65" i="19"/>
  <c r="H55" i="19"/>
  <c r="I59" i="16"/>
  <c r="I144" i="19"/>
  <c r="J28" i="15"/>
  <c r="J55" i="16"/>
  <c r="K43" i="16"/>
  <c r="H28" i="15"/>
  <c r="H190" i="19"/>
  <c r="H140" i="19"/>
  <c r="H132" i="19"/>
  <c r="H253" i="19"/>
  <c r="H34" i="19"/>
  <c r="H93" i="19"/>
  <c r="H30" i="16"/>
  <c r="I37" i="19"/>
  <c r="I23" i="18"/>
  <c r="H61" i="16"/>
  <c r="H176" i="19"/>
  <c r="H57" i="16"/>
  <c r="H161" i="19"/>
  <c r="H372" i="19"/>
  <c r="H152" i="19"/>
  <c r="H46" i="16"/>
  <c r="H16" i="7"/>
  <c r="H249" i="19"/>
  <c r="H17" i="15"/>
  <c r="H108" i="19"/>
  <c r="H214" i="19"/>
  <c r="H44" i="16"/>
  <c r="H32" i="16"/>
  <c r="H202" i="19"/>
  <c r="H198" i="19"/>
  <c r="H56" i="19"/>
  <c r="H302" i="19"/>
  <c r="H38" i="18"/>
  <c r="H318" i="19"/>
  <c r="I139" i="19"/>
  <c r="I252" i="19"/>
  <c r="I92" i="19"/>
  <c r="I89" i="19"/>
  <c r="I67" i="19"/>
  <c r="I18" i="17"/>
  <c r="H284" i="19"/>
  <c r="H16" i="17"/>
  <c r="H10" i="18"/>
  <c r="I40" i="19"/>
  <c r="I61" i="16"/>
  <c r="I176" i="19"/>
  <c r="K54" i="19"/>
  <c r="H268" i="19"/>
  <c r="H261" i="19"/>
  <c r="H365" i="19"/>
  <c r="H257" i="19"/>
  <c r="H236" i="19"/>
  <c r="H24" i="19"/>
  <c r="H25" i="16"/>
  <c r="H76" i="19"/>
  <c r="I386" i="19"/>
  <c r="J144" i="19"/>
  <c r="J251" i="19"/>
  <c r="K12" i="17"/>
  <c r="H183" i="19"/>
  <c r="H218" i="19"/>
  <c r="H206" i="19"/>
  <c r="H333" i="19"/>
  <c r="H47" i="19"/>
  <c r="I38" i="19"/>
  <c r="I98" i="19"/>
  <c r="I26" i="16"/>
  <c r="K122" i="19"/>
  <c r="H20" i="15"/>
  <c r="H182" i="19"/>
  <c r="H167" i="19"/>
  <c r="H370" i="19"/>
  <c r="H30" i="19"/>
  <c r="H11" i="15"/>
  <c r="H237" i="19"/>
  <c r="H225" i="19"/>
  <c r="H213" i="19"/>
  <c r="H26" i="16"/>
  <c r="H346" i="19"/>
  <c r="H328" i="19"/>
  <c r="H285" i="19"/>
  <c r="I323" i="19"/>
  <c r="H26" i="15"/>
  <c r="H273" i="19"/>
  <c r="H188" i="19"/>
  <c r="H172" i="19"/>
  <c r="H368" i="19"/>
  <c r="H148" i="19"/>
  <c r="H138" i="19"/>
  <c r="H130" i="19"/>
  <c r="H11" i="7"/>
  <c r="H32" i="19"/>
  <c r="H119" i="19"/>
  <c r="H13" i="15"/>
  <c r="H104" i="19"/>
  <c r="H27" i="19"/>
  <c r="H91" i="19"/>
  <c r="H353" i="19"/>
  <c r="H28" i="16"/>
  <c r="H88" i="19"/>
  <c r="H79" i="19"/>
  <c r="H66" i="19"/>
  <c r="H326" i="19"/>
  <c r="H52" i="19"/>
  <c r="H298" i="19"/>
  <c r="H34" i="18"/>
  <c r="H279" i="19"/>
  <c r="I19" i="15"/>
  <c r="I181" i="19"/>
  <c r="I21" i="7"/>
  <c r="I113" i="19"/>
  <c r="I21" i="16"/>
  <c r="I335" i="19"/>
  <c r="I307" i="19"/>
  <c r="I27" i="18"/>
  <c r="H29" i="18"/>
  <c r="H12" i="17"/>
  <c r="I26" i="15"/>
  <c r="I273" i="19"/>
  <c r="I188" i="19"/>
  <c r="I172" i="19"/>
  <c r="I148" i="19"/>
  <c r="I138" i="19"/>
  <c r="I11" i="7"/>
  <c r="I32" i="19"/>
  <c r="H60" i="19"/>
  <c r="H306" i="19"/>
  <c r="H10" i="19"/>
  <c r="H22" i="18"/>
  <c r="H15" i="18"/>
  <c r="I264" i="19"/>
  <c r="I10" i="14"/>
  <c r="I356" i="19"/>
  <c r="I232" i="19"/>
  <c r="I341" i="19"/>
  <c r="I61" i="19"/>
  <c r="I11" i="19"/>
  <c r="H21" i="18"/>
  <c r="H278" i="19"/>
  <c r="H14" i="18"/>
  <c r="I44" i="19"/>
  <c r="I165" i="19"/>
  <c r="I376" i="19"/>
  <c r="I156" i="19"/>
  <c r="I50" i="16"/>
  <c r="I20" i="7"/>
  <c r="I289" i="19"/>
  <c r="I112" i="19"/>
  <c r="I231" i="19"/>
  <c r="I219" i="19"/>
  <c r="I207" i="19"/>
  <c r="I36" i="16"/>
  <c r="I20" i="16"/>
  <c r="I60" i="19"/>
  <c r="I306" i="19"/>
  <c r="I10" i="19"/>
  <c r="I283" i="19"/>
  <c r="K23" i="7"/>
  <c r="K49" i="16"/>
  <c r="K128" i="19"/>
  <c r="K217" i="19"/>
  <c r="K70" i="19"/>
  <c r="K41" i="18"/>
  <c r="L21" i="15"/>
  <c r="L183" i="19"/>
  <c r="H24" i="18"/>
  <c r="H281" i="19"/>
  <c r="H17" i="18"/>
  <c r="I21" i="15"/>
  <c r="I310" i="19"/>
  <c r="I183" i="19"/>
  <c r="I266" i="19"/>
  <c r="I259" i="19"/>
  <c r="I379" i="19"/>
  <c r="I159" i="19"/>
  <c r="I27" i="7"/>
  <c r="I255" i="19"/>
  <c r="I53" i="16"/>
  <c r="I193" i="19"/>
  <c r="I12" i="14"/>
  <c r="I240" i="19"/>
  <c r="I358" i="19"/>
  <c r="I115" i="19"/>
  <c r="I234" i="19"/>
  <c r="I222" i="19"/>
  <c r="I22" i="19"/>
  <c r="I210" i="19"/>
  <c r="I39" i="16"/>
  <c r="I343" i="19"/>
  <c r="I17" i="19"/>
  <c r="I74" i="19"/>
  <c r="I337" i="19"/>
  <c r="I63" i="19"/>
  <c r="I47" i="19"/>
  <c r="I13" i="19"/>
  <c r="I29" i="18"/>
  <c r="I317" i="19"/>
  <c r="I12" i="17"/>
  <c r="I152" i="19"/>
  <c r="I46" i="16"/>
  <c r="I16" i="7"/>
  <c r="I249" i="19"/>
  <c r="I17" i="15"/>
  <c r="I227" i="19"/>
  <c r="I16" i="16"/>
  <c r="I12" i="16"/>
  <c r="I202" i="19"/>
  <c r="I198" i="19"/>
  <c r="I56" i="19"/>
  <c r="I38" i="18"/>
  <c r="I22" i="18"/>
  <c r="I279" i="19"/>
  <c r="I15" i="18"/>
  <c r="K51" i="19"/>
  <c r="K16" i="17"/>
  <c r="H20" i="18"/>
  <c r="H13" i="18"/>
  <c r="I43" i="19"/>
  <c r="I179" i="19"/>
  <c r="I262" i="19"/>
  <c r="I164" i="19"/>
  <c r="I375" i="19"/>
  <c r="I155" i="19"/>
  <c r="I19" i="7"/>
  <c r="I126" i="19"/>
  <c r="I288" i="19"/>
  <c r="I111" i="19"/>
  <c r="I230" i="19"/>
  <c r="I217" i="19"/>
  <c r="I206" i="19"/>
  <c r="I35" i="16"/>
  <c r="I19" i="16"/>
  <c r="I82" i="19"/>
  <c r="I70" i="19"/>
  <c r="I333" i="19"/>
  <c r="I59" i="19"/>
  <c r="I305" i="19"/>
  <c r="I41" i="18"/>
  <c r="I282" i="19"/>
  <c r="I18" i="18"/>
  <c r="I245" i="19"/>
  <c r="I91" i="19"/>
  <c r="I353" i="19"/>
  <c r="I79" i="19"/>
  <c r="I298" i="19"/>
  <c r="I34" i="18"/>
  <c r="I285" i="19"/>
  <c r="I17" i="17"/>
  <c r="K133" i="19"/>
  <c r="K19" i="7"/>
  <c r="K82" i="19"/>
  <c r="K25" i="18"/>
  <c r="H320" i="19"/>
  <c r="H15" i="17"/>
  <c r="I10" i="18"/>
  <c r="I39" i="19"/>
  <c r="I60" i="16"/>
  <c r="I175" i="19"/>
  <c r="I371" i="19"/>
  <c r="I151" i="19"/>
  <c r="I141" i="19"/>
  <c r="I35" i="19"/>
  <c r="I254" i="19"/>
  <c r="I15" i="7"/>
  <c r="I248" i="19"/>
  <c r="I16" i="15"/>
  <c r="I107" i="19"/>
  <c r="I102" i="19"/>
  <c r="I95" i="19"/>
  <c r="I43" i="16"/>
  <c r="I31" i="16"/>
  <c r="I351" i="19"/>
  <c r="I11" i="16"/>
  <c r="I201" i="19"/>
  <c r="I69" i="19"/>
  <c r="I329" i="19"/>
  <c r="I55" i="19"/>
  <c r="I301" i="19"/>
  <c r="I37" i="18"/>
  <c r="I21" i="18"/>
  <c r="I278" i="19"/>
  <c r="I14" i="18"/>
  <c r="H194" i="19"/>
  <c r="H13" i="14"/>
  <c r="H241" i="19"/>
  <c r="H359" i="19"/>
  <c r="H116" i="19"/>
  <c r="H235" i="19"/>
  <c r="H223" i="19"/>
  <c r="H23" i="19"/>
  <c r="H211" i="19"/>
  <c r="H40" i="16"/>
  <c r="H24" i="16"/>
  <c r="H344" i="19"/>
  <c r="H18" i="19"/>
  <c r="H75" i="19"/>
  <c r="H64" i="19"/>
  <c r="H48" i="19"/>
  <c r="H14" i="19"/>
  <c r="H30" i="18"/>
  <c r="H13" i="17"/>
  <c r="I173" i="19"/>
  <c r="I385" i="19"/>
  <c r="I131" i="19"/>
  <c r="I120" i="19"/>
  <c r="I105" i="19"/>
  <c r="I28" i="19"/>
  <c r="I354" i="19"/>
  <c r="I80" i="19"/>
  <c r="H25" i="18"/>
  <c r="H282" i="19"/>
  <c r="H18" i="18"/>
  <c r="I22" i="15"/>
  <c r="I267" i="19"/>
  <c r="I260" i="19"/>
  <c r="I380" i="19"/>
  <c r="I364" i="19"/>
  <c r="I256" i="19"/>
  <c r="I54" i="16"/>
  <c r="I241" i="19"/>
  <c r="I116" i="19"/>
  <c r="I235" i="19"/>
  <c r="I23" i="19"/>
  <c r="I211" i="19"/>
  <c r="I40" i="16"/>
  <c r="I24" i="16"/>
  <c r="I18" i="19"/>
  <c r="I64" i="19"/>
  <c r="I48" i="19"/>
  <c r="I13" i="17"/>
  <c r="K103" i="19"/>
  <c r="K352" i="19"/>
  <c r="H28" i="18"/>
  <c r="H316" i="19"/>
  <c r="H11" i="17"/>
  <c r="I25" i="15"/>
  <c r="I272" i="19"/>
  <c r="I187" i="19"/>
  <c r="I270" i="19"/>
  <c r="I169" i="19"/>
  <c r="I383" i="19"/>
  <c r="I367" i="19"/>
  <c r="I147" i="19"/>
  <c r="I137" i="19"/>
  <c r="I363" i="19"/>
  <c r="I10" i="7"/>
  <c r="I31" i="19"/>
  <c r="I244" i="19"/>
  <c r="I118" i="19"/>
  <c r="I12" i="15"/>
  <c r="I103" i="19"/>
  <c r="I226" i="19"/>
  <c r="I26" i="19"/>
  <c r="I90" i="19"/>
  <c r="I352" i="19"/>
  <c r="I27" i="16"/>
  <c r="I347" i="19"/>
  <c r="I87" i="19"/>
  <c r="I78" i="19"/>
  <c r="I65" i="19"/>
  <c r="I325" i="19"/>
  <c r="I51" i="19"/>
  <c r="I297" i="19"/>
  <c r="I33" i="18"/>
  <c r="I284" i="19"/>
  <c r="I16" i="17"/>
  <c r="L167" i="19"/>
  <c r="J24" i="15"/>
  <c r="J186" i="19"/>
  <c r="J168" i="19"/>
  <c r="J366" i="19"/>
  <c r="J33" i="7"/>
  <c r="J50" i="19"/>
  <c r="L35" i="18"/>
  <c r="J10" i="16"/>
  <c r="J54" i="19"/>
  <c r="L98" i="19"/>
  <c r="J173" i="19"/>
  <c r="J157" i="19"/>
  <c r="J252" i="19"/>
  <c r="J14" i="15"/>
  <c r="J92" i="19"/>
  <c r="J341" i="19"/>
  <c r="J62" i="16"/>
  <c r="J58" i="16"/>
  <c r="J373" i="19"/>
  <c r="J143" i="19"/>
  <c r="J47" i="16"/>
  <c r="J250" i="19"/>
  <c r="J18" i="15"/>
  <c r="J228" i="19"/>
  <c r="J215" i="19"/>
  <c r="J33" i="16"/>
  <c r="J13" i="16"/>
  <c r="J199" i="19"/>
  <c r="J57" i="19"/>
  <c r="J39" i="18"/>
  <c r="J280" i="19"/>
  <c r="K182" i="19"/>
  <c r="K158" i="19"/>
  <c r="K22" i="7"/>
  <c r="K114" i="19"/>
  <c r="K209" i="19"/>
  <c r="K16" i="19"/>
  <c r="K308" i="19"/>
  <c r="K11" i="17"/>
  <c r="L18" i="16"/>
  <c r="J26" i="15"/>
  <c r="J273" i="19"/>
  <c r="J188" i="19"/>
  <c r="J172" i="19"/>
  <c r="J170" i="19"/>
  <c r="J384" i="19"/>
  <c r="J368" i="19"/>
  <c r="J148" i="19"/>
  <c r="J138" i="19"/>
  <c r="J130" i="19"/>
  <c r="J11" i="7"/>
  <c r="J32" i="19"/>
  <c r="J245" i="19"/>
  <c r="J119" i="19"/>
  <c r="J13" i="15"/>
  <c r="J104" i="19"/>
  <c r="J99" i="19"/>
  <c r="J27" i="19"/>
  <c r="J91" i="19"/>
  <c r="J353" i="19"/>
  <c r="J28" i="16"/>
  <c r="J348" i="19"/>
  <c r="J88" i="19"/>
  <c r="J79" i="19"/>
  <c r="J66" i="19"/>
  <c r="J326" i="19"/>
  <c r="J52" i="19"/>
  <c r="J298" i="19"/>
  <c r="J34" i="18"/>
  <c r="J285" i="19"/>
  <c r="J12" i="17"/>
  <c r="L11" i="14"/>
  <c r="L60" i="19"/>
  <c r="J10" i="18"/>
  <c r="J39" i="19"/>
  <c r="J60" i="16"/>
  <c r="J175" i="19"/>
  <c r="J56" i="16"/>
  <c r="J160" i="19"/>
  <c r="J371" i="19"/>
  <c r="J151" i="19"/>
  <c r="J141" i="19"/>
  <c r="J35" i="19"/>
  <c r="J254" i="19"/>
  <c r="J15" i="7"/>
  <c r="J248" i="19"/>
  <c r="J122" i="19"/>
  <c r="J16" i="15"/>
  <c r="J107" i="19"/>
  <c r="J102" i="19"/>
  <c r="J95" i="19"/>
  <c r="J94" i="19"/>
  <c r="J43" i="16"/>
  <c r="J31" i="16"/>
  <c r="J351" i="19"/>
  <c r="J11" i="16"/>
  <c r="J201" i="19"/>
  <c r="J69" i="19"/>
  <c r="J329" i="19"/>
  <c r="J55" i="19"/>
  <c r="J301" i="19"/>
  <c r="J37" i="18"/>
  <c r="J21" i="18"/>
  <c r="J19" i="17"/>
  <c r="K42" i="19"/>
  <c r="K178" i="19"/>
  <c r="K163" i="19"/>
  <c r="K154" i="19"/>
  <c r="K38" i="19"/>
  <c r="K18" i="7"/>
  <c r="K125" i="19"/>
  <c r="K110" i="19"/>
  <c r="J42" i="19"/>
  <c r="J178" i="19"/>
  <c r="J163" i="19"/>
  <c r="J332" i="19"/>
  <c r="J304" i="19"/>
  <c r="L136" i="19"/>
  <c r="J81" i="19"/>
  <c r="J27" i="15"/>
  <c r="J264" i="19"/>
  <c r="J25" i="7"/>
  <c r="J33" i="19"/>
  <c r="J105" i="19"/>
  <c r="J208" i="19"/>
  <c r="J84" i="19"/>
  <c r="J23" i="15"/>
  <c r="J185" i="19"/>
  <c r="J261" i="19"/>
  <c r="J365" i="19"/>
  <c r="J257" i="19"/>
  <c r="J195" i="19"/>
  <c r="J242" i="19"/>
  <c r="J10" i="15"/>
  <c r="J224" i="19"/>
  <c r="J212" i="19"/>
  <c r="J25" i="16"/>
  <c r="J85" i="19"/>
  <c r="J32" i="7"/>
  <c r="J49" i="19"/>
  <c r="J31" i="18"/>
  <c r="K265" i="19"/>
  <c r="K26" i="7"/>
  <c r="K11" i="14"/>
  <c r="K233" i="19"/>
  <c r="K38" i="16"/>
  <c r="K73" i="19"/>
  <c r="K12" i="19"/>
  <c r="L24" i="15"/>
  <c r="L370" i="19"/>
  <c r="L24" i="18"/>
  <c r="J22" i="15"/>
  <c r="J311" i="19"/>
  <c r="J184" i="19"/>
  <c r="J267" i="19"/>
  <c r="J260" i="19"/>
  <c r="J380" i="19"/>
  <c r="J364" i="19"/>
  <c r="J28" i="7"/>
  <c r="J256" i="19"/>
  <c r="J54" i="16"/>
  <c r="J194" i="19"/>
  <c r="J13" i="14"/>
  <c r="J241" i="19"/>
  <c r="J359" i="19"/>
  <c r="J116" i="19"/>
  <c r="J235" i="19"/>
  <c r="J223" i="19"/>
  <c r="J23" i="19"/>
  <c r="J211" i="19"/>
  <c r="J40" i="16"/>
  <c r="J24" i="16"/>
  <c r="J344" i="19"/>
  <c r="J18" i="19"/>
  <c r="J75" i="19"/>
  <c r="J31" i="7"/>
  <c r="J64" i="19"/>
  <c r="J48" i="19"/>
  <c r="J14" i="19"/>
  <c r="J30" i="18"/>
  <c r="J318" i="19"/>
  <c r="J14" i="18"/>
  <c r="L158" i="19"/>
  <c r="L106" i="19"/>
  <c r="L17" i="18"/>
  <c r="J25" i="15"/>
  <c r="J272" i="19"/>
  <c r="J187" i="19"/>
  <c r="J270" i="19"/>
  <c r="J169" i="19"/>
  <c r="J383" i="19"/>
  <c r="J367" i="19"/>
  <c r="J147" i="19"/>
  <c r="J137" i="19"/>
  <c r="J363" i="19"/>
  <c r="J10" i="7"/>
  <c r="J31" i="19"/>
  <c r="J244" i="19"/>
  <c r="J118" i="19"/>
  <c r="J12" i="15"/>
  <c r="J103" i="19"/>
  <c r="J226" i="19"/>
  <c r="J26" i="19"/>
  <c r="J90" i="19"/>
  <c r="J352" i="19"/>
  <c r="J27" i="16"/>
  <c r="J347" i="19"/>
  <c r="J87" i="19"/>
  <c r="J78" i="19"/>
  <c r="J65" i="19"/>
  <c r="J325" i="19"/>
  <c r="J51" i="19"/>
  <c r="J297" i="19"/>
  <c r="J33" i="18"/>
  <c r="J284" i="19"/>
  <c r="J11" i="17"/>
  <c r="K271" i="19"/>
  <c r="K269" i="19"/>
  <c r="K382" i="19"/>
  <c r="K146" i="19"/>
  <c r="K362" i="19"/>
  <c r="K30" i="19"/>
  <c r="K117" i="19"/>
  <c r="K237" i="19"/>
  <c r="K25" i="19"/>
  <c r="K42" i="16"/>
  <c r="K346" i="19"/>
  <c r="K77" i="19"/>
  <c r="K324" i="19"/>
  <c r="K296" i="19"/>
  <c r="K320" i="19"/>
  <c r="L28" i="15"/>
  <c r="L190" i="19"/>
  <c r="L380" i="19"/>
  <c r="L249" i="19"/>
  <c r="L53" i="19"/>
  <c r="J18" i="17"/>
  <c r="J12" i="18"/>
  <c r="K41" i="19"/>
  <c r="K62" i="16"/>
  <c r="K177" i="19"/>
  <c r="K58" i="16"/>
  <c r="K162" i="19"/>
  <c r="K373" i="19"/>
  <c r="K153" i="19"/>
  <c r="K143" i="19"/>
  <c r="K37" i="19"/>
  <c r="K47" i="16"/>
  <c r="K17" i="7"/>
  <c r="K250" i="19"/>
  <c r="K124" i="19"/>
  <c r="K18" i="15"/>
  <c r="L22" i="7"/>
  <c r="J271" i="19"/>
  <c r="J269" i="19"/>
  <c r="J382" i="19"/>
  <c r="J77" i="19"/>
  <c r="J324" i="19"/>
  <c r="J296" i="19"/>
  <c r="L117" i="19"/>
  <c r="J36" i="18"/>
  <c r="J274" i="19"/>
  <c r="J166" i="19"/>
  <c r="J135" i="19"/>
  <c r="J246" i="19"/>
  <c r="J100" i="19"/>
  <c r="J37" i="16"/>
  <c r="J307" i="19"/>
  <c r="J41" i="19"/>
  <c r="J177" i="19"/>
  <c r="J162" i="19"/>
  <c r="J153" i="19"/>
  <c r="J37" i="19"/>
  <c r="J17" i="7"/>
  <c r="J124" i="19"/>
  <c r="J109" i="19"/>
  <c r="J97" i="19"/>
  <c r="J45" i="16"/>
  <c r="J17" i="16"/>
  <c r="J203" i="19"/>
  <c r="J331" i="19"/>
  <c r="J303" i="19"/>
  <c r="J23" i="18"/>
  <c r="K20" i="15"/>
  <c r="K167" i="19"/>
  <c r="K136" i="19"/>
  <c r="K239" i="19"/>
  <c r="K221" i="19"/>
  <c r="K22" i="16"/>
  <c r="K336" i="19"/>
  <c r="K28" i="18"/>
  <c r="L271" i="19"/>
  <c r="N106" i="19"/>
  <c r="J44" i="19"/>
  <c r="J292" i="19"/>
  <c r="J180" i="19"/>
  <c r="J263" i="19"/>
  <c r="J165" i="19"/>
  <c r="J376" i="19"/>
  <c r="J156" i="19"/>
  <c r="J24" i="7"/>
  <c r="J134" i="19"/>
  <c r="J50" i="16"/>
  <c r="J20" i="7"/>
  <c r="J129" i="19"/>
  <c r="J127" i="19"/>
  <c r="J289" i="19"/>
  <c r="J112" i="19"/>
  <c r="J231" i="19"/>
  <c r="J219" i="19"/>
  <c r="J19" i="19"/>
  <c r="J207" i="19"/>
  <c r="J36" i="16"/>
  <c r="J20" i="16"/>
  <c r="J340" i="19"/>
  <c r="J83" i="19"/>
  <c r="J71" i="19"/>
  <c r="J334" i="19"/>
  <c r="J60" i="19"/>
  <c r="J306" i="19"/>
  <c r="J10" i="19"/>
  <c r="J26" i="18"/>
  <c r="J283" i="19"/>
  <c r="L142" i="19"/>
  <c r="L208" i="19"/>
  <c r="J21" i="15"/>
  <c r="J310" i="19"/>
  <c r="J183" i="19"/>
  <c r="J266" i="19"/>
  <c r="J259" i="19"/>
  <c r="J379" i="19"/>
  <c r="J159" i="19"/>
  <c r="J27" i="7"/>
  <c r="J255" i="19"/>
  <c r="J53" i="16"/>
  <c r="J193" i="19"/>
  <c r="J12" i="14"/>
  <c r="J240" i="19"/>
  <c r="J358" i="19"/>
  <c r="J115" i="19"/>
  <c r="J234" i="19"/>
  <c r="J222" i="19"/>
  <c r="J22" i="19"/>
  <c r="J210" i="19"/>
  <c r="J39" i="16"/>
  <c r="J23" i="16"/>
  <c r="J343" i="19"/>
  <c r="J17" i="19"/>
  <c r="J74" i="19"/>
  <c r="J337" i="19"/>
  <c r="J63" i="19"/>
  <c r="J47" i="19"/>
  <c r="J13" i="19"/>
  <c r="J29" i="18"/>
  <c r="J317" i="19"/>
  <c r="J13" i="18"/>
  <c r="K290" i="19"/>
  <c r="K59" i="16"/>
  <c r="K374" i="19"/>
  <c r="K144" i="19"/>
  <c r="K48" i="16"/>
  <c r="K251" i="19"/>
  <c r="J315" i="19"/>
  <c r="J290" i="19"/>
  <c r="J59" i="16"/>
  <c r="J200" i="19"/>
  <c r="J58" i="19"/>
  <c r="J40" i="18"/>
  <c r="L269" i="19"/>
  <c r="J189" i="19"/>
  <c r="J377" i="19"/>
  <c r="J131" i="19"/>
  <c r="J120" i="19"/>
  <c r="J28" i="19"/>
  <c r="J21" i="16"/>
  <c r="J312" i="19"/>
  <c r="J268" i="19"/>
  <c r="J381" i="19"/>
  <c r="J145" i="19"/>
  <c r="J361" i="19"/>
  <c r="J14" i="14"/>
  <c r="J360" i="19"/>
  <c r="J236" i="19"/>
  <c r="J24" i="19"/>
  <c r="J41" i="16"/>
  <c r="J345" i="19"/>
  <c r="J76" i="19"/>
  <c r="J323" i="19"/>
  <c r="J15" i="19"/>
  <c r="J319" i="19"/>
  <c r="K309" i="19"/>
  <c r="K378" i="19"/>
  <c r="K52" i="16"/>
  <c r="K357" i="19"/>
  <c r="K21" i="19"/>
  <c r="K342" i="19"/>
  <c r="K62" i="19"/>
  <c r="K316" i="19"/>
  <c r="L186" i="19"/>
  <c r="J40" i="19"/>
  <c r="J61" i="16"/>
  <c r="J176" i="19"/>
  <c r="J57" i="16"/>
  <c r="J161" i="19"/>
  <c r="J372" i="19"/>
  <c r="J152" i="19"/>
  <c r="J142" i="19"/>
  <c r="J36" i="19"/>
  <c r="J46" i="16"/>
  <c r="J16" i="7"/>
  <c r="J249" i="19"/>
  <c r="J123" i="19"/>
  <c r="J17" i="15"/>
  <c r="J108" i="19"/>
  <c r="J227" i="19"/>
  <c r="J96" i="19"/>
  <c r="J214" i="19"/>
  <c r="J44" i="16"/>
  <c r="J32" i="16"/>
  <c r="J16" i="16"/>
  <c r="J12" i="16"/>
  <c r="J202" i="19"/>
  <c r="J198" i="19"/>
  <c r="J330" i="19"/>
  <c r="J56" i="19"/>
  <c r="J302" i="19"/>
  <c r="J38" i="18"/>
  <c r="J22" i="18"/>
  <c r="J278" i="19"/>
  <c r="L57" i="16"/>
  <c r="L89" i="19"/>
  <c r="N22" i="16"/>
  <c r="J43" i="19"/>
  <c r="J291" i="19"/>
  <c r="J179" i="19"/>
  <c r="J262" i="19"/>
  <c r="J164" i="19"/>
  <c r="J375" i="19"/>
  <c r="J155" i="19"/>
  <c r="J23" i="7"/>
  <c r="J133" i="19"/>
  <c r="J49" i="16"/>
  <c r="J19" i="7"/>
  <c r="J128" i="19"/>
  <c r="J126" i="19"/>
  <c r="J288" i="19"/>
  <c r="J111" i="19"/>
  <c r="J230" i="19"/>
  <c r="J218" i="19"/>
  <c r="J217" i="19"/>
  <c r="J206" i="19"/>
  <c r="J35" i="16"/>
  <c r="J19" i="16"/>
  <c r="J15" i="16"/>
  <c r="J82" i="19"/>
  <c r="J70" i="19"/>
  <c r="J333" i="19"/>
  <c r="J59" i="19"/>
  <c r="J305" i="19"/>
  <c r="J41" i="18"/>
  <c r="J25" i="18"/>
  <c r="J282" i="19"/>
  <c r="K24" i="15"/>
  <c r="K186" i="19"/>
  <c r="K168" i="19"/>
  <c r="K366" i="19"/>
  <c r="K258" i="19"/>
  <c r="K9" i="7"/>
  <c r="K243" i="19"/>
  <c r="K11" i="15"/>
  <c r="K225" i="19"/>
  <c r="K213" i="19"/>
  <c r="K26" i="16"/>
  <c r="K86" i="19"/>
  <c r="K33" i="7"/>
  <c r="K50" i="19"/>
  <c r="K32" i="18"/>
  <c r="K15" i="17"/>
  <c r="L275" i="19"/>
  <c r="L174" i="19"/>
  <c r="L140" i="19"/>
  <c r="L355" i="19"/>
  <c r="J10" i="17"/>
  <c r="K23" i="15"/>
  <c r="K312" i="19"/>
  <c r="K185" i="19"/>
  <c r="K268" i="19"/>
  <c r="K261" i="19"/>
  <c r="K381" i="19"/>
  <c r="K365" i="19"/>
  <c r="K145" i="19"/>
  <c r="K257" i="19"/>
  <c r="K361" i="19"/>
  <c r="K98" i="19"/>
  <c r="K205" i="19"/>
  <c r="K18" i="16"/>
  <c r="K204" i="19"/>
  <c r="K332" i="19"/>
  <c r="K304" i="19"/>
  <c r="K24" i="18"/>
  <c r="K17" i="18"/>
  <c r="L309" i="19"/>
  <c r="L55" i="16"/>
  <c r="L54" i="16"/>
  <c r="L84" i="19"/>
  <c r="N78" i="19"/>
  <c r="J16" i="18"/>
  <c r="K19" i="15"/>
  <c r="K293" i="19"/>
  <c r="K181" i="19"/>
  <c r="K264" i="19"/>
  <c r="K166" i="19"/>
  <c r="K377" i="19"/>
  <c r="K157" i="19"/>
  <c r="K25" i="7"/>
  <c r="K135" i="19"/>
  <c r="K51" i="16"/>
  <c r="K21" i="7"/>
  <c r="K10" i="14"/>
  <c r="K238" i="19"/>
  <c r="K356" i="19"/>
  <c r="K113" i="19"/>
  <c r="K232" i="19"/>
  <c r="K220" i="19"/>
  <c r="K20" i="19"/>
  <c r="K208" i="19"/>
  <c r="K37" i="16"/>
  <c r="K21" i="16"/>
  <c r="K341" i="19"/>
  <c r="K84" i="19"/>
  <c r="K72" i="19"/>
  <c r="K335" i="19"/>
  <c r="K61" i="19"/>
  <c r="K307" i="19"/>
  <c r="K11" i="19"/>
  <c r="K27" i="18"/>
  <c r="K315" i="19"/>
  <c r="K10" i="17"/>
  <c r="L23" i="15"/>
  <c r="L312" i="19"/>
  <c r="L185" i="19"/>
  <c r="L265" i="19"/>
  <c r="L367" i="19"/>
  <c r="L36" i="19"/>
  <c r="L14" i="15"/>
  <c r="L346" i="19"/>
  <c r="L318" i="19"/>
  <c r="N98" i="19"/>
  <c r="J13" i="17"/>
  <c r="K26" i="15"/>
  <c r="K273" i="19"/>
  <c r="K188" i="19"/>
  <c r="K172" i="19"/>
  <c r="K170" i="19"/>
  <c r="K384" i="19"/>
  <c r="K368" i="19"/>
  <c r="K148" i="19"/>
  <c r="K138" i="19"/>
  <c r="K130" i="19"/>
  <c r="K11" i="7"/>
  <c r="K32" i="19"/>
  <c r="K245" i="19"/>
  <c r="K119" i="19"/>
  <c r="K109" i="19"/>
  <c r="K228" i="19"/>
  <c r="K97" i="19"/>
  <c r="K215" i="19"/>
  <c r="K45" i="16"/>
  <c r="K33" i="16"/>
  <c r="K17" i="16"/>
  <c r="K13" i="16"/>
  <c r="K203" i="19"/>
  <c r="K199" i="19"/>
  <c r="K331" i="19"/>
  <c r="K57" i="19"/>
  <c r="K303" i="19"/>
  <c r="K39" i="18"/>
  <c r="K23" i="18"/>
  <c r="K280" i="19"/>
  <c r="K16" i="18"/>
  <c r="L19" i="15"/>
  <c r="L293" i="19"/>
  <c r="L181" i="19"/>
  <c r="L169" i="19"/>
  <c r="L152" i="19"/>
  <c r="L52" i="16"/>
  <c r="L227" i="19"/>
  <c r="L81" i="19"/>
  <c r="N41" i="19"/>
  <c r="N58" i="19"/>
  <c r="J19" i="18"/>
  <c r="K22" i="15"/>
  <c r="K311" i="19"/>
  <c r="K184" i="19"/>
  <c r="K267" i="19"/>
  <c r="K260" i="19"/>
  <c r="K380" i="19"/>
  <c r="K364" i="19"/>
  <c r="K28" i="7"/>
  <c r="K256" i="19"/>
  <c r="K54" i="16"/>
  <c r="K194" i="19"/>
  <c r="K13" i="14"/>
  <c r="K241" i="19"/>
  <c r="K359" i="19"/>
  <c r="K116" i="19"/>
  <c r="K235" i="19"/>
  <c r="K223" i="19"/>
  <c r="K23" i="19"/>
  <c r="K211" i="19"/>
  <c r="K40" i="16"/>
  <c r="K24" i="16"/>
  <c r="K344" i="19"/>
  <c r="K18" i="19"/>
  <c r="K75" i="19"/>
  <c r="K31" i="7"/>
  <c r="K64" i="19"/>
  <c r="K48" i="19"/>
  <c r="K14" i="19"/>
  <c r="K30" i="18"/>
  <c r="K318" i="19"/>
  <c r="K13" i="17"/>
  <c r="L26" i="15"/>
  <c r="L273" i="19"/>
  <c r="L188" i="19"/>
  <c r="L172" i="19"/>
  <c r="L375" i="19"/>
  <c r="L256" i="19"/>
  <c r="L125" i="19"/>
  <c r="L32" i="16"/>
  <c r="L14" i="19"/>
  <c r="N12" i="14"/>
  <c r="L263" i="19"/>
  <c r="L160" i="19"/>
  <c r="L366" i="19"/>
  <c r="L24" i="7"/>
  <c r="L35" i="19"/>
  <c r="L9" i="7"/>
  <c r="L129" i="19"/>
  <c r="L360" i="19"/>
  <c r="L105" i="19"/>
  <c r="L96" i="19"/>
  <c r="L207" i="19"/>
  <c r="L24" i="16"/>
  <c r="L86" i="19"/>
  <c r="L68" i="19"/>
  <c r="L58" i="19"/>
  <c r="L31" i="18"/>
  <c r="K287" i="19"/>
  <c r="K229" i="19"/>
  <c r="K216" i="19"/>
  <c r="K34" i="16"/>
  <c r="K14" i="16"/>
  <c r="K200" i="19"/>
  <c r="K58" i="19"/>
  <c r="K40" i="18"/>
  <c r="K281" i="19"/>
  <c r="L20" i="15"/>
  <c r="L182" i="19"/>
  <c r="L155" i="19"/>
  <c r="L235" i="19"/>
  <c r="J14" i="17"/>
  <c r="K27" i="15"/>
  <c r="K274" i="19"/>
  <c r="K189" i="19"/>
  <c r="K173" i="19"/>
  <c r="K171" i="19"/>
  <c r="K385" i="19"/>
  <c r="K369" i="19"/>
  <c r="K149" i="19"/>
  <c r="K139" i="19"/>
  <c r="K131" i="19"/>
  <c r="K252" i="19"/>
  <c r="K33" i="19"/>
  <c r="K246" i="19"/>
  <c r="K120" i="19"/>
  <c r="K14" i="15"/>
  <c r="K105" i="19"/>
  <c r="K100" i="19"/>
  <c r="K28" i="19"/>
  <c r="K92" i="19"/>
  <c r="K354" i="19"/>
  <c r="K29" i="16"/>
  <c r="K349" i="19"/>
  <c r="K89" i="19"/>
  <c r="K80" i="19"/>
  <c r="K67" i="19"/>
  <c r="K327" i="19"/>
  <c r="K53" i="19"/>
  <c r="K299" i="19"/>
  <c r="K35" i="18"/>
  <c r="K286" i="19"/>
  <c r="K18" i="17"/>
  <c r="K12" i="18"/>
  <c r="L41" i="19"/>
  <c r="L62" i="16"/>
  <c r="L177" i="19"/>
  <c r="L161" i="19"/>
  <c r="L26" i="7"/>
  <c r="L16" i="7"/>
  <c r="L19" i="19"/>
  <c r="L332" i="19"/>
  <c r="N260" i="19"/>
  <c r="J279" i="19"/>
  <c r="J15" i="18"/>
  <c r="K44" i="19"/>
  <c r="K292" i="19"/>
  <c r="K180" i="19"/>
  <c r="K263" i="19"/>
  <c r="K165" i="19"/>
  <c r="K376" i="19"/>
  <c r="K156" i="19"/>
  <c r="K24" i="7"/>
  <c r="K134" i="19"/>
  <c r="K50" i="16"/>
  <c r="K20" i="7"/>
  <c r="K129" i="19"/>
  <c r="K127" i="19"/>
  <c r="K289" i="19"/>
  <c r="K112" i="19"/>
  <c r="K231" i="19"/>
  <c r="K195" i="19"/>
  <c r="K14" i="14"/>
  <c r="K242" i="19"/>
  <c r="K360" i="19"/>
  <c r="K10" i="15"/>
  <c r="K236" i="19"/>
  <c r="K224" i="19"/>
  <c r="K24" i="19"/>
  <c r="K212" i="19"/>
  <c r="K41" i="16"/>
  <c r="K25" i="16"/>
  <c r="K345" i="19"/>
  <c r="K85" i="19"/>
  <c r="K76" i="19"/>
  <c r="K32" i="7"/>
  <c r="K323" i="19"/>
  <c r="K49" i="19"/>
  <c r="K15" i="19"/>
  <c r="K31" i="18"/>
  <c r="K319" i="19"/>
  <c r="K14" i="17"/>
  <c r="L27" i="15"/>
  <c r="L274" i="19"/>
  <c r="L189" i="19"/>
  <c r="L173" i="19"/>
  <c r="L378" i="19"/>
  <c r="L137" i="19"/>
  <c r="L242" i="19"/>
  <c r="L40" i="16"/>
  <c r="L304" i="19"/>
  <c r="N48" i="16"/>
  <c r="J17" i="17"/>
  <c r="J11" i="18"/>
  <c r="K40" i="19"/>
  <c r="K61" i="16"/>
  <c r="K176" i="19"/>
  <c r="K57" i="16"/>
  <c r="K161" i="19"/>
  <c r="K372" i="19"/>
  <c r="K152" i="19"/>
  <c r="K142" i="19"/>
  <c r="K36" i="19"/>
  <c r="K46" i="16"/>
  <c r="K16" i="7"/>
  <c r="K249" i="19"/>
  <c r="K123" i="19"/>
  <c r="K17" i="15"/>
  <c r="K108" i="19"/>
  <c r="K227" i="19"/>
  <c r="K96" i="19"/>
  <c r="K214" i="19"/>
  <c r="K44" i="16"/>
  <c r="K32" i="16"/>
  <c r="K16" i="16"/>
  <c r="K12" i="16"/>
  <c r="K202" i="19"/>
  <c r="K198" i="19"/>
  <c r="K330" i="19"/>
  <c r="K56" i="19"/>
  <c r="K302" i="19"/>
  <c r="K38" i="18"/>
  <c r="K22" i="18"/>
  <c r="K279" i="19"/>
  <c r="K15" i="18"/>
  <c r="L44" i="19"/>
  <c r="L292" i="19"/>
  <c r="L180" i="19"/>
  <c r="L260" i="19"/>
  <c r="L150" i="19"/>
  <c r="L46" i="16"/>
  <c r="L224" i="19"/>
  <c r="L75" i="19"/>
  <c r="N309" i="19"/>
  <c r="N28" i="18"/>
  <c r="L168" i="19"/>
  <c r="L376" i="19"/>
  <c r="L151" i="19"/>
  <c r="K13" i="15"/>
  <c r="K104" i="19"/>
  <c r="K99" i="19"/>
  <c r="K27" i="19"/>
  <c r="K91" i="19"/>
  <c r="K353" i="19"/>
  <c r="K28" i="16"/>
  <c r="K348" i="19"/>
  <c r="K88" i="19"/>
  <c r="K79" i="19"/>
  <c r="K66" i="19"/>
  <c r="K326" i="19"/>
  <c r="K52" i="19"/>
  <c r="K298" i="19"/>
  <c r="K34" i="18"/>
  <c r="K285" i="19"/>
  <c r="K17" i="17"/>
  <c r="K11" i="18"/>
  <c r="L40" i="19"/>
  <c r="L61" i="16"/>
  <c r="L176" i="19"/>
  <c r="L386" i="19"/>
  <c r="L23" i="7"/>
  <c r="L31" i="19"/>
  <c r="L92" i="19"/>
  <c r="L324" i="19"/>
  <c r="N374" i="19"/>
  <c r="L268" i="19"/>
  <c r="L165" i="19"/>
  <c r="L371" i="19"/>
  <c r="L146" i="19"/>
  <c r="L134" i="19"/>
  <c r="L254" i="19"/>
  <c r="L30" i="19"/>
  <c r="L123" i="19"/>
  <c r="L112" i="19"/>
  <c r="L223" i="19"/>
  <c r="L213" i="19"/>
  <c r="L30" i="16"/>
  <c r="L14" i="16"/>
  <c r="L72" i="19"/>
  <c r="L323" i="19"/>
  <c r="L10" i="19"/>
  <c r="L14" i="17"/>
  <c r="N290" i="19"/>
  <c r="N369" i="19"/>
  <c r="N249" i="19"/>
  <c r="N355" i="19"/>
  <c r="N284" i="19"/>
  <c r="L19" i="7"/>
  <c r="L246" i="19"/>
  <c r="L17" i="15"/>
  <c r="L231" i="19"/>
  <c r="L23" i="19"/>
  <c r="L42" i="16"/>
  <c r="L350" i="19"/>
  <c r="L204" i="19"/>
  <c r="L335" i="19"/>
  <c r="L48" i="19"/>
  <c r="L286" i="19"/>
  <c r="N20" i="15"/>
  <c r="N59" i="16"/>
  <c r="N131" i="19"/>
  <c r="N227" i="19"/>
  <c r="N336" i="19"/>
  <c r="L266" i="19"/>
  <c r="L163" i="19"/>
  <c r="L368" i="19"/>
  <c r="L27" i="7"/>
  <c r="L38" i="19"/>
  <c r="L11" i="7"/>
  <c r="L12" i="14"/>
  <c r="L120" i="19"/>
  <c r="L108" i="19"/>
  <c r="L219" i="19"/>
  <c r="L211" i="19"/>
  <c r="L26" i="16"/>
  <c r="L10" i="16"/>
  <c r="L200" i="19"/>
  <c r="L61" i="19"/>
  <c r="L36" i="18"/>
  <c r="L19" i="18"/>
  <c r="N189" i="19"/>
  <c r="N154" i="19"/>
  <c r="N125" i="19"/>
  <c r="L13" i="18"/>
  <c r="N184" i="19"/>
  <c r="N28" i="7"/>
  <c r="N288" i="19"/>
  <c r="N347" i="19"/>
  <c r="L49" i="16"/>
  <c r="L34" i="19"/>
  <c r="L238" i="19"/>
  <c r="L10" i="15"/>
  <c r="L100" i="19"/>
  <c r="L214" i="19"/>
  <c r="L36" i="16"/>
  <c r="L344" i="19"/>
  <c r="L77" i="19"/>
  <c r="L328" i="19"/>
  <c r="L299" i="19"/>
  <c r="L281" i="19"/>
  <c r="N273" i="19"/>
  <c r="N385" i="19"/>
  <c r="N22" i="7"/>
  <c r="N217" i="19"/>
  <c r="N297" i="19"/>
  <c r="L59" i="16"/>
  <c r="L384" i="19"/>
  <c r="L159" i="19"/>
  <c r="L144" i="19"/>
  <c r="L130" i="19"/>
  <c r="L193" i="19"/>
  <c r="L251" i="19"/>
  <c r="L356" i="19"/>
  <c r="L236" i="19"/>
  <c r="L28" i="19"/>
  <c r="L44" i="16"/>
  <c r="L20" i="16"/>
  <c r="L18" i="19"/>
  <c r="L33" i="7"/>
  <c r="L54" i="19"/>
  <c r="L26" i="18"/>
  <c r="N27" i="15"/>
  <c r="N178" i="19"/>
  <c r="N139" i="19"/>
  <c r="N114" i="19"/>
  <c r="N16" i="19"/>
  <c r="N177" i="19"/>
  <c r="N170" i="19"/>
  <c r="N378" i="19"/>
  <c r="N153" i="19"/>
  <c r="N138" i="19"/>
  <c r="N52" i="16"/>
  <c r="K219" i="19"/>
  <c r="K19" i="19"/>
  <c r="K207" i="19"/>
  <c r="K36" i="16"/>
  <c r="K20" i="16"/>
  <c r="K340" i="19"/>
  <c r="K83" i="19"/>
  <c r="K71" i="19"/>
  <c r="K334" i="19"/>
  <c r="K60" i="19"/>
  <c r="K306" i="19"/>
  <c r="K10" i="19"/>
  <c r="K26" i="18"/>
  <c r="K283" i="19"/>
  <c r="K19" i="18"/>
  <c r="L22" i="15"/>
  <c r="L311" i="19"/>
  <c r="L184" i="19"/>
  <c r="L262" i="19"/>
  <c r="L364" i="19"/>
  <c r="L132" i="19"/>
  <c r="L113" i="19"/>
  <c r="L340" i="19"/>
  <c r="L18" i="17"/>
  <c r="N209" i="19"/>
  <c r="L56" i="16"/>
  <c r="L382" i="19"/>
  <c r="L156" i="19"/>
  <c r="L141" i="19"/>
  <c r="L362" i="19"/>
  <c r="L20" i="7"/>
  <c r="L247" i="19"/>
  <c r="L287" i="19"/>
  <c r="L232" i="19"/>
  <c r="L24" i="19"/>
  <c r="L354" i="19"/>
  <c r="L16" i="16"/>
  <c r="L83" i="19"/>
  <c r="L31" i="7"/>
  <c r="L49" i="19"/>
  <c r="L20" i="18"/>
  <c r="N22" i="15"/>
  <c r="N267" i="19"/>
  <c r="N38" i="19"/>
  <c r="N234" i="19"/>
  <c r="N200" i="19"/>
  <c r="L253" i="19"/>
  <c r="L13" i="14"/>
  <c r="L121" i="19"/>
  <c r="L110" i="19"/>
  <c r="L220" i="19"/>
  <c r="L212" i="19"/>
  <c r="L29" i="16"/>
  <c r="L12" i="16"/>
  <c r="L71" i="19"/>
  <c r="L64" i="19"/>
  <c r="L40" i="18"/>
  <c r="L13" i="17"/>
  <c r="N62" i="16"/>
  <c r="N364" i="19"/>
  <c r="N241" i="19"/>
  <c r="N39" i="16"/>
  <c r="N281" i="19"/>
  <c r="L170" i="19"/>
  <c r="L379" i="19"/>
  <c r="L154" i="19"/>
  <c r="L138" i="19"/>
  <c r="L53" i="16"/>
  <c r="L18" i="7"/>
  <c r="L243" i="19"/>
  <c r="L258" i="19"/>
  <c r="L50" i="16"/>
  <c r="L15" i="7"/>
  <c r="L241" i="19"/>
  <c r="L11" i="15"/>
  <c r="L101" i="19"/>
  <c r="L216" i="19"/>
  <c r="L37" i="16"/>
  <c r="L345" i="19"/>
  <c r="L80" i="19"/>
  <c r="L330" i="19"/>
  <c r="L300" i="19"/>
  <c r="L283" i="19"/>
  <c r="N274" i="19"/>
  <c r="N163" i="19"/>
  <c r="N11" i="7"/>
  <c r="N26" i="19"/>
  <c r="N308" i="19"/>
  <c r="L194" i="19"/>
  <c r="L128" i="19"/>
  <c r="L359" i="19"/>
  <c r="L237" i="19"/>
  <c r="L29" i="19"/>
  <c r="L205" i="19"/>
  <c r="L21" i="16"/>
  <c r="L85" i="19"/>
  <c r="L67" i="19"/>
  <c r="L56" i="19"/>
  <c r="L30" i="18"/>
  <c r="L12" i="18"/>
  <c r="N182" i="19"/>
  <c r="N144" i="19"/>
  <c r="N13" i="15"/>
  <c r="N14" i="16"/>
  <c r="L270" i="19"/>
  <c r="L259" i="19"/>
  <c r="L374" i="19"/>
  <c r="L148" i="19"/>
  <c r="L255" i="19"/>
  <c r="L48" i="16"/>
  <c r="L32" i="19"/>
  <c r="L127" i="19"/>
  <c r="L116" i="19"/>
  <c r="L225" i="19"/>
  <c r="L93" i="19"/>
  <c r="L34" i="16"/>
  <c r="L341" i="19"/>
  <c r="L76" i="19"/>
  <c r="L327" i="19"/>
  <c r="L15" i="19"/>
  <c r="L19" i="17"/>
  <c r="N311" i="19"/>
  <c r="N380" i="19"/>
  <c r="N34" i="19"/>
  <c r="N91" i="19"/>
  <c r="N40" i="18"/>
  <c r="N265" i="19"/>
  <c r="N162" i="19"/>
  <c r="N368" i="19"/>
  <c r="N26" i="7"/>
  <c r="N37" i="19"/>
  <c r="N10" i="7"/>
  <c r="N247" i="19"/>
  <c r="N287" i="19"/>
  <c r="N233" i="19"/>
  <c r="N23" i="19"/>
  <c r="N353" i="19"/>
  <c r="N346" i="19"/>
  <c r="N68" i="19"/>
  <c r="N305" i="19"/>
  <c r="N320" i="19"/>
  <c r="L58" i="16"/>
  <c r="L162" i="19"/>
  <c r="L373" i="19"/>
  <c r="L153" i="19"/>
  <c r="L143" i="19"/>
  <c r="L37" i="19"/>
  <c r="L47" i="16"/>
  <c r="N32" i="16"/>
  <c r="N11" i="17"/>
  <c r="N58" i="16"/>
  <c r="N384" i="19"/>
  <c r="N158" i="19"/>
  <c r="N143" i="19"/>
  <c r="N130" i="19"/>
  <c r="N19" i="7"/>
  <c r="N240" i="19"/>
  <c r="N12" i="15"/>
  <c r="N101" i="19"/>
  <c r="N216" i="19"/>
  <c r="N38" i="16"/>
  <c r="N10" i="16"/>
  <c r="N333" i="19"/>
  <c r="N296" i="19"/>
  <c r="N19" i="17"/>
  <c r="L171" i="19"/>
  <c r="L385" i="19"/>
  <c r="L369" i="19"/>
  <c r="L149" i="19"/>
  <c r="L139" i="19"/>
  <c r="L131" i="19"/>
  <c r="L252" i="19"/>
  <c r="L33" i="19"/>
  <c r="L245" i="19"/>
  <c r="L357" i="19"/>
  <c r="L109" i="19"/>
  <c r="L99" i="19"/>
  <c r="L21" i="19"/>
  <c r="L45" i="16"/>
  <c r="L28" i="16"/>
  <c r="L342" i="19"/>
  <c r="L203" i="19"/>
  <c r="L66" i="19"/>
  <c r="L62" i="19"/>
  <c r="L303" i="19"/>
  <c r="L34" i="18"/>
  <c r="L316" i="19"/>
  <c r="L16" i="18"/>
  <c r="N40" i="19"/>
  <c r="N186" i="19"/>
  <c r="N264" i="19"/>
  <c r="N161" i="19"/>
  <c r="N366" i="19"/>
  <c r="N25" i="7"/>
  <c r="N36" i="19"/>
  <c r="N194" i="19"/>
  <c r="N245" i="19"/>
  <c r="N17" i="15"/>
  <c r="N230" i="19"/>
  <c r="N22" i="19"/>
  <c r="N352" i="19"/>
  <c r="N342" i="19"/>
  <c r="N65" i="19"/>
  <c r="N304" i="19"/>
  <c r="N316" i="19"/>
  <c r="L307" i="19"/>
  <c r="L38" i="18"/>
  <c r="L320" i="19"/>
  <c r="L10" i="17"/>
  <c r="N44" i="19"/>
  <c r="N190" i="19"/>
  <c r="N268" i="19"/>
  <c r="N165" i="19"/>
  <c r="N370" i="19"/>
  <c r="N145" i="19"/>
  <c r="N134" i="19"/>
  <c r="N253" i="19"/>
  <c r="N251" i="19"/>
  <c r="N357" i="19"/>
  <c r="N235" i="19"/>
  <c r="N27" i="19"/>
  <c r="N44" i="16"/>
  <c r="N350" i="19"/>
  <c r="N70" i="19"/>
  <c r="N50" i="19"/>
  <c r="N20" i="18"/>
  <c r="L248" i="19"/>
  <c r="L122" i="19"/>
  <c r="L16" i="15"/>
  <c r="L107" i="19"/>
  <c r="L102" i="19"/>
  <c r="N32" i="19"/>
  <c r="N123" i="19"/>
  <c r="N111" i="19"/>
  <c r="N222" i="19"/>
  <c r="N90" i="19"/>
  <c r="N30" i="16"/>
  <c r="N82" i="19"/>
  <c r="N324" i="19"/>
  <c r="N36" i="18"/>
  <c r="N18" i="18"/>
  <c r="L261" i="19"/>
  <c r="L381" i="19"/>
  <c r="L365" i="19"/>
  <c r="L145" i="19"/>
  <c r="L257" i="19"/>
  <c r="L361" i="19"/>
  <c r="L195" i="19"/>
  <c r="L14" i="14"/>
  <c r="L239" i="19"/>
  <c r="L18" i="15"/>
  <c r="L104" i="19"/>
  <c r="L221" i="19"/>
  <c r="L215" i="19"/>
  <c r="L353" i="19"/>
  <c r="L22" i="16"/>
  <c r="L13" i="16"/>
  <c r="L79" i="19"/>
  <c r="L336" i="19"/>
  <c r="L57" i="19"/>
  <c r="L298" i="19"/>
  <c r="L28" i="18"/>
  <c r="L280" i="19"/>
  <c r="L11" i="18"/>
  <c r="N271" i="19"/>
  <c r="N181" i="19"/>
  <c r="N57" i="16"/>
  <c r="N382" i="19"/>
  <c r="N157" i="19"/>
  <c r="N142" i="19"/>
  <c r="N362" i="19"/>
  <c r="N18" i="7"/>
  <c r="N239" i="19"/>
  <c r="N116" i="19"/>
  <c r="N99" i="19"/>
  <c r="N214" i="19"/>
  <c r="N35" i="16"/>
  <c r="N87" i="19"/>
  <c r="N332" i="19"/>
  <c r="N12" i="19"/>
  <c r="N16" i="17"/>
  <c r="L302" i="19"/>
  <c r="L32" i="18"/>
  <c r="L315" i="19"/>
  <c r="L15" i="18"/>
  <c r="N275" i="19"/>
  <c r="N185" i="19"/>
  <c r="N263" i="19"/>
  <c r="N386" i="19"/>
  <c r="N365" i="19"/>
  <c r="N24" i="7"/>
  <c r="N132" i="19"/>
  <c r="N193" i="19"/>
  <c r="N244" i="19"/>
  <c r="N15" i="15"/>
  <c r="N229" i="19"/>
  <c r="N21" i="19"/>
  <c r="N40" i="16"/>
  <c r="N15" i="16"/>
  <c r="N33" i="7"/>
  <c r="N300" i="19"/>
  <c r="N282" i="19"/>
  <c r="L244" i="19"/>
  <c r="L118" i="19"/>
  <c r="L12" i="15"/>
  <c r="L103" i="19"/>
  <c r="L226" i="19"/>
  <c r="L26" i="19"/>
  <c r="L90" i="19"/>
  <c r="L352" i="19"/>
  <c r="L27" i="16"/>
  <c r="L347" i="19"/>
  <c r="L87" i="19"/>
  <c r="L78" i="19"/>
  <c r="L15" i="15"/>
  <c r="L229" i="19"/>
  <c r="L20" i="19"/>
  <c r="L41" i="16"/>
  <c r="L349" i="19"/>
  <c r="L202" i="19"/>
  <c r="L334" i="19"/>
  <c r="L306" i="19"/>
  <c r="L319" i="19"/>
  <c r="N42" i="19"/>
  <c r="N171" i="19"/>
  <c r="N54" i="16"/>
  <c r="N223" i="19"/>
  <c r="N325" i="19"/>
  <c r="N172" i="19"/>
  <c r="N167" i="19"/>
  <c r="N373" i="19"/>
  <c r="N148" i="19"/>
  <c r="N136" i="19"/>
  <c r="N47" i="16"/>
  <c r="N11" i="14"/>
  <c r="N359" i="19"/>
  <c r="N104" i="19"/>
  <c r="N96" i="19"/>
  <c r="N206" i="19"/>
  <c r="N19" i="16"/>
  <c r="N77" i="19"/>
  <c r="N54" i="19"/>
  <c r="N25" i="18"/>
  <c r="L264" i="19"/>
  <c r="L166" i="19"/>
  <c r="L377" i="19"/>
  <c r="L157" i="19"/>
  <c r="L25" i="7"/>
  <c r="L135" i="19"/>
  <c r="L51" i="16"/>
  <c r="L21" i="7"/>
  <c r="L10" i="14"/>
  <c r="L124" i="19"/>
  <c r="L13" i="15"/>
  <c r="L233" i="19"/>
  <c r="L97" i="19"/>
  <c r="L91" i="19"/>
  <c r="L38" i="16"/>
  <c r="L17" i="16"/>
  <c r="L88" i="19"/>
  <c r="L73" i="19"/>
  <c r="L331" i="19"/>
  <c r="L52" i="19"/>
  <c r="L12" i="19"/>
  <c r="L23" i="18"/>
  <c r="L17" i="17"/>
  <c r="N24" i="15"/>
  <c r="N293" i="19"/>
  <c r="N176" i="19"/>
  <c r="N168" i="19"/>
  <c r="N377" i="19"/>
  <c r="N152" i="19"/>
  <c r="N258" i="19"/>
  <c r="N51" i="16"/>
  <c r="N31" i="19"/>
  <c r="N121" i="19"/>
  <c r="N110" i="19"/>
  <c r="N221" i="19"/>
  <c r="N211" i="19"/>
  <c r="N27" i="16"/>
  <c r="N204" i="19"/>
  <c r="N62" i="19"/>
  <c r="N33" i="18"/>
  <c r="N17" i="18"/>
  <c r="L296" i="19"/>
  <c r="L27" i="18"/>
  <c r="L279" i="19"/>
  <c r="N28" i="15"/>
  <c r="N312" i="19"/>
  <c r="N180" i="19"/>
  <c r="N55" i="16"/>
  <c r="N381" i="19"/>
  <c r="N156" i="19"/>
  <c r="N140" i="19"/>
  <c r="N361" i="19"/>
  <c r="L17" i="7"/>
  <c r="L250" i="19"/>
  <c r="L119" i="19"/>
  <c r="L114" i="19"/>
  <c r="L228" i="19"/>
  <c r="L27" i="19"/>
  <c r="L209" i="19"/>
  <c r="L33" i="16"/>
  <c r="L348" i="19"/>
  <c r="L16" i="19"/>
  <c r="L199" i="19"/>
  <c r="L326" i="19"/>
  <c r="L308" i="19"/>
  <c r="L39" i="18"/>
  <c r="L285" i="19"/>
  <c r="L11" i="17"/>
  <c r="N19" i="15"/>
  <c r="N61" i="16"/>
  <c r="N269" i="19"/>
  <c r="N166" i="19"/>
  <c r="N372" i="19"/>
  <c r="N146" i="19"/>
  <c r="N135" i="19"/>
  <c r="N46" i="16"/>
  <c r="N128" i="19"/>
  <c r="N358" i="19"/>
  <c r="N103" i="19"/>
  <c r="N29" i="19"/>
  <c r="N205" i="19"/>
  <c r="N18" i="16"/>
  <c r="N73" i="19"/>
  <c r="N51" i="19"/>
  <c r="N24" i="18"/>
  <c r="L50" i="19"/>
  <c r="L11" i="19"/>
  <c r="L22" i="18"/>
  <c r="L15" i="17"/>
  <c r="N23" i="15"/>
  <c r="N292" i="19"/>
  <c r="N174" i="19"/>
  <c r="N261" i="19"/>
  <c r="N376" i="19"/>
  <c r="N150" i="19"/>
  <c r="N257" i="19"/>
  <c r="N50" i="16"/>
  <c r="N13" i="14"/>
  <c r="N119" i="19"/>
  <c r="N108" i="19"/>
  <c r="N218" i="19"/>
  <c r="N210" i="19"/>
  <c r="N26" i="16"/>
  <c r="N81" i="19"/>
  <c r="N59" i="19"/>
  <c r="N32" i="18"/>
  <c r="N13" i="18"/>
  <c r="L126" i="19"/>
  <c r="L288" i="19"/>
  <c r="L111" i="19"/>
  <c r="L230" i="19"/>
  <c r="L218" i="19"/>
  <c r="L217" i="19"/>
  <c r="L206" i="19"/>
  <c r="L35" i="16"/>
  <c r="L19" i="16"/>
  <c r="L15" i="16"/>
  <c r="L82" i="19"/>
  <c r="L70" i="19"/>
  <c r="L333" i="19"/>
  <c r="L59" i="19"/>
  <c r="L305" i="19"/>
  <c r="L41" i="18"/>
  <c r="L25" i="18"/>
  <c r="L282" i="19"/>
  <c r="L18" i="18"/>
  <c r="N21" i="15"/>
  <c r="N310" i="19"/>
  <c r="N183" i="19"/>
  <c r="N266" i="19"/>
  <c r="N259" i="19"/>
  <c r="N379" i="19"/>
  <c r="N159" i="19"/>
  <c r="N27" i="7"/>
  <c r="N255" i="19"/>
  <c r="N53" i="16"/>
  <c r="N20" i="7"/>
  <c r="L95" i="19"/>
  <c r="L94" i="19"/>
  <c r="L43" i="16"/>
  <c r="L31" i="16"/>
  <c r="L351" i="19"/>
  <c r="L11" i="16"/>
  <c r="L201" i="19"/>
  <c r="L69" i="19"/>
  <c r="L329" i="19"/>
  <c r="L55" i="19"/>
  <c r="L301" i="19"/>
  <c r="L37" i="18"/>
  <c r="L21" i="18"/>
  <c r="L278" i="19"/>
  <c r="L14" i="18"/>
  <c r="N43" i="19"/>
  <c r="N291" i="19"/>
  <c r="N179" i="19"/>
  <c r="N262" i="19"/>
  <c r="N164" i="19"/>
  <c r="N375" i="19"/>
  <c r="N155" i="19"/>
  <c r="N23" i="7"/>
  <c r="N133" i="19"/>
  <c r="N49" i="16"/>
  <c r="N15" i="7"/>
  <c r="N243" i="19"/>
  <c r="N289" i="19"/>
  <c r="N107" i="19"/>
  <c r="N225" i="19"/>
  <c r="N19" i="19"/>
  <c r="N43" i="16"/>
  <c r="N23" i="16"/>
  <c r="N17" i="19"/>
  <c r="N337" i="19"/>
  <c r="N47" i="19"/>
  <c r="N29" i="18"/>
  <c r="N12" i="17"/>
  <c r="N21" i="7"/>
  <c r="N10" i="14"/>
  <c r="N238" i="19"/>
  <c r="N356" i="19"/>
  <c r="N113" i="19"/>
  <c r="N232" i="19"/>
  <c r="N220" i="19"/>
  <c r="N20" i="19"/>
  <c r="N208" i="19"/>
  <c r="N37" i="16"/>
  <c r="N21" i="16"/>
  <c r="N341" i="19"/>
  <c r="N84" i="19"/>
  <c r="N72" i="19"/>
  <c r="N335" i="19"/>
  <c r="N61" i="19"/>
  <c r="N307" i="19"/>
  <c r="N11" i="19"/>
  <c r="N27" i="18"/>
  <c r="N315" i="19"/>
  <c r="N10" i="17"/>
  <c r="N24" i="16"/>
  <c r="N344" i="19"/>
  <c r="N18" i="19"/>
  <c r="N75" i="19"/>
  <c r="N31" i="7"/>
  <c r="N64" i="19"/>
  <c r="N48" i="19"/>
  <c r="N14" i="19"/>
  <c r="N30" i="18"/>
  <c r="N318" i="19"/>
  <c r="N13" i="17"/>
  <c r="L65" i="19"/>
  <c r="L325" i="19"/>
  <c r="L51" i="19"/>
  <c r="L297" i="19"/>
  <c r="L33" i="18"/>
  <c r="L284" i="19"/>
  <c r="L16" i="17"/>
  <c r="N10" i="18"/>
  <c r="N39" i="19"/>
  <c r="N60" i="16"/>
  <c r="N175" i="19"/>
  <c r="N56" i="16"/>
  <c r="N160" i="19"/>
  <c r="N371" i="19"/>
  <c r="N151" i="19"/>
  <c r="N141" i="19"/>
  <c r="N35" i="19"/>
  <c r="N254" i="19"/>
  <c r="N30" i="19"/>
  <c r="N127" i="19"/>
  <c r="N16" i="15"/>
  <c r="N237" i="19"/>
  <c r="N219" i="19"/>
  <c r="N94" i="19"/>
  <c r="N42" i="16"/>
  <c r="N351" i="19"/>
  <c r="N201" i="19"/>
  <c r="N329" i="19"/>
  <c r="N301" i="19"/>
  <c r="N21" i="18"/>
  <c r="N14" i="18"/>
  <c r="N17" i="7"/>
  <c r="N250" i="19"/>
  <c r="N124" i="19"/>
  <c r="N18" i="15"/>
  <c r="N109" i="19"/>
  <c r="N228" i="19"/>
  <c r="N97" i="19"/>
  <c r="N215" i="19"/>
  <c r="N45" i="16"/>
  <c r="N33" i="16"/>
  <c r="N17" i="16"/>
  <c r="N13" i="16"/>
  <c r="N203" i="19"/>
  <c r="N199" i="19"/>
  <c r="N331" i="19"/>
  <c r="N57" i="19"/>
  <c r="N303" i="19"/>
  <c r="N39" i="18"/>
  <c r="N23" i="18"/>
  <c r="N280" i="19"/>
  <c r="N16" i="18"/>
  <c r="N20" i="16"/>
  <c r="N340" i="19"/>
  <c r="N83" i="19"/>
  <c r="N71" i="19"/>
  <c r="N334" i="19"/>
  <c r="N60" i="19"/>
  <c r="N306" i="19"/>
  <c r="N10" i="19"/>
  <c r="N26" i="18"/>
  <c r="N283" i="19"/>
  <c r="N19" i="18"/>
  <c r="N16" i="7"/>
  <c r="N126" i="19"/>
  <c r="N115" i="19"/>
  <c r="N226" i="19"/>
  <c r="N93" i="19"/>
  <c r="N34" i="16"/>
  <c r="N86" i="19"/>
  <c r="N328" i="19"/>
  <c r="N41" i="18"/>
  <c r="N15" i="17"/>
  <c r="L240" i="19"/>
  <c r="L358" i="19"/>
  <c r="L115" i="19"/>
  <c r="L234" i="19"/>
  <c r="L222" i="19"/>
  <c r="L22" i="19"/>
  <c r="L210" i="19"/>
  <c r="L39" i="16"/>
  <c r="L23" i="16"/>
  <c r="L343" i="19"/>
  <c r="L17" i="19"/>
  <c r="L74" i="19"/>
  <c r="L337" i="19"/>
  <c r="L63" i="19"/>
  <c r="L47" i="19"/>
  <c r="L13" i="19"/>
  <c r="L29" i="18"/>
  <c r="L317" i="19"/>
  <c r="L12" i="17"/>
  <c r="N25" i="15"/>
  <c r="N272" i="19"/>
  <c r="N187" i="19"/>
  <c r="N270" i="19"/>
  <c r="N169" i="19"/>
  <c r="N383" i="19"/>
  <c r="N367" i="19"/>
  <c r="N147" i="19"/>
  <c r="N137" i="19"/>
  <c r="N363" i="19"/>
  <c r="N9" i="7"/>
  <c r="N129" i="19"/>
  <c r="N122" i="19"/>
  <c r="N11" i="15"/>
  <c r="N231" i="19"/>
  <c r="N95" i="19"/>
  <c r="N213" i="19"/>
  <c r="N36" i="16"/>
  <c r="N343" i="19"/>
  <c r="N74" i="19"/>
  <c r="N63" i="19"/>
  <c r="N13" i="19"/>
  <c r="N317" i="19"/>
  <c r="N252" i="19"/>
  <c r="N33" i="19"/>
  <c r="N246" i="19"/>
  <c r="N120" i="19"/>
  <c r="N14" i="15"/>
  <c r="N105" i="19"/>
  <c r="N100" i="19"/>
  <c r="N28" i="19"/>
  <c r="N92" i="19"/>
  <c r="N354" i="19"/>
  <c r="N29" i="16"/>
  <c r="N349" i="19"/>
  <c r="N89" i="19"/>
  <c r="N80" i="19"/>
  <c r="N67" i="19"/>
  <c r="N327" i="19"/>
  <c r="N53" i="19"/>
  <c r="N299" i="19"/>
  <c r="N35" i="18"/>
  <c r="N286" i="19"/>
  <c r="N18" i="17"/>
  <c r="N12" i="18"/>
  <c r="N16" i="16"/>
  <c r="N12" i="16"/>
  <c r="N202" i="19"/>
  <c r="N198" i="19"/>
  <c r="N330" i="19"/>
  <c r="N56" i="19"/>
  <c r="N302" i="19"/>
  <c r="N38" i="18"/>
  <c r="N22" i="18"/>
  <c r="N279" i="19"/>
  <c r="N15" i="18"/>
  <c r="N248" i="19"/>
  <c r="N117" i="19"/>
  <c r="N112" i="19"/>
  <c r="N102" i="19"/>
  <c r="N25" i="19"/>
  <c r="N207" i="19"/>
  <c r="N31" i="16"/>
  <c r="N11" i="16"/>
  <c r="N69" i="19"/>
  <c r="N55" i="19"/>
  <c r="N37" i="18"/>
  <c r="N278" i="19"/>
  <c r="N195" i="19"/>
  <c r="N14" i="14"/>
  <c r="N242" i="19"/>
  <c r="N360" i="19"/>
  <c r="N10" i="15"/>
  <c r="N236" i="19"/>
  <c r="N224" i="19"/>
  <c r="N24" i="19"/>
  <c r="N212" i="19"/>
  <c r="N41" i="16"/>
  <c r="N25" i="16"/>
  <c r="N345" i="19"/>
  <c r="N85" i="19"/>
  <c r="N76" i="19"/>
  <c r="N32" i="7"/>
  <c r="N323" i="19"/>
  <c r="N49" i="19"/>
  <c r="N15" i="19"/>
  <c r="N31" i="18"/>
  <c r="N319" i="19"/>
  <c r="N14" i="17"/>
  <c r="N28" i="16"/>
  <c r="N348" i="19"/>
  <c r="N88" i="19"/>
  <c r="N79" i="19"/>
  <c r="N66" i="19"/>
  <c r="N326" i="19"/>
  <c r="N52" i="19"/>
  <c r="N298" i="19"/>
  <c r="N34" i="18"/>
  <c r="N285" i="19"/>
  <c r="N17" i="17"/>
  <c r="N11" i="18"/>
  <c r="B6" i="14" l="1"/>
  <c r="F12" i="5" s="1"/>
  <c r="B6" i="19"/>
  <c r="D12" i="5" s="1"/>
  <c r="B6" i="15"/>
  <c r="G12" i="5" s="1"/>
  <c r="B6" i="16"/>
  <c r="H12" i="5" s="1"/>
  <c r="B6" i="17"/>
  <c r="I12" i="5" s="1"/>
  <c r="B6" i="18"/>
  <c r="B12" i="5" s="1"/>
  <c r="B6" i="7"/>
  <c r="C12" i="5" s="1"/>
</calcChain>
</file>

<file path=xl/sharedStrings.xml><?xml version="1.0" encoding="utf-8"?>
<sst xmlns="http://schemas.openxmlformats.org/spreadsheetml/2006/main" count="13158" uniqueCount="2043">
  <si>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</si>
  <si>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</si>
  <si>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</si>
  <si>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</si>
  <si>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</si>
  <si>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</si>
  <si>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</si>
  <si>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</si>
  <si>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</si>
  <si>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</si>
  <si>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</si>
  <si>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</si>
  <si>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</si>
  <si>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</si>
  <si>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</si>
  <si>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</si>
  <si>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</si>
  <si>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</si>
  <si>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</si>
  <si>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</si>
  <si>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</si>
  <si>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</si>
  <si>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</si>
  <si>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</si>
  <si>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</si>
  <si>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</si>
  <si>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</si>
  <si>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</si>
  <si>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</si>
  <si>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</si>
  <si>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</si>
  <si>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</si>
  <si>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</si>
  <si>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</si>
  <si>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</si>
  <si>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Admitir las demandas de protección al consumidor dentro de los 30 días hábiles siguientes a la presentación de la demanda (Listado mensual de Excel con las demandas admitidas)</t>
  </si>
  <si>
    <t>Finalizar el trámite para la verificación del cumplimiento de las sentencias, transacciones y conciliaciones a favor del consumidor legalmente celebradas hasta el 31 de diciembre de 2023 (Listado en Excel mensual de finalización)</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</si>
  <si>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</si>
  <si>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</si>
  <si>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</si>
  <si>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</si>
  <si>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</si>
  <si>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</si>
  <si>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II Congreso de autoridades administrativas investidas con funciones jurisdiccionales en materia de derecho de consumo, realizado.   (fotografías del evento realizado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</si>
  <si>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</si>
  <si>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</si>
  <si>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</si>
  <si>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</si>
  <si>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</si>
  <si>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</si>
  <si>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</si>
  <si>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</si>
  <si>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</si>
  <si>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</si>
  <si>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</si>
  <si>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</si>
  <si>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</si>
  <si>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</si>
  <si>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</si>
  <si>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</si>
  <si>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</si>
  <si>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</si>
  <si>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</si>
  <si>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</si>
  <si>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</si>
  <si>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</si>
  <si>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</si>
  <si>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</si>
  <si>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</si>
  <si>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</si>
  <si>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</si>
  <si>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</si>
  <si>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Fomentar la apropiación de la herramienta a través de un recurso pedagógico y la encuesta de satisfacción   (
Video didáctico para el diligenciamiento de la herramienta y resultados  de la encuesta de satisfacción)</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</si>
  <si>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</si>
  <si>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</si>
  <si>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</si>
  <si>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</si>
  <si>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</si>
  <si>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</si>
  <si>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</si>
  <si>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</si>
  <si>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</si>
  <si>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</si>
  <si>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</si>
  <si>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</si>
  <si>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</si>
  <si>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</si>
  <si>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</si>
  <si>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</si>
  <si>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</si>
  <si>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</si>
  <si>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</si>
  <si>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</si>
  <si>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</si>
  <si>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</si>
  <si>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</si>
  <si>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</si>
  <si>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</si>
  <si>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</si>
  <si>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</si>
  <si>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</si>
  <si>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</si>
  <si>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Recopilar la información necesaria para realizar el estudio de costeo (Documento que relacione la documentación recopilada)</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</si>
  <si>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</si>
  <si>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</si>
  <si>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</si>
  <si>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Monitorear el comportamiento del recaudo por Delegatura y presentar reportes periódicos al Comité Directivo (Informes periódicos con el seguimiento  del recaudo por delegatura (tablero de control) y Actas de socialización de los informes)</t>
  </si>
  <si>
    <t>Elaborar y presentar en comité directivo el estudio de análisis de nuevas fuentes de ingreso (Documento de estudio con identificación de nuevas fuentes de ingresos y Acta del Comité Directivo)</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</si>
  <si>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</si>
  <si>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</si>
  <si>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</si>
  <si>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</si>
  <si>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</si>
  <si>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</si>
  <si>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</si>
  <si>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</si>
  <si>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</si>
  <si>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</si>
  <si>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</si>
  <si>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Seguimiento Planes de trabajo MIPG en el marco de la Política Control Interno, con seguimiento realizado y radicado ante la OAP  (Informe)
Entregable: (Informes de seguimiento  a la implementación y actas del comité)</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</si>
  <si>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</si>
  <si>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</si>
  <si>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</si>
  <si>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</si>
  <si>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</si>
  <si>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</si>
  <si>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</si>
  <si>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</si>
  <si>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</si>
  <si>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</si>
  <si>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</si>
  <si>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</si>
  <si>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</si>
  <si>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</si>
  <si>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</si>
  <si>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</si>
  <si>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</si>
  <si>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</si>
  <si>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</si>
  <si>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</si>
  <si>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</si>
  <si>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</si>
  <si>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</si>
  <si>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</si>
  <si>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</si>
  <si>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</si>
  <si>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</si>
  <si>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</si>
  <si>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</si>
  <si>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</si>
  <si>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</si>
  <si>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</si>
  <si>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</si>
  <si>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</si>
  <si>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</si>
  <si>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</si>
  <si>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</si>
  <si>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Definir la Estrategia de sensibilización de la Guía de Aprendizaje en Derecho de Consumo con las entidades publicas interesadas (Documento Estrategia de sensibilización de la Guía de Aprendizaje en Derecho de Consumo)</t>
  </si>
  <si>
    <t>Aplicar la estrategia de sensibilización definida (Informe de aplicación de la estrategia)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</si>
  <si>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</si>
  <si>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</si>
  <si>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</si>
  <si>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</si>
  <si>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</si>
  <si>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</si>
  <si>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</si>
  <si>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</si>
  <si>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</si>
  <si>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</si>
  <si>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</si>
  <si>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</si>
  <si>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</si>
  <si>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</si>
  <si>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</si>
  <si>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</si>
  <si>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Actualizar la materialidad e identificar la doble materialidad de la Entidad para robustecer la identificación de los temas que impactan a los grupos de valor (Documento con la actualización de la materialidad y la identificación de la doble materialidad de la Entidad)</t>
  </si>
  <si>
    <t>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</si>
  <si>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</si>
  <si>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</si>
  <si>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</si>
  <si>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</si>
  <si>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</si>
  <si>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</si>
  <si>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</si>
  <si>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</si>
  <si>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</si>
  <si>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</si>
  <si>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</si>
  <si>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</si>
  <si>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</si>
  <si>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</si>
  <si>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</si>
  <si>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</si>
  <si>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</si>
  <si>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</si>
  <si>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</si>
  <si>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</si>
  <si>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</si>
  <si>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</si>
  <si>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</si>
  <si>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</si>
  <si>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</si>
  <si>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</si>
  <si>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</si>
  <si>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Campañas de control preventivo en los sectores eléctrico, seguridad vial, hogar y construcción e hidrocarburos, realizadas</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</si>
  <si>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</si>
  <si>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Establecer el cronograma de visitas y requerimientos de cada una de las campañas en los sectores definidos (Cronograma)</t>
  </si>
  <si>
    <t>Ejecutar el cronograma de visitas y requerimientos (Seguimiento al cronograma y evidencias de ejecución)</t>
  </si>
  <si>
    <t>Evaluar el resultado de las campañas (Informe de resultados de la campaña)</t>
  </si>
  <si>
    <t>Campañas de control preventivo en surtidores de combustibles, balanzas, preempacados y alcoholímetros, realizadas</t>
  </si>
  <si>
    <t>Campañas de control preventivo en control de precios de combustibles, medicamentos y leche cruda, realizadas</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</si>
  <si>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</si>
  <si>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</si>
  <si>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</si>
  <si>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Campus Virtual Externo en accesibilidad e Interacción, actualizado  (Informe consolidado de la optimización)</t>
  </si>
  <si>
    <t>Elaborar un diagnóstico de los cursos que requieren ser optimizados. (Informe de diagnóstico)</t>
  </si>
  <si>
    <t>Elaborar un plan de trabajo de los cursos que requieren ser optimizados. (Plan de trabajo)</t>
  </si>
  <si>
    <t>Ejecutar el plan de trabajo de optimización del campus virtual. (Informe de ejecución del plan de trabajo)</t>
  </si>
  <si>
    <t>Elaborar informe de resultados de la optimización del campus virtual. (Informe consolidado de la  optimización)</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</si>
  <si>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</si>
  <si>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</si>
  <si>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</si>
  <si>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</si>
  <si>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</si>
  <si>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</si>
  <si>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</si>
  <si>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</si>
  <si>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</si>
  <si>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</si>
  <si>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</si>
  <si>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</si>
  <si>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</si>
  <si>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</si>
  <si>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</si>
  <si>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</si>
  <si>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</si>
  <si>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</si>
  <si>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</si>
  <si>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</si>
  <si>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</si>
  <si>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</si>
  <si>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</si>
  <si>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</si>
  <si>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</si>
  <si>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</si>
  <si>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</si>
  <si>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</si>
  <si>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</si>
  <si>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</si>
  <si>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</si>
  <si>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</si>
  <si>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</si>
  <si>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</si>
  <si>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</si>
  <si>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</si>
  <si>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</si>
  <si>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</si>
  <si>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</si>
  <si>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</si>
  <si>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</si>
  <si>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</si>
  <si>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</si>
  <si>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</si>
  <si>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</si>
  <si>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</si>
  <si>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</si>
  <si>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Definir los grupos de valor y los mecanismos que se utilizaran para la difusión  (Captura de pantalla con la publicación del documento)</t>
  </si>
  <si>
    <t>Realizar la difusión del ABC de atención a los usuarios SIC / Super Solidaria, de acuerdo con los mecanismos definidos - Imágenes (fotografía o captura de pantalla) de la difusión realizada</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</si>
  <si>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</si>
  <si>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</si>
  <si>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</si>
  <si>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Difusión a nivel nacional, dirigida a diversos grupos objetivo como herramienta de fortalecimiento del conocimiento  - Captura de pantalla de publicación de la campaña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</si>
  <si>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</si>
  <si>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</si>
  <si>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</si>
  <si>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Ejecutar la campaña (Captura de pantalla de publicación de la campaña)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</si>
  <si>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</si>
  <si>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</si>
  <si>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</si>
  <si>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</si>
  <si>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</si>
  <si>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</si>
  <si>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</si>
  <si>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</si>
  <si>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</si>
  <si>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</si>
  <si>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</si>
  <si>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Agendar los arreglos directos (Informe final que identifique las invitaciones realizadas y en cuales de ellas se agendó arreglo directo)</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</si>
  <si>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</si>
  <si>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</si>
  <si>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</si>
  <si>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</si>
  <si>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</si>
  <si>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</si>
  <si>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</si>
  <si>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</si>
  <si>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</si>
  <si>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</si>
  <si>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Crear y actualizar periódicamente el listado de los recursos de reposición que ingresan a partir del 1° de enero de 2025, incluyendo la información necesaria para verificar su cumplimiento (Listado de recursos interpuestos)</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</si>
  <si>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</si>
  <si>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</si>
  <si>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</si>
  <si>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Demandas de protección al consumidor que se presenten o trasladen al Grupo de Trabajo de Calificación, calificadas dentro del termino señalado por la ley.  (se contabilizará  a partir del ingreso de la correspondiente al grupo)</t>
  </si>
  <si>
    <t>Niveles de congestión de los procesos admitidos y pendientes de decisión a 31 de diciembre de 2024, en materia de Protección al Consumidor, reducidos. (Informe final que liste los autos o sentencias admitidos, finalizados)</t>
  </si>
  <si>
    <t>Finalizar las acciones de protección al consumidor admitidas y pendientes de decisión a 31 de diciembre de 2024. (Listado mensual en Excel de autos o sentencias finalizados)</t>
  </si>
  <si>
    <t>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</si>
  <si>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</si>
  <si>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</si>
  <si>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</si>
  <si>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</si>
  <si>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</si>
  <si>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</si>
  <si>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</si>
  <si>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</si>
  <si>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</si>
  <si>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</si>
  <si>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</si>
  <si>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</si>
  <si>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</si>
  <si>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</si>
  <si>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</si>
  <si>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</si>
  <si>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</si>
  <si>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</si>
  <si>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</si>
  <si>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</si>
  <si>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</si>
  <si>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</si>
  <si>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</si>
  <si>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</si>
  <si>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</si>
  <si>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</si>
  <si>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</si>
  <si>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</si>
  <si>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</si>
  <si>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</si>
  <si>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</si>
  <si>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</si>
  <si>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</si>
  <si>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</si>
  <si>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</si>
  <si>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</si>
  <si>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</si>
  <si>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</si>
  <si>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</si>
  <si>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</si>
  <si>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</si>
  <si>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</si>
  <si>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</si>
  <si>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</si>
  <si>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</si>
  <si>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</si>
  <si>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</si>
  <si>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</si>
  <si>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</si>
  <si>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</si>
  <si>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</si>
  <si>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</si>
  <si>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</si>
  <si>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</si>
  <si>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</si>
  <si>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</si>
  <si>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</si>
  <si>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</si>
  <si>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</si>
  <si>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</si>
  <si>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</si>
  <si>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</si>
  <si>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</si>
  <si>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</si>
  <si>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</si>
  <si>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</si>
  <si>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</si>
  <si>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</si>
  <si>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</si>
  <si>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</si>
  <si>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</si>
  <si>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</si>
  <si>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</si>
  <si>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</si>
  <si>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</si>
  <si>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</si>
  <si>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Ejecutar el plan de trabajo de la Política de Equidad de Género y Diversidad (Plan de trabajo con seguimiento y sus respectivas evidencias)</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</si>
  <si>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</si>
  <si>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</si>
  <si>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</si>
  <si>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</si>
  <si>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</si>
  <si>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</si>
  <si>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</si>
  <si>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</si>
  <si>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</si>
  <si>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</si>
  <si>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</si>
  <si>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</si>
  <si>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</si>
  <si>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</si>
  <si>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Cursos virtuales en materia de protección al consumidor dirigidos a la ciudadanía interesada, publicados en campus virtual  (Imágenes de la difusión de los cursos)</t>
  </si>
  <si>
    <t>Enviar a OSCAE las plantillas diligenciadas con el contenido para cursos virtuales (Responsable Delegatura) (Correo electrónico con  las plantillas diligenciadas)</t>
  </si>
  <si>
    <t>Revisar y aprobar los contenidos propuestos por el equipo pedagógico de OSCAE (Responsable Delegatura) (Documento con los contenidos propuestos)</t>
  </si>
  <si>
    <t>Virtualizar los contenidos (Responsable OSCAE) (Captura de pantalla con los cursos virtualizados)</t>
  </si>
  <si>
    <t>Recibir y aprobar el curso virtualizado (Responsable Delegatura) (Correo electrónico con la aprobación de los cursos)</t>
  </si>
  <si>
    <t>Difundir los cursos  virtuales en materia de protección al consumidor (Imágenes de la difusión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</si>
  <si>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</si>
  <si>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</si>
  <si>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</si>
  <si>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Ligas del consumidor para mejorar su impacto en la protección del consumidor a través de la participación en el fondo de iniciativas del programa Consufondo, fortalecidas (Informe Final ejecución programa Consufondo)</t>
  </si>
  <si>
    <t>Elaborar estudios previos  (Documento Estudios previos aprobados secretaria general y jurídica)</t>
  </si>
  <si>
    <t>Actualizar y aprobar la cartilla Consufondo  (Cartilla Actualizada y aprobada de Consufondo)</t>
  </si>
  <si>
    <t>Socializar el programa CONSUFONDO a grupos de interés o grupos de valor establecidos en la cartilla (Informe de socialización de la Cartilla de CONSUFONDO con grupos de valor e interés)</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</si>
  <si>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</si>
  <si>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</si>
  <si>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</si>
  <si>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Seleccionar las ligas a beneficiar con el programa Consufondo, a través del desarrollo del proceso contractual  (Resolución declaratoria de desierto o contrato suscrito o captura de pantalla del SECOP con la cancelación del proceso/único entregable)</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</si>
  <si>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</si>
  <si>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</si>
  <si>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</si>
  <si>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</si>
  <si>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</si>
  <si>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</si>
  <si>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</si>
  <si>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</si>
  <si>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</si>
  <si>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</si>
  <si>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</si>
  <si>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</si>
  <si>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</si>
  <si>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</si>
  <si>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</si>
  <si>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</si>
  <si>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</si>
  <si>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</si>
  <si>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</si>
  <si>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</si>
  <si>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</si>
  <si>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</si>
  <si>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</si>
  <si>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</si>
  <si>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</si>
  <si>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</si>
  <si>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</si>
  <si>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</si>
  <si>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</si>
  <si>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</si>
  <si>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</si>
  <si>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</si>
  <si>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</si>
  <si>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</si>
  <si>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</si>
  <si>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</si>
  <si>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</si>
  <si>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</si>
  <si>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</si>
  <si>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</si>
  <si>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</si>
  <si>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</si>
  <si>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</si>
  <si>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</si>
  <si>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</si>
  <si>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</si>
  <si>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</si>
  <si>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</si>
  <si>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</si>
  <si>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</si>
  <si>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</si>
  <si>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</si>
  <si>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</si>
  <si>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</si>
  <si>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</si>
  <si>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</si>
  <si>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</si>
  <si>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</si>
  <si>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</si>
  <si>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</si>
  <si>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</si>
  <si>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</si>
  <si>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</si>
  <si>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</si>
  <si>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</si>
  <si>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</si>
  <si>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</si>
  <si>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</si>
  <si>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</si>
  <si>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</si>
  <si>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</si>
  <si>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</si>
  <si>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</si>
  <si>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</si>
  <si>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</si>
  <si>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</si>
  <si>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</si>
  <si>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</si>
  <si>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</si>
  <si>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</si>
  <si>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</si>
  <si>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</si>
  <si>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Unificar las propuestas de modificación y actualización del Título X de la Circular Única de la Superintendencia de Industria y Comercio en materia de Signos Distintivos y Nuevas Creaciones (Propuesta de modificación unificada)</t>
  </si>
  <si>
    <t>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t>
  </si>
  <si>
    <t>Proyecto de Reglamento Técnico Metrológico de Medidores de Agua de uso residencial</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</si>
  <si>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</si>
  <si>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</si>
  <si>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</si>
  <si>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</si>
  <si>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Proyecto de Reglamento Técnico Metrológico de Medidores de Gas de uso residencial</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</si>
  <si>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</si>
  <si>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</si>
  <si>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</si>
  <si>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Análisis de Impacto Normativo -AIN Ex post del Reglamento Técnico Metrológico aplicable a Preempacados. Etapas 5 a 6.</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</si>
  <si>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</si>
  <si>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</si>
  <si>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</si>
  <si>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Análisis de Impacto Normativo -AIN ex ante de Cinemómetros (Definición del Problema)</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</si>
  <si>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</si>
  <si>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</si>
  <si>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</si>
  <si>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</si>
  <si>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</si>
  <si>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</si>
  <si>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</si>
  <si>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</si>
  <si>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</si>
  <si>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</si>
  <si>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</si>
  <si>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</si>
  <si>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</si>
  <si>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</si>
  <si>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</si>
  <si>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</si>
  <si>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Plan de Previsión de Recursos Humanos_Decreto 612 del 2018_ Planes Institucionales y Estratégicos _</t>
  </si>
  <si>
    <t>Númerica</t>
  </si>
  <si>
    <t># de Plan anual de Previsión  elaborado y publicado / 1 Plan anual de Previsión a  elaborar y publicar</t>
  </si>
  <si>
    <t>2025-01-15</t>
  </si>
  <si>
    <t>2025-01-31</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</si>
  <si>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</si>
  <si>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</si>
  <si>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</si>
  <si>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</si>
  <si>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</si>
  <si>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</si>
  <si>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Plan Anual de Vacantes_Decreto 612 del 2018_ Planes Institucionales y Estratégicos _</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</si>
  <si>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</si>
  <si>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</si>
  <si>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</si>
  <si>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</si>
  <si>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</si>
  <si>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</si>
  <si>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</si>
  <si>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Plan Estrategico Sectorial_PES</t>
  </si>
  <si>
    <t>Si</t>
  </si>
  <si>
    <t># de Herramienta tecnológica implementada / 1 Herramienta tecnológica ejecutada</t>
  </si>
  <si>
    <t>2025-01-02</t>
  </si>
  <si>
    <t>2025-12-19</t>
  </si>
  <si>
    <t>111-GRUPO DE TRABAJO DE ADMINISTRACIÓN DE PERSONAL;
20-OFICINA DE TECNOLOGÍA E INFORMÁTICA;
73-GRUPO DE TRABAJO DE COMUNICACION</t>
  </si>
  <si>
    <t>111.3.1</t>
  </si>
  <si>
    <t># de Manual de usuario y acta de entrega final elaborados / 2 Manual de usuario y acta de entrega final recibidos</t>
  </si>
  <si>
    <t>2025-02-28</t>
  </si>
  <si>
    <t>111-GRUPO DE TRABAJO DE ADMINISTRACIÓN DE PERSONAL;
20-OFICINA DE TECNOLOGÍA E INFORMÁTICA</t>
  </si>
  <si>
    <t>111.3.2</t>
  </si>
  <si>
    <t># de Soportes realizados / 2 Soportes programados</t>
  </si>
  <si>
    <t>2025-02-03</t>
  </si>
  <si>
    <t>2025-05-30</t>
  </si>
  <si>
    <t>111.3.3</t>
  </si>
  <si>
    <t># de informes trimestrales elaborados / 2 informes trimestrales entregados</t>
  </si>
  <si>
    <t>2025-06-03</t>
  </si>
  <si>
    <t>50-OFICINA DE CONTROL INTERNO</t>
  </si>
  <si>
    <t>50.1</t>
  </si>
  <si>
    <t>Política Control Interno _DIMENSIÓN Control Interno</t>
  </si>
  <si>
    <t>B_ENTIDADES 1. Propender por el fortalecimiento inst/nal como motor de cambio para recuperar la confianza de la ciudadanía (vínculo Estado_Ciudadanía).PND_TRANSF  _ Convergencia regional _ b. entidades públicas territoriales y nacionales fortalecidas</t>
  </si>
  <si>
    <t>Porcentual</t>
  </si>
  <si>
    <t>% de plan ejecutado / 100% de plan a ejecutar</t>
  </si>
  <si>
    <t>2025-12-31</t>
  </si>
  <si>
    <t>50.1.1</t>
  </si>
  <si>
    <t>50.1.2</t>
  </si>
  <si>
    <t># de Comités ejecutados / 2 Comités Programados</t>
  </si>
  <si>
    <t>50.2</t>
  </si>
  <si>
    <t>Enfoque Estrategico _ Diferencial</t>
  </si>
  <si>
    <t>Política Seguimiento y evaluación de la gestión institucional _DIMENSIÓN Evaluación de Resultados</t>
  </si>
  <si>
    <t># de Informes realizados y presentados / 3 Informes programados</t>
  </si>
  <si>
    <t>2025-04-01</t>
  </si>
  <si>
    <t>2025-11-28</t>
  </si>
  <si>
    <t>50.2.1</t>
  </si>
  <si>
    <t># de Informes realizados / 3 Informes programados</t>
  </si>
  <si>
    <t>50.2.2</t>
  </si>
  <si>
    <t># de Actas presentadas / 3 Actas programadas</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</si>
  <si>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</si>
  <si>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</si>
  <si>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</si>
  <si>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</si>
  <si>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</si>
  <si>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</si>
  <si>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</si>
  <si>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</si>
  <si>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</si>
  <si>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Plan Estrategico Sectorial_PES;
C_PORTABILIDAD 2. Promover y aumentar la reutilización y transmisión segura de la información PND_TRANSF _ Seguridad humana y justicia social _ c. portabilidad de datos para el empoderamiento ciudadano</t>
  </si>
  <si>
    <t>2025-12-12</t>
  </si>
  <si>
    <t>20.1.1</t>
  </si>
  <si>
    <t># de plan formulado / 1 plan a formular</t>
  </si>
  <si>
    <t>20.1.2</t>
  </si>
  <si>
    <t>2025-03-03</t>
  </si>
  <si>
    <t>20.2</t>
  </si>
  <si>
    <t>Plan Estrategico Sectorial_PES;
B_ENTIDADES 1. Propender por el fortalecimiento inst/nal como motor de cambio para recuperar la confianza de la ciudadanía (vínculo Estado_Ciudadanía).PND_TRANSF  _ Convergencia regional _ b. entidades públicas territoriales y nacionales fortalecidas</t>
  </si>
  <si>
    <t>20.2.1</t>
  </si>
  <si>
    <t>2025-03-29</t>
  </si>
  <si>
    <t>20.2.2</t>
  </si>
  <si>
    <t>20.3</t>
  </si>
  <si>
    <t>D_GOB 1. Generar la interacción fiable, eficiente y segura entre el Estado y los habitantes del territorio PND_TRANSF _ Convergencia regional _ d. GOB digital para la gente</t>
  </si>
  <si>
    <t>2025-01-13</t>
  </si>
  <si>
    <t>20.3.1</t>
  </si>
  <si>
    <t>20.3.2</t>
  </si>
  <si>
    <t>20.4</t>
  </si>
  <si>
    <t>Plan Estrategico Sectorial_PES;
D_GOB 1. Generar la interacción fiable, eficiente y segura entre el Estado y los habitantes del territorio PND_TRANSF _ Convergencia regional _ d. GOB digital para la gente</t>
  </si>
  <si>
    <t>% de plan de tratamiento de riesgos monitoreado / 100% de plan de riesgos a monitorear</t>
  </si>
  <si>
    <t>2025-01-27</t>
  </si>
  <si>
    <t>20.4.1</t>
  </si>
  <si>
    <t># de consolidaciones de riesgos realizadas / 1 consolidaciones de riesgos a realizar</t>
  </si>
  <si>
    <t>2025-04-30</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</si>
  <si>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</si>
  <si>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</si>
  <si>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</si>
  <si>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</si>
  <si>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</si>
  <si>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</si>
  <si>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</si>
  <si>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</si>
  <si>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</si>
  <si>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</si>
  <si>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</si>
  <si>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</si>
  <si>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</si>
  <si>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</si>
  <si>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2025-07-01</t>
  </si>
  <si>
    <t>117.1.4</t>
  </si>
  <si>
    <t># de campaña escuchando tus emociones a realizada / 6 campaña escuchando tus emociones a realizar</t>
  </si>
  <si>
    <t>117.2</t>
  </si>
  <si>
    <t>Plan Estratégico de Talento Humano_Decreto 612 del 2018_ Planes Institucionales y Estratégicos _</t>
  </si>
  <si>
    <t># de planes estratégicos de talento humano elaborados y publicados / 1 planes estratégicos de talento humano a elaborar y publicar</t>
  </si>
  <si>
    <t>2025-01-20</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</si>
  <si>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</si>
  <si>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</si>
  <si>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</si>
  <si>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</si>
  <si>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</si>
  <si>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</si>
  <si>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2025-12-22</t>
  </si>
  <si>
    <t>117.3.1</t>
  </si>
  <si>
    <t>117.3.2</t>
  </si>
  <si>
    <t>% de Plan ejecutado / 100% de Plan a ejecutar</t>
  </si>
  <si>
    <t>117.4</t>
  </si>
  <si>
    <t>Plan de Incentivos Institucionales_Decreto 612 del 2018_ Planes Institucionales y Estratégicos _</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</si>
  <si>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</si>
  <si>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</si>
  <si>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</si>
  <si>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</si>
  <si>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</si>
  <si>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</si>
  <si>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</si>
  <si>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Plan Institucional de Capacitación_Decreto 612 del 2018_ Planes Institucionales y Estratégicos _</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</si>
  <si>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</si>
  <si>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</si>
  <si>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</si>
  <si>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</si>
  <si>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</si>
  <si>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</si>
  <si>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</si>
  <si>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Plan de Trabajo Anual en Seguridad y Salud en el Trabajo_Decreto 612 del 2018_ Planes Institucionales y Estratégicos _</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</si>
  <si>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</si>
  <si>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</si>
  <si>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</si>
  <si>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</si>
  <si>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</si>
  <si>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</si>
  <si>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</si>
  <si>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</si>
  <si>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</si>
  <si>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Plan Anual de Adquisiciones_Decreto 612 del 2018_ Planes Institucionales y Estratégicos _</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</si>
  <si>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</si>
  <si>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</si>
  <si>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</si>
  <si>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</si>
  <si>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</si>
  <si>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</si>
  <si>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</si>
  <si>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2025-03-01</t>
  </si>
  <si>
    <t>142.1.4</t>
  </si>
  <si>
    <t># de Matriz de aspectos ambientales elaborada / 1 Matriz de aspectos ambientales a elaborqar</t>
  </si>
  <si>
    <t>2025-05-02</t>
  </si>
  <si>
    <t>2025-06-27</t>
  </si>
  <si>
    <t>142.1.5</t>
  </si>
  <si>
    <t># de recertificaciones y seguimientos a la norma ISO 14001-2015 realizada / 1 recertificaciones y seguimientos a la norma ISO 14001-2015  a realizar</t>
  </si>
  <si>
    <t>2025-10-01</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</si>
  <si>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</si>
  <si>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</si>
  <si>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</si>
  <si>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</si>
  <si>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</si>
  <si>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</si>
  <si>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</si>
  <si>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</si>
  <si>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2025-12-02</t>
  </si>
  <si>
    <t>73.2</t>
  </si>
  <si>
    <t>% de avance logrado plan de trabajo / 100% de avance propuesto plan de trabajo</t>
  </si>
  <si>
    <t>73.2.1</t>
  </si>
  <si>
    <t># de diagnósticos de necesidades de comunicación interna realizados / 1 diagnósticos de necesidades de comunicación interna a realizar</t>
  </si>
  <si>
    <t>2025-03-28</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</si>
  <si>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</si>
  <si>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</si>
  <si>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</si>
  <si>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</si>
  <si>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2025-11-21</t>
  </si>
  <si>
    <t>73.2.4</t>
  </si>
  <si>
    <t># de informes de resultados de la implementación de la estrategia de comunicaciones internas elaborados / 1 informes de resultados de la implementación de la estrategia de comunicaciones internas a elaborar</t>
  </si>
  <si>
    <t>2025-11-24</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</si>
  <si>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</si>
  <si>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</si>
  <si>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</si>
  <si>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</si>
  <si>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</si>
  <si>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2025-03-04</t>
  </si>
  <si>
    <t>73.3.3</t>
  </si>
  <si>
    <t># de informes de resultados de la implementación de la estrategia de fortalecimiento elaborados / 4 informes de resultados de la implementación de la estrategia de fortalecimiento a elaborar</t>
  </si>
  <si>
    <t>2025-03-14</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</si>
  <si>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</si>
  <si>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</si>
  <si>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</si>
  <si>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</si>
  <si>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</si>
  <si>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2025-02-07</t>
  </si>
  <si>
    <t>73.4.1</t>
  </si>
  <si>
    <t># de propuestas de implementación de necesidades de sistematización de los eventos generadas / 1 propuestas de implementación de necesidades de sistematización de los eventos a generar</t>
  </si>
  <si>
    <t>2025-04-11</t>
  </si>
  <si>
    <t>73.4.2</t>
  </si>
  <si>
    <t># de propuestas de implementación de necesidades de sistematización de procesos digitales internos y externos generadas / 1 propuestas de implementación de necesidades de sistematización de  procesos digitales internos y externos a generar</t>
  </si>
  <si>
    <t>2025-03-31</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</si>
  <si>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</si>
  <si>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</si>
  <si>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2025-10-31</t>
  </si>
  <si>
    <t>73.4.4</t>
  </si>
  <si>
    <t>% de sistematizaciones de los procesos de planeación, ejecución y seguimiento a los eventos implementadas / 100% de sistematizaciones de los procesos de planeación, ejecución y seguimiento a los eventos a implementar</t>
  </si>
  <si>
    <t>2025-04-22</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</si>
  <si>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</si>
  <si>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</si>
  <si>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2025-11-04</t>
  </si>
  <si>
    <t>2025-11-18</t>
  </si>
  <si>
    <t>73.4.6</t>
  </si>
  <si>
    <t># de informes de seguimiento a la implementación de la sistematización de eventos elaborados / 3 informes de seguimiento a la implementación de la sistematización de eventos a elaborar</t>
  </si>
  <si>
    <t>2025-12-01</t>
  </si>
  <si>
    <t>3100-DIRECCION DE INVESTIGACIONES DE PROTECCION AL CONSUMIDOR</t>
  </si>
  <si>
    <t>3100.1</t>
  </si>
  <si>
    <t>C_COMPETENCIA 7. Hacer análisis y monitoreos de mercados digitales. PND_TRANSF_ Productiva, internacionalización y acción clímatica _ c. políticas de competencia, consumidor e infraestructura de la calidad modernas</t>
  </si>
  <si>
    <t># de actuaciones oficiosas realizadas / 80 actuaciones oficiosas a realizar</t>
  </si>
  <si>
    <t>2025-02-18</t>
  </si>
  <si>
    <t>3100.1.1</t>
  </si>
  <si>
    <t># de informes de verificación  realizados / 1 informe de verificación a realizar</t>
  </si>
  <si>
    <t>3100.1.2</t>
  </si>
  <si>
    <t># de cronogramas realizados / 1 cronogramas a realizar</t>
  </si>
  <si>
    <t>3100.1.3</t>
  </si>
  <si>
    <t>2025-04-08</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</si>
  <si>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</si>
  <si>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</si>
  <si>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</si>
  <si>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2025-01-14</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</si>
  <si>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</si>
  <si>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</si>
  <si>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</si>
  <si>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</si>
  <si>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</si>
  <si>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</si>
  <si>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</si>
  <si>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</si>
  <si>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</si>
  <si>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</si>
  <si>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</si>
  <si>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</si>
  <si>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</si>
  <si>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</si>
  <si>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</si>
  <si>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</si>
  <si>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</si>
  <si>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</si>
  <si>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2025-07-31</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</si>
  <si>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</si>
  <si>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</si>
  <si>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</si>
  <si>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</si>
  <si>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</si>
  <si>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</si>
  <si>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</si>
  <si>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</si>
  <si>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2025-09-30</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</si>
  <si>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</si>
  <si>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</si>
  <si>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</si>
  <si>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</si>
  <si>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</si>
  <si>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</si>
  <si>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2025-12-15</t>
  </si>
  <si>
    <t>60.2.5</t>
  </si>
  <si>
    <t># de Documento de la Política enviado / 1 documento de la Política a enviar</t>
  </si>
  <si>
    <t>2025-12-16</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</si>
  <si>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</si>
  <si>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</si>
  <si>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</si>
  <si>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</si>
  <si>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</si>
  <si>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</si>
  <si>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</si>
  <si>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</si>
  <si>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</si>
  <si>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</si>
  <si>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</si>
  <si>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</si>
  <si>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</si>
  <si>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</si>
  <si>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</si>
  <si>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</si>
  <si>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2025-08-01</t>
  </si>
  <si>
    <t>2023-GRUPO DE TRABAJO DE CENTRO DE INFORMACIÓN TECNOLÓGICA Y APOYO A LA GESTIÓN DE PROPIEDAD LA INDUSTRIAL</t>
  </si>
  <si>
    <t>2023.1</t>
  </si>
  <si>
    <t>B_APROVECHAMIENTO 2, Brindar acompañamiento a inventores y promover el uso de la información de patentes PND_TRANSF _ Seguridad humana y justicia social _ b. aprovechamiento de la propiedad intelectual (pi)</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</si>
  <si>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</si>
  <si>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</si>
  <si>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</si>
  <si>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</si>
  <si>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</si>
  <si>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</si>
  <si>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</si>
  <si>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</si>
  <si>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Plan Estrategico Sectorial_PES;
B_APROVECHAMIENTO 1. Fomentar estrategias de sensibilización para el aprovechamiento y uso responsable de los derechos de propiedad intelectual (PI) PND_TRANSF _ Seguridad humana y justicia social _ b. aprovechamiento de la propiedad intelectual (pi)</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</si>
  <si>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</si>
  <si>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</si>
  <si>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</si>
  <si>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</si>
  <si>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</si>
  <si>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</si>
  <si>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</si>
  <si>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</si>
  <si>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</si>
  <si>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</si>
  <si>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</si>
  <si>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</si>
  <si>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</si>
  <si>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</si>
  <si>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</si>
  <si>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</si>
  <si>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</si>
  <si>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</si>
  <si>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</si>
  <si>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</si>
  <si>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</si>
  <si>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</si>
  <si>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</si>
  <si>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</si>
  <si>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2025-08-29</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</si>
  <si>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</si>
  <si>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</si>
  <si>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</si>
  <si>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</si>
  <si>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</si>
  <si>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</si>
  <si>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</si>
  <si>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</si>
  <si>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</si>
  <si>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</si>
  <si>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</si>
  <si>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</si>
  <si>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</si>
  <si>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</si>
  <si>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</si>
  <si>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</si>
  <si>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</si>
  <si>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</si>
  <si>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</si>
  <si>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</si>
  <si>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</si>
  <si>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</si>
  <si>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</si>
  <si>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</si>
  <si>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</si>
  <si>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</si>
  <si>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</si>
  <si>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</si>
  <si>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</si>
  <si>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2025-08-15</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</si>
  <si>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</si>
  <si>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</si>
  <si>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</si>
  <si>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</si>
  <si>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</si>
  <si>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2025-04-21</t>
  </si>
  <si>
    <t>2010.2.3</t>
  </si>
  <si>
    <t># de ajustes de contenido realizadas / 2 ajustes de contenido por realizar</t>
  </si>
  <si>
    <t>2010.2.4</t>
  </si>
  <si>
    <t># de ajustes al contenido realizados / 2 ajustes al contenido por realizar</t>
  </si>
  <si>
    <t>2025-05-05</t>
  </si>
  <si>
    <t>2025-05-23</t>
  </si>
  <si>
    <t>2010-DIRECCION DE SIGNOS DISTINTIVOS;
73-GRUPO DE TRABAJO DE COMUNICACION</t>
  </si>
  <si>
    <t>2010.2.5</t>
  </si>
  <si>
    <t># de micrositios y publicaciones realizadas / 2 micrositio y publicación por realizar</t>
  </si>
  <si>
    <t>2025-05-26</t>
  </si>
  <si>
    <t>20-OFICINA DE TECNOLOGÍA E INFORMÁTICA;
2010-DIRECCION DE SIGNOS DISTINTIVOS</t>
  </si>
  <si>
    <t>13-GRUPO DE TRABAJO DE CONCEPTOS Y APOYO LEGAL</t>
  </si>
  <si>
    <t>13.1</t>
  </si>
  <si>
    <t># de divulgaciones ejecutadas / 1 divulgaciones a ejecutar</t>
  </si>
  <si>
    <t>2025-12-10</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</si>
  <si>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</si>
  <si>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</si>
  <si>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</si>
  <si>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</si>
  <si>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</si>
  <si>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</si>
  <si>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</si>
  <si>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</si>
  <si>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</si>
  <si>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</si>
  <si>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2025-01-30</t>
  </si>
  <si>
    <t>2025-07-11</t>
  </si>
  <si>
    <t>12.1.1</t>
  </si>
  <si>
    <t># de consultas internas enviadas / 1 consultas internas a enviar</t>
  </si>
  <si>
    <t>12.1.2</t>
  </si>
  <si>
    <t># de consulta pública realizadas / 1 consulta pública a realizar</t>
  </si>
  <si>
    <t>2025-02-25</t>
  </si>
  <si>
    <t>2025-03-25</t>
  </si>
  <si>
    <t>12.1.3</t>
  </si>
  <si>
    <t># de solicitudes de mesa de trabajo enviadas / 1 solicitudes de mesa de trabajo a enviar</t>
  </si>
  <si>
    <t>12.1.4</t>
  </si>
  <si>
    <t># de socializaciones de resultados enviadas / 1 socializaciones de resultados a enviar</t>
  </si>
  <si>
    <t>2025-03-26</t>
  </si>
  <si>
    <t>2025-04-25</t>
  </si>
  <si>
    <t>12.1.5</t>
  </si>
  <si>
    <t># de proyecto de acto preparados / 1 proyecto de acto a preparar</t>
  </si>
  <si>
    <t>2025-04-28</t>
  </si>
  <si>
    <t>12.1.6</t>
  </si>
  <si>
    <t>2025-06-20</t>
  </si>
  <si>
    <t>12.1.7</t>
  </si>
  <si>
    <t># de versión final del proyecto de acto elaborado / 1 versión final del proyecto de acto a elaborar</t>
  </si>
  <si>
    <t>2025-06-24</t>
  </si>
  <si>
    <t>37-GRUPO DE TRABAJO DE ESTUDIOS ECONÓMICOS</t>
  </si>
  <si>
    <t>37.1</t>
  </si>
  <si>
    <t>C_COMP 8. Construir mecanismos de autorregulación que fortalezcan la protección al consumidor y de competencia PND_TRANSF_ Productiva, internacionalización y acción clímatica _ c. políticas de competencia, consumidor e infraestructura de calidad modernas</t>
  </si>
  <si>
    <t># de Estudios económicos sectoriales elaborados y entregados / 2 Estudios económicos sectoriales programados</t>
  </si>
  <si>
    <t>37.1.1</t>
  </si>
  <si>
    <t># de Ficha técnica elaborada / 1 Ficha técnica programada</t>
  </si>
  <si>
    <t>2025-04-15</t>
  </si>
  <si>
    <t>37.1.2</t>
  </si>
  <si>
    <t># de Base de datos construida / 1 Base de datos programada</t>
  </si>
  <si>
    <t>2025-02-01</t>
  </si>
  <si>
    <t>2025-09-15</t>
  </si>
  <si>
    <t>37.1.3</t>
  </si>
  <si>
    <t># de Documento marco teórico construido / 1 Documento marco teórico programado</t>
  </si>
  <si>
    <t>37.1.4</t>
  </si>
  <si>
    <t># de Documento de análisis estadístico y económico desarrollado / 1 Documento de análisis estadístico y  económico programado</t>
  </si>
  <si>
    <t>2025-11-15</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</si>
  <si>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</si>
  <si>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</si>
  <si>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</si>
  <si>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</si>
  <si>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</si>
  <si>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</si>
  <si>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</si>
  <si>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</si>
  <si>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</si>
  <si>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</si>
  <si>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2025-02-17</t>
  </si>
  <si>
    <t>37.3.1</t>
  </si>
  <si>
    <t>37.3.2</t>
  </si>
  <si>
    <t>2025-02-24</t>
  </si>
  <si>
    <t>2025-08-18</t>
  </si>
  <si>
    <t>37.3.3</t>
  </si>
  <si>
    <t>37.3.4</t>
  </si>
  <si>
    <t>2025-11-14</t>
  </si>
  <si>
    <t>37.3.5</t>
  </si>
  <si>
    <t>37.4</t>
  </si>
  <si>
    <t># de Estudio económico elaborado y entregado / 1 Estudio económico programado</t>
  </si>
  <si>
    <t>37.4.1</t>
  </si>
  <si>
    <t>37.4.2</t>
  </si>
  <si>
    <t>2025-06-15</t>
  </si>
  <si>
    <t>37.4.3</t>
  </si>
  <si>
    <t># de Documento de análisis económico parcial desarrollado / 1 Documento de análisis económico parcial programado</t>
  </si>
  <si>
    <t>37.4.4</t>
  </si>
  <si>
    <t>2025-10-15</t>
  </si>
  <si>
    <t>37.4.5</t>
  </si>
  <si>
    <t># de Documento de análisis económico final desarrolado / 1 Documento de análisis económico final programado</t>
  </si>
  <si>
    <t>37.4.6</t>
  </si>
  <si>
    <t>2025-05-01</t>
  </si>
  <si>
    <t>37.5</t>
  </si>
  <si>
    <t># de Estudios Económicos Coyunturales elaborados y entregados / 50 Estudios Económicos Coyunturales programados</t>
  </si>
  <si>
    <t>37.5.1</t>
  </si>
  <si>
    <t># de Inventario elaborado / 1 Inventario programado</t>
  </si>
  <si>
    <t>37.5.2</t>
  </si>
  <si>
    <t># de Informe elaborado / 1 Informe elaborado</t>
  </si>
  <si>
    <t>2025-03-15</t>
  </si>
  <si>
    <t>37.5.3</t>
  </si>
  <si>
    <t># de Plan de trabajo definido / 1 Plan de trabajo programado</t>
  </si>
  <si>
    <t>2025-03-17</t>
  </si>
  <si>
    <t>2025-04-05</t>
  </si>
  <si>
    <t>37.5.4</t>
  </si>
  <si>
    <t>% de Avance logrado plan de trabajo / 100% de Avance propuesto plan de trabajo</t>
  </si>
  <si>
    <t>2025-04-07</t>
  </si>
  <si>
    <t>7000-DESPACHO DEL SUPERINTENDENTE DELEGADO PARA LA PROTECCIÓN DE DATOS PERSONALES</t>
  </si>
  <si>
    <t>7000.1</t>
  </si>
  <si>
    <t>CONPES</t>
  </si>
  <si>
    <t>C_PORTABILIDAD 2. Promover y aumentar la reutilización y transmisión segura de la información PND_TRANSF _ Seguridad humana y justicia social _ c. portabilidad de datos para el empoderamiento ciudadano</t>
  </si>
  <si>
    <t># de Documento publicado / 1 Documento programado</t>
  </si>
  <si>
    <t>2025-11-26</t>
  </si>
  <si>
    <t>7000.1.1</t>
  </si>
  <si>
    <t># de Informe realizado / 1 Informes a realizar</t>
  </si>
  <si>
    <t>2025-05-12</t>
  </si>
  <si>
    <t>7000.1.2</t>
  </si>
  <si>
    <t># de Documento elaborado / 1 Documento programado</t>
  </si>
  <si>
    <t>2025-05-13</t>
  </si>
  <si>
    <t>2025-10-17</t>
  </si>
  <si>
    <t>7000.1.3</t>
  </si>
  <si>
    <t>7000.2</t>
  </si>
  <si>
    <t>Plan Estrategico Sectorial_PES;
C_COMPETENCIA 7. Hacer análisis y monitoreos de mercados digitales. PND_TRANSF_ Productiva, internacionalización y acción clímatica _ c. políticas de competencia, consumidor e infraestructura de la calidad modernas</t>
  </si>
  <si>
    <t># de Sensibilización realizada / 1 Sensibilización programada</t>
  </si>
  <si>
    <t>2025-09-26</t>
  </si>
  <si>
    <t>7000.2.1</t>
  </si>
  <si>
    <t>7000.2.2</t>
  </si>
  <si>
    <t>7000.3</t>
  </si>
  <si>
    <t>C_PORTABILIDAD 1. Fortalecer el empoderamiento de las personas sobre sus datos y mejorar la prestación de servicios públicos (comunicaciones). PND_TRANSF _ Seguridad humana y justicia social _ c. portabilidad de datos para el empoderamiento ciudadano</t>
  </si>
  <si>
    <t># de Actuación colaborativa realizada y documentada / 1 Actuación colaborativa programada</t>
  </si>
  <si>
    <t>2025-08-28</t>
  </si>
  <si>
    <t>7000.3.1</t>
  </si>
  <si>
    <t># de Actuaciones colaborativas realizadas / 1 Actuaciones colaborativas programadas</t>
  </si>
  <si>
    <t>7000.3.2</t>
  </si>
  <si>
    <t>7000.4</t>
  </si>
  <si>
    <t># de eventos realizados / 2 eventos a realizar</t>
  </si>
  <si>
    <t>2025-02-04</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</si>
  <si>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</si>
  <si>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</si>
  <si>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</si>
  <si>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</si>
  <si>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</si>
  <si>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2025-09-01</t>
  </si>
  <si>
    <t>2025-09-25</t>
  </si>
  <si>
    <t>7000.4.3</t>
  </si>
  <si>
    <t># de agendas definitivas elaboradas y enviadas / 2 agendas a elaborar y enviar</t>
  </si>
  <si>
    <t>2025-10-14</t>
  </si>
  <si>
    <t>7000.4.4</t>
  </si>
  <si>
    <t># de agendas publicadas / 2 agendas a publicar</t>
  </si>
  <si>
    <t>2025-10-22</t>
  </si>
  <si>
    <t>7000.4.5</t>
  </si>
  <si>
    <t># de eventos realizados / 2 evento a realizar</t>
  </si>
  <si>
    <t>2025-10-23</t>
  </si>
  <si>
    <t>7000.5</t>
  </si>
  <si>
    <t># de Campañas publicadas / 1 Campañas a publicar</t>
  </si>
  <si>
    <t>2025-06-09</t>
  </si>
  <si>
    <t>7000.5.1</t>
  </si>
  <si>
    <t># de Brief de la campaña genérica diligenciado y enviado / 1 Brief de campaña genérica a diligenciar y enviar</t>
  </si>
  <si>
    <t>2025-03-20</t>
  </si>
  <si>
    <t>7000.5.2</t>
  </si>
  <si>
    <t># de conceptos gráficos elaborados y presentados / 1 conceptos gráficos a elaborar y presentar</t>
  </si>
  <si>
    <t>2025-03-21</t>
  </si>
  <si>
    <t>7000.5.3</t>
  </si>
  <si>
    <t># de propuestas revisadas y aprobadas / 1 propuestas a revisar y aprobar</t>
  </si>
  <si>
    <t>2025-05-06</t>
  </si>
  <si>
    <t>2025-05-08</t>
  </si>
  <si>
    <t>7000.5.4</t>
  </si>
  <si>
    <t># de Campañas ejecutadas / 1 Total de Campañas a ejecutar</t>
  </si>
  <si>
    <t>2025-05-09</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</si>
  <si>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</si>
  <si>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</si>
  <si>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</si>
  <si>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</si>
  <si>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</si>
  <si>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</si>
  <si>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</si>
  <si>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2025-02-11</t>
  </si>
  <si>
    <t>7100.1.3</t>
  </si>
  <si>
    <t># de informe realizado / 6 informes a realizar</t>
  </si>
  <si>
    <t>7100.2</t>
  </si>
  <si>
    <t>D_GOB 5. Modernizar las entidades a través de incentivos para el uso de datos PND_TRANSF _ Convergencia regional _ d. GOB digital para la gente</t>
  </si>
  <si>
    <t># de informe realizado / 1 informes a realizar</t>
  </si>
  <si>
    <t>7100.2.1</t>
  </si>
  <si>
    <t># de documentos elaborados y enviados / 1 documento a elaborar y enviar</t>
  </si>
  <si>
    <t>7100.2.2</t>
  </si>
  <si>
    <t>2025-03-18</t>
  </si>
  <si>
    <t>2025-05-29</t>
  </si>
  <si>
    <t>7100.2.3</t>
  </si>
  <si>
    <t>7100.2.4</t>
  </si>
  <si>
    <t># de acta de  capacitaciones realizadas / 1 acta de  capacitaciones a realizar</t>
  </si>
  <si>
    <t>2025-07-30</t>
  </si>
  <si>
    <t>7100.2.5</t>
  </si>
  <si>
    <t>7200-DIRECCION DE HABEAS DATA</t>
  </si>
  <si>
    <t>7200.1</t>
  </si>
  <si>
    <t># de Piloto de Inteligencia Artificial desarrollado / 1 Piloto de Inteligencia Artificial programado</t>
  </si>
  <si>
    <t>2025-10-30</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</si>
  <si>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</si>
  <si>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</si>
  <si>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</si>
  <si>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</si>
  <si>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</si>
  <si>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</si>
  <si>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</si>
  <si>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</si>
  <si>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</si>
  <si>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</si>
  <si>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2025-07-04</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</si>
  <si>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</si>
  <si>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</si>
  <si>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</si>
  <si>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</si>
  <si>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</si>
  <si>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</si>
  <si>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</si>
  <si>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</si>
  <si>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</si>
  <si>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</si>
  <si>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2025-02-19</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</si>
  <si>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</si>
  <si>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</si>
  <si>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</si>
  <si>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</si>
  <si>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</si>
  <si>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</si>
  <si>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</si>
  <si>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</si>
  <si>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</si>
  <si>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</si>
  <si>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</si>
  <si>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</si>
  <si>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</si>
  <si>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</si>
  <si>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</si>
  <si>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</si>
  <si>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 de seguimientos a la implementación de la Estrategia realizados / 3 seguimientos a la implementación de la estrategia a realizar</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</si>
  <si>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</si>
  <si>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</si>
  <si>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</si>
  <si>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</si>
  <si>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</si>
  <si>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</si>
  <si>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</si>
  <si>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</si>
  <si>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</si>
  <si>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</si>
  <si>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</si>
  <si>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2025-06-04</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</si>
  <si>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</si>
  <si>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</si>
  <si>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</si>
  <si>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</si>
  <si>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</si>
  <si>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</si>
  <si>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</si>
  <si>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</si>
  <si>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</si>
  <si>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</si>
  <si>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</si>
  <si>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</si>
  <si>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 de seguimientos a la implementación de las actividades planeadas y desarrolladas realizados / 4 seguimientos a la implementación de las actividades planeadas y desarrolladas a realizar</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</si>
  <si>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</si>
  <si>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</si>
  <si>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</si>
  <si>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</si>
  <si>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</si>
  <si>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</si>
  <si>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</si>
  <si>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</si>
  <si>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2025-02-14</t>
  </si>
  <si>
    <t>3200.1.2</t>
  </si>
  <si>
    <t>3200.2</t>
  </si>
  <si>
    <t>% de Listado Total recursos periodo / 80% de Listado recursos tramitados en menos de 6 meses</t>
  </si>
  <si>
    <t>2025-12-30</t>
  </si>
  <si>
    <t>3200.2.1</t>
  </si>
  <si>
    <t># de Listado realizado / 1 Listado a realizar</t>
  </si>
  <si>
    <t>3200.2.2</t>
  </si>
  <si>
    <t>2025-07-15</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</si>
  <si>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</si>
  <si>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</si>
  <si>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</si>
  <si>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</si>
  <si>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</si>
  <si>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</si>
  <si>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</si>
  <si>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B_APROVECHAMIENTO 1. Fomentar estrategias de sensibilización para el aprovechamiento y uso responsable de los derechos de propiedad intelectual (PI) PND_TRANSF _ Seguridad humana y justicia social _ b. aprovechamiento de la propiedad intelectual (pi)</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</si>
  <si>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</si>
  <si>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</si>
  <si>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</si>
  <si>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</si>
  <si>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</si>
  <si>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</si>
  <si>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</si>
  <si>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</si>
  <si>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</si>
  <si>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</si>
  <si>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</si>
  <si>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</si>
  <si>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</si>
  <si>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</si>
  <si>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</si>
  <si>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</si>
  <si>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</si>
  <si>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</si>
  <si>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</si>
  <si>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</si>
  <si>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</si>
  <si>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</si>
  <si>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</si>
  <si>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</si>
  <si>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</si>
  <si>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</si>
  <si>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</si>
  <si>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</si>
  <si>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</si>
  <si>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</si>
  <si>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</si>
  <si>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2025-01-07</t>
  </si>
  <si>
    <t>20-OFICINA DE TECNOLOGÍA E INFORMÁTICA;
2000-DESPACHO DEL SUPERINTENDENTE DELEGADO PARA LA PROPIEDAD INDUSTRIAL</t>
  </si>
  <si>
    <t>2000.5.1</t>
  </si>
  <si>
    <t># de priorizaciones enviadas / 4 priorizaciones por  enviar</t>
  </si>
  <si>
    <t>2000.5.2</t>
  </si>
  <si>
    <t>2000.6</t>
  </si>
  <si>
    <t># de Propuestas enviadas / 1 Propuesta por enviar</t>
  </si>
  <si>
    <t>2025-07-18</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</si>
  <si>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</si>
  <si>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</si>
  <si>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</si>
  <si>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</si>
  <si>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</si>
  <si>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</si>
  <si>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</si>
  <si>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 de unificaciones realizadas / 1 unificaciones por unificar</t>
  </si>
  <si>
    <t>2000.6.4</t>
  </si>
  <si>
    <t>4000-DESPACHO DEL SUPERINTENDENTE DELEGADO PARA ASUNTOS JURISDICCIONALES</t>
  </si>
  <si>
    <t>4000.1</t>
  </si>
  <si>
    <t># de demandas gestionadas / 100 demandas a gestionar</t>
  </si>
  <si>
    <t>4000.1.1</t>
  </si>
  <si>
    <t>4000.2</t>
  </si>
  <si>
    <t>% de Acciones de protección al consumidor admitidas / 100% de Acciones de protección al consumidor por admitir</t>
  </si>
  <si>
    <t>4000.2.1</t>
  </si>
  <si>
    <t>4000.3</t>
  </si>
  <si>
    <t># de procesos de protección al consumidor finalizados / 20000 Procesos de protección al consumidor a finalizar</t>
  </si>
  <si>
    <t>4000.3.1</t>
  </si>
  <si>
    <t>4000.4</t>
  </si>
  <si>
    <t># de procesos en verificación del cumplimiento finalizados / 6430 Procesos en verificación del cumplimiento a finalizar</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</si>
  <si>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</si>
  <si>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</si>
  <si>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</si>
  <si>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</si>
  <si>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</si>
  <si>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</si>
  <si>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</si>
  <si>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</si>
  <si>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2025-12-05</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</si>
  <si>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</si>
  <si>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</si>
  <si>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</si>
  <si>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</si>
  <si>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</si>
  <si>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2025-09-05</t>
  </si>
  <si>
    <t>4000.6.3</t>
  </si>
  <si>
    <t># de check lista diligenciados / 1 check lista a diligenciar</t>
  </si>
  <si>
    <t>2025-09-08</t>
  </si>
  <si>
    <t>4000.6.4</t>
  </si>
  <si>
    <t># de agendas definitivas elaboradas y enviadas / 1 agendas a elaborar y enviar</t>
  </si>
  <si>
    <t>2025-10-20</t>
  </si>
  <si>
    <t>2025-11-07</t>
  </si>
  <si>
    <t>4000.6.5</t>
  </si>
  <si>
    <t># de agendas publicadas / 1 agendas a publicar</t>
  </si>
  <si>
    <t>2025-11-10</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</si>
  <si>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</si>
  <si>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</si>
  <si>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</si>
  <si>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</si>
  <si>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</si>
  <si>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</si>
  <si>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</si>
  <si>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</si>
  <si>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</si>
  <si>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</si>
  <si>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</si>
  <si>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</si>
  <si>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</si>
  <si>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</si>
  <si>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</si>
  <si>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</si>
  <si>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</si>
  <si>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</si>
  <si>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</si>
  <si>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</si>
  <si>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2025-04-18</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</si>
  <si>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</si>
  <si>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</si>
  <si>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</si>
  <si>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</si>
  <si>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</si>
  <si>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</si>
  <si>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</si>
  <si>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</si>
  <si>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2025-03-07</t>
  </si>
  <si>
    <t>30.2.2</t>
  </si>
  <si>
    <t># de Plan de trabajo diseñado y concertado / 1 Plan de trabajo programado</t>
  </si>
  <si>
    <t>2025-03-10</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</si>
  <si>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</si>
  <si>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</si>
  <si>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</si>
  <si>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</si>
  <si>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</si>
  <si>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</si>
  <si>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2025-04-14</t>
  </si>
  <si>
    <t>30.3.1</t>
  </si>
  <si>
    <t># de Plan de trabajo diseñado / 1 Plan de trabajo programado</t>
  </si>
  <si>
    <t>30.3.2</t>
  </si>
  <si>
    <t>2025-06-02</t>
  </si>
  <si>
    <t>30.4</t>
  </si>
  <si>
    <t># de Estudios realizado / 1 Estudio programado</t>
  </si>
  <si>
    <t>2025-11-20</t>
  </si>
  <si>
    <t>30-OFICINA ASESORA DE PLANEACIÓN;
37-GRUPO DE TRABAJO DE ESTUDIOS ECONÓMICOS</t>
  </si>
  <si>
    <t>30.4.1</t>
  </si>
  <si>
    <t># de Documento con la priorización realizado / 1 Documento programado</t>
  </si>
  <si>
    <t>2025-06-06</t>
  </si>
  <si>
    <t>30.4.2</t>
  </si>
  <si>
    <t>% de Documentación recopilada / 100% de Documentación a recopilar</t>
  </si>
  <si>
    <t>30.4.3</t>
  </si>
  <si>
    <t># de Estudio realizado / 1 Estudio programado</t>
  </si>
  <si>
    <t>2025-07-16</t>
  </si>
  <si>
    <t>30.4.4</t>
  </si>
  <si>
    <t># de Estudio realizado / 1 Estudio a socializar</t>
  </si>
  <si>
    <t>2025-11-03</t>
  </si>
  <si>
    <t>30.5</t>
  </si>
  <si>
    <t>Política Simplificación, Racionalización y Estandarización de trámites _DIMENSIÓN Gestión con Valores para Resultados</t>
  </si>
  <si>
    <t>Programa de Transparencia y Ética Pública Programa de Transparencia y Ética Pública PTEP</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</si>
  <si>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</si>
  <si>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</si>
  <si>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</si>
  <si>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</si>
  <si>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</si>
  <si>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</si>
  <si>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</si>
  <si>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</si>
  <si>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</si>
  <si>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2025-02-15</t>
  </si>
  <si>
    <t>30.6.2</t>
  </si>
  <si>
    <t>1000-DESPACHO DEL SUPERINTENDENTE DELEGADO PARA LA PROTECCIÓN DE LA COMPETENCIA</t>
  </si>
  <si>
    <t>1000.1</t>
  </si>
  <si>
    <t>C_COMP 1. Reducir comportamiento rentista de agentes, sujetos de inspección, vigilancia y control por Superin. PND_TRANSF_ Productiva, internacionalización y acción clímatica _ c. políticas de competencia, consumidor e infraestructura de calidad modernas</t>
  </si>
  <si>
    <t>% de Departamentos beneficiados / 56% de Departamentos del pais</t>
  </si>
  <si>
    <t>1000.1.1</t>
  </si>
  <si>
    <t># de programas  establecidos / 1 programas a establecer</t>
  </si>
  <si>
    <t>1000.1.2</t>
  </si>
  <si>
    <t>% de estrategias desarrolladas del programa / 100% de total de estrategias del programa</t>
  </si>
  <si>
    <t>1000.2</t>
  </si>
  <si>
    <t>Plan Estrategico Sectorial_PES;
C_COMP 8. Construir mecanismos de autorregulación que fortalezcan la protección al consumidor y de competencia PND_TRANSF_ Productiva, internacionalización y acción clímatica _ c. políticas de competencia, consumidor e infraestructura de calidad modernas</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</si>
  <si>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</si>
  <si>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</si>
  <si>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</si>
  <si>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</si>
  <si>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</si>
  <si>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</si>
  <si>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</si>
  <si>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</si>
  <si>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</si>
  <si>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</si>
  <si>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</si>
  <si>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</si>
  <si>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</si>
  <si>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</si>
  <si>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</si>
  <si>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</si>
  <si>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</si>
  <si>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</si>
  <si>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</si>
  <si>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</si>
  <si>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C_COMPETENCIA 3. Fortalecer la autoridad de competencia. PND_TRANSF_ Productiva, internacionalización y acción clímatica _ c. políticas de competencia, consumidor e infraestructura de la calidad modernas</t>
  </si>
  <si>
    <t># de documentos con revisión final / 1 documentos con revisión final</t>
  </si>
  <si>
    <t>2025-09-19</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</si>
  <si>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</si>
  <si>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</si>
  <si>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</si>
  <si>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</si>
  <si>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</si>
  <si>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</si>
  <si>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</si>
  <si>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</si>
  <si>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</si>
  <si>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</si>
  <si>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</si>
  <si>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</si>
  <si>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</si>
  <si>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</si>
  <si>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</si>
  <si>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</si>
  <si>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</si>
  <si>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</si>
  <si>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</si>
  <si>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</si>
  <si>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</si>
  <si>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</si>
  <si>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</si>
  <si>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 de Jornadas de Capacitación  bajo la Estrategia Marcas de Paz realizadas / 60 Jornadas de Capacitación  bajo la Estrategia Marcas de Paz a realizar</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</si>
  <si>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</si>
  <si>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</si>
  <si>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</si>
  <si>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</si>
  <si>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</si>
  <si>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</si>
  <si>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</si>
  <si>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</si>
  <si>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</si>
  <si>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 de plan de trabajo del programa de enfoque diferencial ejecutado / 3 plan de trabajo del programa de enfoque diferencial a ejecutar</t>
  </si>
  <si>
    <t>71.3</t>
  </si>
  <si>
    <t>% de programas con enfoque diferencial en  diseñados / 100% de programas con enfoque diferencial a diseñar</t>
  </si>
  <si>
    <t>71.3.1</t>
  </si>
  <si>
    <t>% de diagnósticos en accesibilidad de los cursos del campus virtual realizados / 100% de diagnósticos en accesibilidad de los cursos del campus virtual a realizar</t>
  </si>
  <si>
    <t>2025-04-16</t>
  </si>
  <si>
    <t>71.3.2</t>
  </si>
  <si>
    <t>% de planes de trabajo de los cursos que requieren ser optimizados elaborados / 100% de planes de trabajo de los cursos a elaborar</t>
  </si>
  <si>
    <t>71.3.3</t>
  </si>
  <si>
    <t># de plan de trabajo de optimización del campus virtual ejecutado / 3 plan de trabajo de optimización del campus virtual a ejecutar</t>
  </si>
  <si>
    <t>71.3.4</t>
  </si>
  <si>
    <t># de informes de resultados de la optimización del campus virtual elaborados / 1 informes de resultados de la optimización del campus virtual a elaborar</t>
  </si>
  <si>
    <t>71.4</t>
  </si>
  <si>
    <t>Capacitaciones de sensibilización en metrología Legal y Reglamentos Técnicos brindadas a actores del SICAL identificados. (Registros de asistencia -listados de asistencia o capturas de pantalla con las constancias de los asistentes e informe final con resultados de la actividad)</t>
  </si>
  <si>
    <t># de Jornadas de Capacitación de sensibilización  en metrología Legal y Reglamentos Técnicos realizadas / 325 Jornadas de Capacitación de sensibilización  en metrología Legal y Reglamentos Técnicos a realizar</t>
  </si>
  <si>
    <t>71.4.1</t>
  </si>
  <si>
    <t>Reportar las Capacitaciones de sensibilización en metrología Legal y Reglamentos Técnicos (Reporte mensual de las jornadas realizadas)</t>
  </si>
  <si>
    <t># de Reporte Capacitaciones de sensibilización en metrología Legal y Reglamentos Técnicos  realizadas / 10 Reporte Capacitaciones de sensibilización en metrología Legal y Reglamentos Técnicos  a realizar</t>
  </si>
  <si>
    <t>71.4.2</t>
  </si>
  <si>
    <t>Elaborar informe final de las capacitaciones de sensibilización realizadas. (informe final con resultados de la actividad, elaborado)</t>
  </si>
  <si>
    <t># de Informe de las Jornadas de Capacitación de sensibilización  en metrología Legal y Reglamentos Técnicos  elaborados / 1 Informes de las Jornadas de Capacitación de sensibilización  en metrología Legal y Reglamentos Técnicos  a elaborar</t>
  </si>
  <si>
    <t>130-DIRECCIÓN FINANCIERA</t>
  </si>
  <si>
    <t>130.1</t>
  </si>
  <si>
    <t># de soportes presentados / 1 soporte a presentar</t>
  </si>
  <si>
    <t>2025-11-17</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</si>
  <si>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</si>
  <si>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</si>
  <si>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 de informes socializados / 6 informes programados</t>
  </si>
  <si>
    <t>100-SECRETARIA GENERAL;
130-DIRECCIÓN FINANCIERA</t>
  </si>
  <si>
    <t>130.1.2</t>
  </si>
  <si>
    <t># de estudio socializado / 1 estudio programado</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</si>
  <si>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</si>
  <si>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</si>
  <si>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</si>
  <si>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</si>
  <si>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</si>
  <si>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</si>
  <si>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 de lineamiento socializados / 2 lineamiento programado</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</si>
  <si>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</si>
  <si>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</si>
  <si>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</si>
  <si>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 de Informe de evaluación realizado / 4 Informe de evaluación realizado</t>
  </si>
  <si>
    <t>6000.1.1</t>
  </si>
  <si>
    <t># de Campaña planificada / 1 Campaña programada</t>
  </si>
  <si>
    <t>6000.1.2</t>
  </si>
  <si>
    <t># de Cronograma elaborado / 1 Cronograma programado</t>
  </si>
  <si>
    <t>6000.1.3</t>
  </si>
  <si>
    <t>% de Actividades ejecutadas / 100% de Actividades programadas</t>
  </si>
  <si>
    <t>6000.1.4</t>
  </si>
  <si>
    <t># de Informe de evaluación realizado / 1 Informe de evaluación realizado</t>
  </si>
  <si>
    <t>6000.2</t>
  </si>
  <si>
    <t>6000.2.1</t>
  </si>
  <si>
    <t>6000.2.2</t>
  </si>
  <si>
    <t>6000.2.3</t>
  </si>
  <si>
    <t>6000.2.4</t>
  </si>
  <si>
    <t>6000.3</t>
  </si>
  <si>
    <t>6000.3.1</t>
  </si>
  <si>
    <t>6000.3.2</t>
  </si>
  <si>
    <t>6000.3.3</t>
  </si>
  <si>
    <t>6000.3.4</t>
  </si>
  <si>
    <t>6000.4</t>
  </si>
  <si>
    <t>% de Correo electrónico de remisión y proyecto de acto administrativo ajustado / Único entregable / 100% de Correo electrónico de remisión y proyecto de acto administrativo ajustado / Único entregable</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</si>
  <si>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</si>
  <si>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</si>
  <si>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</si>
  <si>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</si>
  <si>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2025-04-04</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</si>
  <si>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</si>
  <si>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</si>
  <si>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</si>
  <si>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</si>
  <si>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</si>
  <si>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</si>
  <si>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 de Correo electrónico de remisión (o memo de traslado) y proyecto de acto administrativo  / Único entregable / 85% de Correo electrónico de remisión (o memo de traslado) y proyecto de acto administrativo  / Único entregable</t>
  </si>
  <si>
    <t>6000.5.1</t>
  </si>
  <si>
    <t># de Correo electrónico de remisión y proyecto de acto administrativo / Único entregable / 1 Correo electrónico de remisión y proyecto de acto administrativo / Único entregable</t>
  </si>
  <si>
    <t>2025-03-05</t>
  </si>
  <si>
    <t>6000.5.2</t>
  </si>
  <si>
    <t># de Proyecto de resolución con observaciones y memorando y/o  correo electrónico de remisión a la dependencia solicitante / 1 Proyecto de resolución con observaciones y memorando y/o  correo electrónico de remisión a la dependencia solicitante</t>
  </si>
  <si>
    <t>2025-03-06</t>
  </si>
  <si>
    <t>6000.5.3</t>
  </si>
  <si>
    <t>6000.5.4</t>
  </si>
  <si>
    <t>6000.5.5</t>
  </si>
  <si>
    <t>2025-07-21</t>
  </si>
  <si>
    <t>6000.5.6</t>
  </si>
  <si>
    <t>2025-10-03</t>
  </si>
  <si>
    <t>6000.5.7</t>
  </si>
  <si>
    <t>2025-10-06</t>
  </si>
  <si>
    <t>6000.6</t>
  </si>
  <si>
    <t>% de Documento  de los pasos 5 al 6  ajustado y correo electrónico de remisión  al Grupo de Trabajo de Regulación / Único entregable / 75% de Documento  de los pasos 5 al 6  ajustado y correo electrónico de remisión  al Grupo de Trabajo de Regulación / Único entregable</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</si>
  <si>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</si>
  <si>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</si>
  <si>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</si>
  <si>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</si>
  <si>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</si>
  <si>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</si>
  <si>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</si>
  <si>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</si>
  <si>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</si>
  <si>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</si>
  <si>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</si>
  <si>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</si>
  <si>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</si>
  <si>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</si>
  <si>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2025-09-29</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</si>
  <si>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</si>
  <si>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</si>
  <si>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</si>
  <si>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</si>
  <si>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</si>
  <si>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</si>
  <si>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</si>
  <si>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</si>
  <si>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</si>
  <si>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</si>
  <si>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</si>
  <si>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</si>
  <si>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</si>
  <si>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 de avance en las actividades programadas / 1% de plan a ejecutar</t>
  </si>
  <si>
    <t>3003.2</t>
  </si>
  <si>
    <t>% de encuentros realizados / 40% de invitaciones enviadas</t>
  </si>
  <si>
    <t>3003.2.1</t>
  </si>
  <si>
    <t># de invitaciones realizadas / 4000 invitaciones programadas</t>
  </si>
  <si>
    <t>3003.2.2</t>
  </si>
  <si>
    <t># de jornadas realizadas / 4 jornadas programadas</t>
  </si>
  <si>
    <t>3003.2.3</t>
  </si>
  <si>
    <t>% de Arreglos directos agendados / 40% de Invitaciones realizadas</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</si>
  <si>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</si>
  <si>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</si>
  <si>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</si>
  <si>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</si>
  <si>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</si>
  <si>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</si>
  <si>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</si>
  <si>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 de casas abiertas en departamentos sin presencia de la Red Nacional de Protección del Consumidor / 5 casas programadas</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</si>
  <si>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</si>
  <si>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</si>
  <si>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</si>
  <si>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</si>
  <si>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</si>
  <si>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</si>
  <si>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</si>
  <si>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</si>
  <si>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</si>
  <si>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</si>
  <si>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3003-GRUPO DE TRABAJO DE APOYO A LA RED NACIONAL DE PROTECCIÓN  AL CONSUMIDOR;
71-GRUPO DE TRABAJO DE FORMACION;
73-GRUPO DE TRABAJO DE COMUNICACION</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</si>
  <si>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</si>
  <si>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</si>
  <si>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</si>
  <si>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</si>
  <si>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</si>
  <si>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</si>
  <si>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</si>
  <si>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</si>
  <si>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 de informes realizados / 1 informes programados</t>
  </si>
  <si>
    <t>3003.6</t>
  </si>
  <si>
    <t># de Ligas del consumidor fortalecidas / 10 Ligas del consumidor programadas para ser fortalecidas</t>
  </si>
  <si>
    <t>105-GRUPO DE TRABAJO DE CONTRATACIÓN;
3003-GRUPO DE TRABAJO DE APOYO A LA RED NACIONAL DE PROTECCIÓN  AL CONSUMIDOR</t>
  </si>
  <si>
    <t>3003.6.1</t>
  </si>
  <si>
    <t># de estudios previos elaborados / 1 estudios previos a elaborar</t>
  </si>
  <si>
    <t>3003.6.2</t>
  </si>
  <si>
    <t># de Cartilla revisada y/o ajustada / 1 Cartilla programada a revisar y/o ajustar</t>
  </si>
  <si>
    <t>3003.6.3</t>
  </si>
  <si>
    <t># de Informe de socialización de la cartilla a los grupos de valor / 1 Cartilla programada a socializar</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</si>
  <si>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</si>
  <si>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</si>
  <si>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</si>
  <si>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</si>
  <si>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</si>
  <si>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</si>
  <si>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2025-06-13</t>
  </si>
  <si>
    <t>3003.6.7</t>
  </si>
  <si>
    <t>2025-06-16</t>
  </si>
  <si>
    <t>2025-08-08</t>
  </si>
  <si>
    <t>3003.6.8</t>
  </si>
  <si>
    <t># de informes presentados / 4 informes programados</t>
  </si>
  <si>
    <t>2025-08-11</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</si>
  <si>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</si>
  <si>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</si>
  <si>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</si>
  <si>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</si>
  <si>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</si>
  <si>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</si>
  <si>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</si>
  <si>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</si>
  <si>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</si>
  <si>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</si>
  <si>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</si>
  <si>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</si>
  <si>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</si>
  <si>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</si>
  <si>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</si>
  <si>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</si>
  <si>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</si>
  <si>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</si>
  <si>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</si>
  <si>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</si>
  <si>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 de curso revisado / 2 curso a revisar</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</si>
  <si>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</si>
  <si>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</si>
  <si>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</si>
  <si>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</si>
  <si>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</si>
  <si>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</si>
  <si>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</si>
  <si>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</si>
  <si>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</si>
  <si>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</si>
  <si>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</si>
  <si>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</si>
  <si>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</si>
  <si>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</si>
  <si>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</si>
  <si>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 de concepto grafico elaborado / 1 concepto grafico a elaborar</t>
  </si>
  <si>
    <t>3000.4.3</t>
  </si>
  <si>
    <t># de propuestas revisadas / 1 propuestas a revisar</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</si>
  <si>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</si>
  <si>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</si>
  <si>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</si>
  <si>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</si>
  <si>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</si>
  <si>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</si>
  <si>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</si>
  <si>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</si>
  <si>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</si>
  <si>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</si>
  <si>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</si>
  <si>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</si>
  <si>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</si>
  <si>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</si>
  <si>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</si>
  <si>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</si>
  <si>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</si>
  <si>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</si>
  <si>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</si>
  <si>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2025-02-21</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</si>
  <si>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</si>
  <si>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</si>
  <si>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</si>
  <si>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</si>
  <si>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</si>
  <si>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</si>
  <si>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</si>
  <si>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</si>
  <si>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</si>
  <si>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</si>
  <si>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</si>
  <si>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2025-07-25</t>
  </si>
  <si>
    <t>100.3.4</t>
  </si>
  <si>
    <t>2025-07-28</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</si>
  <si>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</si>
  <si>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</si>
  <si>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</si>
  <si>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</si>
  <si>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</si>
  <si>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</si>
  <si>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</si>
  <si>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</si>
  <si>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</si>
  <si>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</si>
  <si>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</si>
  <si>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</si>
  <si>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Plan Institucional de Archivos de la Entidad –PINAR_Decreto 612 del 2018_ Planes Institucionales y Estratégicos _</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</si>
  <si>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</si>
  <si>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</si>
  <si>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</si>
  <si>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</si>
  <si>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</si>
  <si>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</si>
  <si>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</si>
  <si>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2025-05-16</t>
  </si>
  <si>
    <t>141.1.3</t>
  </si>
  <si>
    <t>Ejecutar las actividades del plan de trabajo planificadas para la vigencia 2025 (Seguimiento al plan de trabajo y evidencias de su cumplimiento)</t>
  </si>
  <si>
    <t>2025-05-19</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</si>
  <si>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</si>
  <si>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</si>
  <si>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</si>
  <si>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</si>
  <si>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</si>
  <si>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</si>
  <si>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</si>
  <si>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</si>
  <si>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</si>
  <si>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</si>
  <si>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</si>
  <si>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</si>
  <si>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</si>
  <si>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</si>
  <si>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</si>
  <si>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</si>
  <si>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</si>
  <si>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</si>
  <si>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</si>
  <si>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</si>
  <si>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</si>
  <si>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</si>
  <si>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</si>
  <si>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</si>
  <si>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</si>
  <si>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</si>
  <si>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</si>
  <si>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</si>
  <si>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</si>
  <si>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</si>
  <si>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</si>
  <si>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</si>
  <si>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</si>
  <si>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</si>
  <si>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</si>
  <si>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</si>
  <si>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</si>
  <si>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</si>
  <si>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</si>
  <si>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</si>
  <si>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</si>
  <si>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</si>
  <si>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</si>
  <si>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</si>
  <si>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</si>
  <si>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</si>
  <si>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</si>
  <si>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</si>
  <si>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</si>
  <si>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</si>
  <si>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</si>
  <si>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</si>
  <si>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</si>
  <si>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</si>
  <si>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</si>
  <si>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</si>
  <si>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</si>
  <si>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</si>
  <si>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</si>
  <si>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</si>
  <si>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</si>
  <si>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</si>
  <si>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</si>
  <si>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</si>
  <si>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</si>
  <si>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</si>
  <si>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</si>
  <si>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</si>
  <si>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</si>
  <si>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</si>
  <si>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</si>
  <si>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</si>
  <si>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</si>
  <si>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</si>
  <si>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</si>
  <si>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</si>
  <si>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</si>
  <si>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</si>
  <si>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</si>
  <si>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</si>
  <si>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</si>
  <si>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</si>
  <si>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</si>
  <si>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</si>
  <si>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</si>
  <si>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</si>
  <si>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</si>
  <si>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</si>
  <si>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</si>
  <si>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</si>
  <si>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</si>
  <si>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</si>
  <si>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</si>
  <si>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</si>
  <si>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</si>
  <si>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</si>
  <si>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</si>
  <si>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</si>
  <si>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</si>
  <si>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</si>
  <si>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</si>
  <si>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</si>
  <si>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</si>
  <si>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</si>
  <si>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</si>
  <si>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</si>
  <si>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Actividad sin participaci�n</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</si>
  <si>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</si>
  <si>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</si>
  <si>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</si>
  <si>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</si>
  <si>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</si>
  <si>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</si>
  <si>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</si>
  <si>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</si>
  <si>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</si>
  <si>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</si>
  <si>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</si>
  <si>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</si>
  <si>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</si>
  <si>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</si>
  <si>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</si>
  <si>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</si>
  <si>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</si>
  <si>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</si>
  <si>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</si>
  <si>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</si>
  <si>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</si>
  <si>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</si>
  <si>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</si>
  <si>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</si>
  <si>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</si>
  <si>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</si>
  <si>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PLAN DE ACCION CONSOLIDADO 2025 VERSION 2  2025-03-03 09:00:00</t>
  </si>
  <si>
    <t>Objetivos estratégicos</t>
  </si>
  <si>
    <t>Indicadores estratégicos</t>
  </si>
  <si>
    <t xml:space="preserve">La SIC ha definido 6 indicadores dentro de su marco estratégico </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</si>
  <si>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podra consultar:</t>
  </si>
  <si>
    <t>Dimensión</t>
  </si>
  <si>
    <t>Actividad sin participación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</si>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</sst>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6"/>
      <color indexed="48"/>
      <name val="Calibri"/>
      <family val="2"/>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8"/>
      <color rgb="FFA40000"/>
      <name val="Calibri"/>
      <family val="2"/>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s>
  <fills count="25">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s>
  <borders count="112">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right style="thin">
        <color indexed="64"/>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s>
  <cellStyleXfs count="6">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cellStyleXfs>
  <cellXfs count="261">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14" fontId="8" fillId="3" borderId="48" xfId="1" applyNumberFormat="1" applyFont="1" applyFill="1" applyBorder="1" applyAlignment="1" applyProtection="1">
      <alignment horizontal="center" vertical="center" wrapText="1"/>
      <protection locked="0"/>
    </xf>
    <xf numFmtId="49" fontId="8" fillId="3" borderId="49"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3" xfId="0" applyFont="1" applyBorder="1" applyAlignment="1">
      <alignment horizontal="center" vertical="center" wrapText="1"/>
    </xf>
    <xf numFmtId="0" fontId="5" fillId="3" borderId="57" xfId="0" applyFont="1" applyFill="1" applyBorder="1" applyAlignment="1">
      <alignment horizontal="center" vertical="center" wrapText="1"/>
    </xf>
    <xf numFmtId="0" fontId="21" fillId="0" borderId="0" xfId="2"/>
    <xf numFmtId="0" fontId="24" fillId="15" borderId="61" xfId="0" applyFont="1" applyFill="1" applyBorder="1" applyAlignment="1">
      <alignment horizontal="center" vertical="center" wrapText="1"/>
    </xf>
    <xf numFmtId="0" fontId="25" fillId="0" borderId="0" xfId="0" applyFont="1" applyAlignment="1">
      <alignment wrapText="1"/>
    </xf>
    <xf numFmtId="0" fontId="25" fillId="0" borderId="0" xfId="0" applyFont="1"/>
    <xf numFmtId="0" fontId="25" fillId="14" borderId="0" xfId="0" applyFont="1" applyFill="1"/>
    <xf numFmtId="0" fontId="21" fillId="0" borderId="0" xfId="2" applyAlignment="1">
      <alignment vertical="top" wrapText="1"/>
    </xf>
    <xf numFmtId="0" fontId="0" fillId="0" borderId="0" xfId="0" applyAlignment="1">
      <alignment vertical="top"/>
    </xf>
    <xf numFmtId="49" fontId="26" fillId="0" borderId="7" xfId="1" applyNumberFormat="1" applyFont="1" applyFill="1" applyBorder="1" applyAlignment="1" applyProtection="1">
      <alignment vertical="center" wrapText="1"/>
      <protection locked="0"/>
    </xf>
    <xf numFmtId="0" fontId="0" fillId="0" borderId="9" xfId="0" applyBorder="1" applyAlignment="1">
      <alignment vertical="center"/>
    </xf>
    <xf numFmtId="0" fontId="5" fillId="3" borderId="62" xfId="0" applyFont="1" applyFill="1" applyBorder="1" applyAlignment="1">
      <alignment horizontal="center" vertical="center" wrapText="1"/>
    </xf>
    <xf numFmtId="0" fontId="23" fillId="13" borderId="0" xfId="0" applyFont="1" applyFill="1" applyAlignment="1">
      <alignment horizontal="center"/>
    </xf>
    <xf numFmtId="49" fontId="26"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3" xfId="1" applyNumberFormat="1" applyFont="1" applyFill="1" applyBorder="1" applyAlignment="1" applyProtection="1">
      <alignment horizontal="center" vertical="center" wrapText="1"/>
      <protection locked="0"/>
    </xf>
    <xf numFmtId="0" fontId="27"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0" fillId="0" borderId="63" xfId="0" applyBorder="1" applyAlignment="1">
      <alignment horizontal="center" vertical="center"/>
    </xf>
    <xf numFmtId="0" fontId="0" fillId="0" borderId="64" xfId="0" applyBorder="1" applyAlignment="1">
      <alignment horizontal="center" vertical="center"/>
    </xf>
    <xf numFmtId="14" fontId="8" fillId="3" borderId="65" xfId="1" applyNumberFormat="1" applyFont="1" applyFill="1" applyBorder="1" applyAlignment="1" applyProtection="1">
      <alignment horizontal="center" vertical="center" wrapText="1"/>
      <protection locked="0"/>
    </xf>
    <xf numFmtId="14" fontId="5" fillId="3" borderId="62"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8" fillId="0" borderId="0" xfId="0" applyFont="1"/>
    <xf numFmtId="0" fontId="0" fillId="0" borderId="0" xfId="0" applyAlignment="1">
      <alignment vertical="top" wrapText="1"/>
    </xf>
    <xf numFmtId="0" fontId="29" fillId="0" borderId="0" xfId="2" applyFont="1" applyAlignment="1">
      <alignment vertical="top" wrapText="1"/>
    </xf>
    <xf numFmtId="0" fontId="31" fillId="0" borderId="0" xfId="0" applyFont="1" applyAlignment="1">
      <alignment vertical="top" wrapText="1"/>
    </xf>
    <xf numFmtId="0" fontId="30" fillId="0" borderId="0" xfId="0" applyFont="1" applyAlignment="1">
      <alignment vertical="top" wrapText="1"/>
    </xf>
    <xf numFmtId="0" fontId="32" fillId="18" borderId="71" xfId="0" applyFont="1" applyFill="1" applyBorder="1" applyAlignment="1">
      <alignment horizontal="center" vertical="center" wrapText="1"/>
    </xf>
    <xf numFmtId="0" fontId="32" fillId="18" borderId="72" xfId="0" applyFont="1" applyFill="1" applyBorder="1" applyAlignment="1">
      <alignment horizontal="center" vertical="center" wrapText="1"/>
    </xf>
    <xf numFmtId="0" fontId="32" fillId="18" borderId="73" xfId="0" applyFont="1" applyFill="1" applyBorder="1" applyAlignment="1">
      <alignment horizontal="center" vertical="center" wrapText="1"/>
    </xf>
    <xf numFmtId="0" fontId="3" fillId="0" borderId="0" xfId="0" applyFont="1" applyAlignment="1">
      <alignment vertical="center" wrapText="1"/>
    </xf>
    <xf numFmtId="0" fontId="30" fillId="0" borderId="0" xfId="0" applyFont="1" applyAlignment="1">
      <alignment vertical="top"/>
    </xf>
    <xf numFmtId="0" fontId="0" fillId="0" borderId="0" xfId="0" applyAlignment="1">
      <alignment wrapText="1"/>
    </xf>
    <xf numFmtId="0" fontId="0" fillId="0" borderId="70" xfId="0" applyBorder="1" applyAlignment="1">
      <alignment vertical="top" wrapText="1"/>
    </xf>
    <xf numFmtId="0" fontId="0" fillId="5" borderId="70" xfId="0" applyFill="1"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6" fillId="0" borderId="13" xfId="0" applyFont="1" applyBorder="1" applyAlignment="1">
      <alignment horizontal="center" vertical="center" wrapText="1"/>
    </xf>
    <xf numFmtId="0" fontId="33" fillId="0" borderId="0" xfId="0" applyFont="1"/>
    <xf numFmtId="0" fontId="34" fillId="17" borderId="69" xfId="0" applyFont="1" applyFill="1" applyBorder="1" applyAlignment="1">
      <alignment vertical="center" wrapText="1"/>
    </xf>
    <xf numFmtId="0" fontId="34" fillId="0" borderId="0" xfId="0" applyFont="1" applyAlignment="1">
      <alignment wrapText="1"/>
    </xf>
    <xf numFmtId="49"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49" fontId="8" fillId="3" borderId="76" xfId="1" applyNumberFormat="1" applyFont="1" applyFill="1" applyBorder="1" applyAlignment="1" applyProtection="1">
      <alignment horizontal="center" vertical="center" wrapText="1"/>
      <protection locked="0"/>
    </xf>
    <xf numFmtId="14" fontId="8" fillId="3" borderId="76" xfId="1" applyNumberFormat="1" applyFont="1" applyFill="1" applyBorder="1" applyAlignment="1" applyProtection="1">
      <alignment horizontal="center" vertical="center" wrapText="1"/>
      <protection locked="0"/>
    </xf>
    <xf numFmtId="49" fontId="8" fillId="3" borderId="77" xfId="1" applyNumberFormat="1" applyFont="1" applyFill="1" applyBorder="1" applyAlignment="1" applyProtection="1">
      <alignment horizontal="center" vertical="center" wrapText="1"/>
      <protection locked="0"/>
    </xf>
    <xf numFmtId="14" fontId="8" fillId="3" borderId="78" xfId="1" applyNumberFormat="1" applyFont="1" applyFill="1" applyBorder="1" applyAlignment="1" applyProtection="1">
      <alignment horizontal="center" vertical="center" wrapText="1"/>
      <protection locked="0"/>
    </xf>
    <xf numFmtId="0" fontId="21" fillId="16" borderId="70" xfId="2" applyFill="1" applyBorder="1"/>
    <xf numFmtId="0" fontId="21" fillId="0" borderId="70" xfId="2" applyBorder="1"/>
    <xf numFmtId="49" fontId="8" fillId="19" borderId="76" xfId="1" applyNumberFormat="1" applyFont="1" applyFill="1" applyBorder="1" applyAlignment="1" applyProtection="1">
      <alignment horizontal="center" vertical="center" wrapText="1"/>
      <protection locked="0"/>
    </xf>
    <xf numFmtId="0" fontId="32" fillId="20" borderId="70" xfId="0" applyFont="1" applyFill="1" applyBorder="1" applyAlignment="1">
      <alignment horizontal="center" vertical="center" wrapText="1"/>
    </xf>
    <xf numFmtId="0" fontId="0" fillId="0" borderId="70" xfId="0" applyBorder="1" applyAlignment="1">
      <alignment horizontal="center" vertical="top" wrapText="1"/>
    </xf>
    <xf numFmtId="0" fontId="0" fillId="0" borderId="70" xfId="0" applyBorder="1" applyAlignment="1">
      <alignment horizontal="center" vertical="center" wrapText="1"/>
    </xf>
    <xf numFmtId="0" fontId="35" fillId="12" borderId="70" xfId="0" applyFont="1" applyFill="1" applyBorder="1" applyAlignment="1">
      <alignment horizontal="center" vertical="center" wrapText="1"/>
    </xf>
    <xf numFmtId="0" fontId="36" fillId="23" borderId="70" xfId="0" applyFont="1" applyFill="1" applyBorder="1" applyAlignment="1">
      <alignment horizontal="center" vertical="center" wrapText="1"/>
    </xf>
    <xf numFmtId="0" fontId="36" fillId="24" borderId="70" xfId="0" applyFont="1" applyFill="1" applyBorder="1" applyAlignment="1">
      <alignment horizontal="center" vertical="center" wrapText="1"/>
    </xf>
    <xf numFmtId="0" fontId="2" fillId="12" borderId="70" xfId="0" applyFont="1" applyFill="1" applyBorder="1" applyAlignment="1">
      <alignment horizontal="center" vertical="center" wrapText="1"/>
    </xf>
    <xf numFmtId="0" fontId="37" fillId="0" borderId="70" xfId="0" applyFont="1" applyBorder="1" applyAlignment="1">
      <alignment vertical="center" wrapText="1"/>
    </xf>
    <xf numFmtId="0" fontId="0" fillId="0" borderId="70" xfId="0" applyBorder="1" applyAlignment="1">
      <alignment vertical="center" wrapText="1"/>
    </xf>
    <xf numFmtId="0" fontId="38" fillId="0" borderId="70" xfId="0" applyFont="1" applyBorder="1" applyAlignment="1">
      <alignment horizontal="left" vertical="center" wrapText="1"/>
    </xf>
    <xf numFmtId="0" fontId="38" fillId="0" borderId="70" xfId="0" applyFont="1" applyBorder="1" applyAlignment="1">
      <alignment vertical="center" wrapText="1"/>
    </xf>
    <xf numFmtId="0" fontId="2" fillId="12" borderId="70" xfId="0" applyFont="1" applyFill="1" applyBorder="1" applyAlignment="1">
      <alignment horizontal="center" vertical="top" wrapText="1"/>
    </xf>
    <xf numFmtId="0" fontId="0" fillId="0" borderId="70" xfId="0" applyBorder="1" applyAlignment="1">
      <alignment vertical="top"/>
    </xf>
    <xf numFmtId="0" fontId="0" fillId="0" borderId="80" xfId="0" applyBorder="1" applyAlignment="1">
      <alignment vertical="top" wrapText="1"/>
    </xf>
    <xf numFmtId="0" fontId="5" fillId="5" borderId="53"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5"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3" borderId="89" xfId="0" applyFont="1" applyFill="1" applyBorder="1" applyAlignment="1">
      <alignment horizontal="center" vertical="center" wrapText="1"/>
    </xf>
    <xf numFmtId="0" fontId="5" fillId="5" borderId="90" xfId="0" applyFont="1" applyFill="1" applyBorder="1" applyAlignment="1">
      <alignment horizontal="center" vertical="center" wrapText="1"/>
    </xf>
    <xf numFmtId="0" fontId="5" fillId="3" borderId="91" xfId="0" applyFont="1" applyFill="1" applyBorder="1" applyAlignment="1">
      <alignment horizontal="center" vertical="center" wrapText="1"/>
    </xf>
    <xf numFmtId="14" fontId="5" fillId="3" borderId="91" xfId="0" applyNumberFormat="1" applyFont="1" applyFill="1" applyBorder="1" applyAlignment="1">
      <alignment horizontal="center" vertical="center" wrapText="1"/>
    </xf>
    <xf numFmtId="14" fontId="5" fillId="3" borderId="92" xfId="0" applyNumberFormat="1" applyFont="1" applyFill="1" applyBorder="1" applyAlignment="1">
      <alignment horizontal="center" vertical="center" wrapText="1"/>
    </xf>
    <xf numFmtId="0" fontId="5" fillId="3" borderId="93"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4" xfId="0" applyNumberFormat="1" applyFont="1" applyFill="1" applyBorder="1" applyAlignment="1">
      <alignment horizontal="center" vertical="center" wrapText="1"/>
    </xf>
    <xf numFmtId="0" fontId="5" fillId="3" borderId="95" xfId="0" applyFont="1" applyFill="1" applyBorder="1" applyAlignment="1">
      <alignment horizontal="center" vertical="center" wrapText="1"/>
    </xf>
    <xf numFmtId="49" fontId="8" fillId="3" borderId="99" xfId="1" applyNumberFormat="1" applyFont="1" applyFill="1" applyBorder="1" applyAlignment="1" applyProtection="1">
      <alignment horizontal="center" vertical="center" wrapText="1"/>
      <protection locked="0"/>
    </xf>
    <xf numFmtId="49" fontId="8" fillId="3" borderId="82" xfId="1" applyNumberFormat="1" applyFont="1" applyFill="1" applyBorder="1" applyAlignment="1" applyProtection="1">
      <alignment horizontal="center" vertical="center" wrapText="1"/>
      <protection locked="0"/>
    </xf>
    <xf numFmtId="14" fontId="8" fillId="3" borderId="82" xfId="1" applyNumberFormat="1" applyFont="1" applyFill="1" applyBorder="1" applyAlignment="1" applyProtection="1">
      <alignment horizontal="center" vertical="center" wrapText="1"/>
      <protection locked="0"/>
    </xf>
    <xf numFmtId="14" fontId="8" fillId="3" borderId="100" xfId="1" applyNumberFormat="1" applyFont="1" applyFill="1" applyBorder="1" applyAlignment="1" applyProtection="1">
      <alignment horizontal="center" vertical="center" wrapText="1"/>
      <protection locked="0"/>
    </xf>
    <xf numFmtId="49" fontId="8" fillId="3" borderId="101" xfId="1" applyNumberFormat="1" applyFont="1" applyFill="1" applyBorder="1" applyAlignment="1" applyProtection="1">
      <alignment horizontal="center" vertical="center" wrapText="1"/>
      <protection locked="0"/>
    </xf>
    <xf numFmtId="0" fontId="5" fillId="3" borderId="102" xfId="0" applyFont="1" applyFill="1" applyBorder="1" applyAlignment="1">
      <alignment horizontal="center" vertical="center" wrapText="1"/>
    </xf>
    <xf numFmtId="0" fontId="5" fillId="3" borderId="106" xfId="0" applyFont="1" applyFill="1" applyBorder="1" applyAlignment="1">
      <alignment horizontal="center" vertical="center" wrapText="1"/>
    </xf>
    <xf numFmtId="0" fontId="40"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7" xfId="0" applyFont="1" applyBorder="1" applyAlignment="1">
      <alignment horizontal="center" vertical="center" wrapText="1"/>
    </xf>
    <xf numFmtId="0" fontId="6" fillId="0" borderId="89"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7" xfId="0" applyFont="1" applyFill="1" applyBorder="1" applyAlignment="1">
      <alignment horizontal="center" vertical="center" wrapText="1"/>
    </xf>
    <xf numFmtId="0" fontId="5" fillId="5" borderId="108" xfId="0" applyFont="1" applyFill="1" applyBorder="1" applyAlignment="1">
      <alignment horizontal="center" vertical="center" wrapText="1"/>
    </xf>
    <xf numFmtId="0" fontId="0" fillId="0" borderId="109" xfId="0" applyBorder="1" applyAlignment="1">
      <alignment vertical="center"/>
    </xf>
    <xf numFmtId="0" fontId="19" fillId="5" borderId="110" xfId="0" applyFont="1" applyFill="1" applyBorder="1" applyAlignment="1">
      <alignment vertical="center"/>
    </xf>
    <xf numFmtId="0" fontId="19" fillId="5" borderId="103" xfId="0" applyFont="1" applyFill="1" applyBorder="1" applyAlignment="1">
      <alignment vertical="center"/>
    </xf>
    <xf numFmtId="0" fontId="5" fillId="3" borderId="111" xfId="0" applyFont="1" applyFill="1" applyBorder="1" applyAlignment="1">
      <alignment horizontal="center" vertical="center" wrapText="1"/>
    </xf>
    <xf numFmtId="0" fontId="22" fillId="0" borderId="0" xfId="2" applyFont="1" applyAlignment="1">
      <alignment horizontal="left"/>
    </xf>
    <xf numFmtId="0" fontId="21" fillId="0" borderId="0" xfId="2"/>
    <xf numFmtId="0" fontId="33" fillId="0" borderId="66" xfId="0" applyFont="1" applyBorder="1" applyAlignment="1">
      <alignment horizontal="left" vertical="top" wrapText="1"/>
    </xf>
    <xf numFmtId="0" fontId="33" fillId="0" borderId="67" xfId="0" applyFont="1" applyBorder="1" applyAlignment="1">
      <alignment horizontal="left" vertical="top" wrapText="1"/>
    </xf>
    <xf numFmtId="0" fontId="33" fillId="0" borderId="68"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3" fillId="17" borderId="66" xfId="0" applyFont="1" applyFill="1" applyBorder="1" applyAlignment="1">
      <alignment horizontal="center" vertical="center" wrapText="1"/>
    </xf>
    <xf numFmtId="0" fontId="33" fillId="17" borderId="67" xfId="0" applyFont="1" applyFill="1" applyBorder="1" applyAlignment="1">
      <alignment horizontal="center" vertical="center" wrapText="1"/>
    </xf>
    <xf numFmtId="0" fontId="33" fillId="17" borderId="68" xfId="0" applyFont="1" applyFill="1" applyBorder="1" applyAlignment="1">
      <alignment horizontal="center" vertical="center" wrapText="1"/>
    </xf>
    <xf numFmtId="0" fontId="5" fillId="5" borderId="53" xfId="0" applyFont="1" applyFill="1" applyBorder="1" applyAlignment="1">
      <alignment horizontal="center" vertical="center" wrapText="1"/>
    </xf>
    <xf numFmtId="0" fontId="5" fillId="5" borderId="90" xfId="0" applyFont="1" applyFill="1" applyBorder="1" applyAlignment="1">
      <alignment horizontal="center" vertical="center" wrapText="1"/>
    </xf>
    <xf numFmtId="0" fontId="5" fillId="5" borderId="84"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49" fontId="3" fillId="2" borderId="60" xfId="1" applyNumberFormat="1" applyFont="1" applyFill="1" applyBorder="1" applyAlignment="1" applyProtection="1">
      <alignment horizontal="center" vertical="center" wrapText="1"/>
      <protection locked="0"/>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60" xfId="0" applyFont="1" applyBorder="1" applyAlignment="1">
      <alignment horizontal="center" vertical="center" wrapText="1"/>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6" borderId="4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6" fillId="0" borderId="8" xfId="1" applyNumberFormat="1" applyFont="1" applyFill="1" applyBorder="1" applyAlignment="1" applyProtection="1">
      <alignment horizontal="center" vertical="center" wrapText="1"/>
      <protection locked="0"/>
    </xf>
    <xf numFmtId="0" fontId="5" fillId="5" borderId="81" xfId="0" applyFont="1" applyFill="1" applyBorder="1" applyAlignment="1">
      <alignment horizontal="center" vertical="center" wrapText="1"/>
    </xf>
    <xf numFmtId="0" fontId="5" fillId="5" borderId="17" xfId="0" applyFont="1" applyFill="1" applyBorder="1" applyAlignment="1">
      <alignment horizontal="center" vertical="center" wrapText="1"/>
    </xf>
    <xf numFmtId="49" fontId="3" fillId="7" borderId="17"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49" fontId="3" fillId="7" borderId="52"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49" fontId="3" fillId="7" borderId="56" xfId="1" applyNumberFormat="1" applyFont="1" applyFill="1" applyBorder="1" applyAlignment="1" applyProtection="1">
      <alignment horizontal="center" vertical="center" wrapText="1"/>
      <protection locked="0"/>
    </xf>
    <xf numFmtId="49" fontId="3" fillId="2" borderId="53" xfId="1" applyNumberFormat="1" applyFont="1" applyFill="1" applyBorder="1" applyAlignment="1" applyProtection="1">
      <alignment horizontal="center" vertical="center" wrapText="1"/>
      <protection locked="0"/>
    </xf>
    <xf numFmtId="0" fontId="4" fillId="0" borderId="53" xfId="0" applyFont="1" applyBorder="1" applyAlignment="1">
      <alignment horizontal="center" vertical="center" wrapText="1"/>
    </xf>
    <xf numFmtId="0" fontId="39" fillId="5" borderId="84" xfId="0" applyFont="1" applyFill="1" applyBorder="1" applyAlignment="1">
      <alignment horizontal="center" vertical="center" wrapText="1"/>
    </xf>
    <xf numFmtId="0" fontId="39" fillId="5" borderId="53" xfId="0" applyFont="1" applyFill="1" applyBorder="1" applyAlignment="1">
      <alignment horizontal="center" vertical="center" wrapText="1"/>
    </xf>
    <xf numFmtId="0" fontId="39" fillId="5" borderId="90" xfId="0" applyFont="1" applyFill="1" applyBorder="1" applyAlignment="1">
      <alignment horizontal="center" vertical="center" wrapText="1"/>
    </xf>
    <xf numFmtId="0" fontId="5" fillId="5" borderId="13" xfId="0" applyFont="1" applyFill="1" applyBorder="1" applyAlignment="1">
      <alignment horizontal="center" vertical="center" wrapText="1"/>
    </xf>
    <xf numFmtId="49" fontId="3" fillId="8" borderId="103" xfId="1" applyNumberFormat="1" applyFont="1" applyFill="1" applyBorder="1" applyAlignment="1" applyProtection="1">
      <alignment horizontal="center" vertical="center" wrapText="1"/>
      <protection locked="0"/>
    </xf>
    <xf numFmtId="49" fontId="3" fillId="8" borderId="104" xfId="1" applyNumberFormat="1" applyFont="1" applyFill="1" applyBorder="1" applyAlignment="1" applyProtection="1">
      <alignment horizontal="center" vertical="center" wrapText="1"/>
      <protection locked="0"/>
    </xf>
    <xf numFmtId="49" fontId="3" fillId="8" borderId="105" xfId="1" applyNumberFormat="1" applyFont="1" applyFill="1" applyBorder="1" applyAlignment="1" applyProtection="1">
      <alignment horizontal="center" vertical="center" wrapText="1"/>
      <protection locked="0"/>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49" fontId="3" fillId="8" borderId="97" xfId="1" applyNumberFormat="1" applyFont="1" applyFill="1" applyBorder="1" applyAlignment="1" applyProtection="1">
      <alignment horizontal="center" vertical="center" wrapText="1"/>
      <protection locked="0"/>
    </xf>
    <xf numFmtId="49" fontId="3" fillId="8" borderId="98"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12" xfId="1" applyNumberFormat="1" applyFont="1" applyFill="1" applyBorder="1" applyAlignment="1" applyProtection="1">
      <alignment horizontal="center" vertical="center" wrapText="1"/>
      <protection locked="0"/>
    </xf>
    <xf numFmtId="49" fontId="3" fillId="10" borderId="9" xfId="1" applyNumberFormat="1" applyFont="1" applyFill="1" applyBorder="1" applyAlignment="1" applyProtection="1">
      <alignment horizontal="center" vertical="center" wrapText="1"/>
      <protection locked="0"/>
    </xf>
    <xf numFmtId="49" fontId="3" fillId="10" borderId="1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7" fillId="0" borderId="8" xfId="0" applyFont="1" applyBorder="1" applyAlignment="1">
      <alignment horizontal="center" vertical="center" wrapText="1"/>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5" fillId="21" borderId="70" xfId="0" applyFont="1" applyFill="1" applyBorder="1" applyAlignment="1">
      <alignment horizontal="center" vertical="center" wrapText="1"/>
    </xf>
    <xf numFmtId="0" fontId="35" fillId="22" borderId="79" xfId="0" applyFont="1" applyFill="1" applyBorder="1" applyAlignment="1">
      <alignment horizontal="center" vertical="center" wrapText="1"/>
    </xf>
    <xf numFmtId="0" fontId="35" fillId="22" borderId="3" xfId="0" applyFont="1" applyFill="1" applyBorder="1" applyAlignment="1">
      <alignment horizontal="center" vertical="center" wrapText="1"/>
    </xf>
    <xf numFmtId="0" fontId="35" fillId="22" borderId="4" xfId="0" applyFont="1" applyFill="1" applyBorder="1" applyAlignment="1">
      <alignment horizontal="center" vertical="center" wrapText="1"/>
    </xf>
  </cellXfs>
  <cellStyles count="6">
    <cellStyle name="Normal" xfId="0" builtinId="0"/>
    <cellStyle name="Normal 2" xfId="2" xr:uid="{307A5F4E-D984-4ADC-B557-4DEBDA57A915}"/>
    <cellStyle name="Normal 2 2" xfId="5" xr:uid="{7D836BB8-AA7A-40C5-9A12-D186B8223F3B}"/>
    <cellStyle name="Normal 3" xfId="3" xr:uid="{E1308B40-E49B-474D-B8CF-6E0F4307A634}"/>
    <cellStyle name="Normal 7" xfId="4" xr:uid="{6CE52B24-A28A-483B-ADC2-856D5D361353}"/>
    <cellStyle name="Título 2" xfId="1" builtinId="17"/>
  </cellStyles>
  <dxfs count="567">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microsoft.com/office/2022/10/relationships/richValueRel" Target="richData/richValueRel.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theme" Target="theme/theme1.xml"/><Relationship Id="rId66" Type="http://schemas.microsoft.com/office/2017/06/relationships/rdRichValueStructure" Target="richData/rdrichvaluestructure.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microsoft.com/office/2017/06/relationships/rdRichValue" Target="richData/rdrichvalue.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styles" Target="styles.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sharedStrings" Target="sharedStrings.xml"/><Relationship Id="rId65"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193;rea_de_impresi&#243;n"/><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Publicado'!L6"/><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Publicado'!G5"/><Relationship Id="rId42" Type="http://schemas.openxmlformats.org/officeDocument/2006/relationships/hyperlink" Target="#Notas!A1"/><Relationship Id="rId7" Type="http://schemas.openxmlformats.org/officeDocument/2006/relationships/hyperlink" Target="#'Dimensi&#243;n 4 - Evaluaci&#243;n de res'!&#193;rea_de_impresi&#243;n"/><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0" Type="http://schemas.openxmlformats.org/officeDocument/2006/relationships/hyperlink" Target="https://sedeelectronica.sic.gov.co/transparencia/planeacion/planes-de-accion/plan-de-capacitaci%C3%B3n" TargetMode="External"/><Relationship Id="rId29" Type="http://schemas.openxmlformats.org/officeDocument/2006/relationships/image" Target="../media/image9.svg"/><Relationship Id="rId41" Type="http://schemas.openxmlformats.org/officeDocument/2006/relationships/hyperlink" Target="#'PAI 2025 Publicado'!H6"/><Relationship Id="rId1" Type="http://schemas.openxmlformats.org/officeDocument/2006/relationships/hyperlink" Target="#'CONTENIDO '!&#193;rea_de_impresi&#243;n"/><Relationship Id="rId6" Type="http://schemas.openxmlformats.org/officeDocument/2006/relationships/image" Target="../media/image3.png"/><Relationship Id="rId11" Type="http://schemas.openxmlformats.org/officeDocument/2006/relationships/hyperlink" Target="#'Dimensi&#243;n 6 - GESCO+I'!&#193;rea_de_impresi&#243;n"/><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hyperlink" Target="#'PAI 2025 Publicado'!I6"/><Relationship Id="rId40" Type="http://schemas.openxmlformats.org/officeDocument/2006/relationships/hyperlink" Target="#'PAI 2025 Publicado'!V6"/><Relationship Id="rId5" Type="http://schemas.openxmlformats.org/officeDocument/2006/relationships/hyperlink" Target="#'Dimensi&#243;n 3-Gesti&#243;n con Valor'!&#193;rea_de_impresi&#243;n"/><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3.sv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5.svg"/><Relationship Id="rId4" Type="http://schemas.openxmlformats.org/officeDocument/2006/relationships/image" Target="../media/image2.png"/><Relationship Id="rId9" Type="http://schemas.openxmlformats.org/officeDocument/2006/relationships/hyperlink" Target="#'Dimensi&#243;n 5 - Informaci&#243;n y com'!&#193;rea_de_impresi&#243;n"/><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image" Target="../media/image12.png"/><Relationship Id="rId43" Type="http://schemas.openxmlformats.org/officeDocument/2006/relationships/image" Target="../media/image14.png"/><Relationship Id="rId8" Type="http://schemas.openxmlformats.org/officeDocument/2006/relationships/image" Target="../media/image4.png"/><Relationship Id="rId3" Type="http://schemas.openxmlformats.org/officeDocument/2006/relationships/hyperlink" Target="#'Dimensi&#243;n 2 - Direccionamiento'!&#193;rea_de_impresi&#243;n"/><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Publicado'!K6"/></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1"/><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828387</xdr:colOff>
      <xdr:row>10</xdr:row>
      <xdr:rowOff>367559</xdr:rowOff>
    </xdr:from>
    <xdr:to>
      <xdr:col>8</xdr:col>
      <xdr:colOff>1273793</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25492" y="2356112"/>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kern="1200"/>
            <a:t>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V2 (3 marzo)</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a:t>
          </a:r>
          <a:r>
            <a:rPr lang="es-CO" sz="1100">
              <a:solidFill>
                <a:schemeClr val="bg1">
                  <a:lumMod val="50000"/>
                </a:schemeClr>
              </a:solidFill>
            </a:rPr>
            <a:t>onsultelos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1272629</xdr:colOff>
      <xdr:row>23</xdr:row>
      <xdr:rowOff>128366</xdr:rowOff>
    </xdr:from>
    <xdr:to>
      <xdr:col>2</xdr:col>
      <xdr:colOff>1761767</xdr:colOff>
      <xdr:row>25</xdr:row>
      <xdr:rowOff>22080</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177629" y="5897795"/>
          <a:ext cx="489138" cy="519642"/>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1</xdr:col>
      <xdr:colOff>30799</xdr:colOff>
      <xdr:row>24</xdr:row>
      <xdr:rowOff>1</xdr:rowOff>
    </xdr:from>
    <xdr:to>
      <xdr:col>2</xdr:col>
      <xdr:colOff>1823361</xdr:colOff>
      <xdr:row>24</xdr:row>
      <xdr:rowOff>417765</xdr:rowOff>
    </xdr:to>
    <xdr:sp macro="" textlink="">
      <xdr:nvSpPr>
        <xdr:cNvPr id="54" name="Rectángulo: esquinas redondeadas 53">
          <a:hlinkClick xmlns:r="http://schemas.openxmlformats.org/officeDocument/2006/relationships" r:id="rId27"/>
          <a:extLst>
            <a:ext uri="{FF2B5EF4-FFF2-40B4-BE49-F238E27FC236}">
              <a16:creationId xmlns:a16="http://schemas.microsoft.com/office/drawing/2014/main" id="{A3001CF7-620F-4152-B680-1574CAAF04B8}"/>
            </a:ext>
          </a:extLst>
        </xdr:cNvPr>
        <xdr:cNvSpPr/>
      </xdr:nvSpPr>
      <xdr:spPr>
        <a:xfrm>
          <a:off x="207692" y="5959930"/>
          <a:ext cx="3520669"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4"/>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7"/>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8"/>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39"/>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0"/>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1"/>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2239214" y="6851317"/>
          <a:ext cx="914400" cy="914400"/>
        </a:xfrm>
        <a:prstGeom prst="rect">
          <a:avLst/>
        </a:prstGeom>
      </xdr:spPr>
    </xdr:pic>
    <xdr:clientData/>
  </xdr:twoCellAnchor>
  <xdr:twoCellAnchor>
    <xdr:from>
      <xdr:col>3</xdr:col>
      <xdr:colOff>54434</xdr:colOff>
      <xdr:row>24</xdr:row>
      <xdr:rowOff>0</xdr:rowOff>
    </xdr:from>
    <xdr:to>
      <xdr:col>7</xdr:col>
      <xdr:colOff>1</xdr:colOff>
      <xdr:row>24</xdr:row>
      <xdr:rowOff>417764</xdr:rowOff>
    </xdr:to>
    <xdr:sp macro="" textlink="">
      <xdr:nvSpPr>
        <xdr:cNvPr id="28" name="Rectángulo: esquinas redondeadas 27">
          <a:hlinkClick xmlns:r="http://schemas.openxmlformats.org/officeDocument/2006/relationships" r:id="rId42"/>
          <a:extLst>
            <a:ext uri="{FF2B5EF4-FFF2-40B4-BE49-F238E27FC236}">
              <a16:creationId xmlns:a16="http://schemas.microsoft.com/office/drawing/2014/main" id="{9631A41D-2306-4D94-BF53-8B2D8DF337F5}"/>
            </a:ext>
          </a:extLst>
        </xdr:cNvPr>
        <xdr:cNvSpPr/>
      </xdr:nvSpPr>
      <xdr:spPr>
        <a:xfrm>
          <a:off x="3823613" y="5959929"/>
          <a:ext cx="5987138"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6</xdr:col>
      <xdr:colOff>1360713</xdr:colOff>
      <xdr:row>24</xdr:row>
      <xdr:rowOff>27213</xdr:rowOff>
    </xdr:from>
    <xdr:to>
      <xdr:col>6</xdr:col>
      <xdr:colOff>1741712</xdr:colOff>
      <xdr:row>24</xdr:row>
      <xdr:rowOff>408212</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9348106" y="5987142"/>
          <a:ext cx="380999" cy="380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238125</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162537"/>
          <a:ext cx="14812051" cy="1064632"/>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164225</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133685</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61316</xdr:colOff>
      <xdr:row>4</xdr:row>
      <xdr:rowOff>88701</xdr:rowOff>
    </xdr:from>
    <xdr:to>
      <xdr:col>13</xdr:col>
      <xdr:colOff>1861541</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820339" y="1681162"/>
          <a:ext cx="15150108" cy="131028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379276</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679125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1347508</xdr:colOff>
      <xdr:row>0</xdr:row>
      <xdr:rowOff>28014</xdr:rowOff>
    </xdr:from>
    <xdr:to>
      <xdr:col>1</xdr:col>
      <xdr:colOff>2857500</xdr:colOff>
      <xdr:row>4</xdr:row>
      <xdr:rowOff>68355</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350184</xdr:colOff>
      <xdr:row>0</xdr:row>
      <xdr:rowOff>56029</xdr:rowOff>
    </xdr:from>
    <xdr:to>
      <xdr:col>1</xdr:col>
      <xdr:colOff>1252552</xdr:colOff>
      <xdr:row>4</xdr:row>
      <xdr:rowOff>75934</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508" y="56029"/>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3" t="s">
        <v>1702</v>
      </c>
      <c r="E1" s="34">
        <v>1</v>
      </c>
    </row>
    <row r="2" spans="1:5" ht="18" customHeight="1" x14ac:dyDescent="0.25">
      <c r="D2" s="33" t="s">
        <v>1705</v>
      </c>
      <c r="E2" s="34">
        <v>1</v>
      </c>
    </row>
    <row r="3" spans="1:5" ht="18" customHeight="1" x14ac:dyDescent="0.25">
      <c r="D3" s="33" t="s">
        <v>1727</v>
      </c>
      <c r="E3" s="35">
        <v>6</v>
      </c>
    </row>
    <row r="4" spans="1:5" ht="18" customHeight="1" x14ac:dyDescent="0.25">
      <c r="A4" t="s">
        <v>1695</v>
      </c>
      <c r="B4" t="s">
        <v>1697</v>
      </c>
      <c r="D4" s="32" t="s">
        <v>1698</v>
      </c>
      <c r="E4" s="32" t="s">
        <v>1699</v>
      </c>
    </row>
    <row r="5" spans="1:5" ht="18" customHeight="1" x14ac:dyDescent="0.25">
      <c r="A5" t="s">
        <v>1334</v>
      </c>
      <c r="B5">
        <v>22</v>
      </c>
      <c r="C5">
        <v>2</v>
      </c>
      <c r="D5" s="33" t="s">
        <v>1700</v>
      </c>
      <c r="E5" s="34">
        <v>1</v>
      </c>
    </row>
    <row r="6" spans="1:5" ht="18" customHeight="1" x14ac:dyDescent="0.25">
      <c r="A6" t="s">
        <v>1620</v>
      </c>
      <c r="B6">
        <v>19</v>
      </c>
      <c r="C6" s="34">
        <v>1</v>
      </c>
      <c r="D6" s="33" t="s">
        <v>1701</v>
      </c>
      <c r="E6" s="34">
        <v>1</v>
      </c>
    </row>
    <row r="7" spans="1:5" ht="18" customHeight="1" x14ac:dyDescent="0.25">
      <c r="A7" t="s">
        <v>806</v>
      </c>
      <c r="B7">
        <v>3</v>
      </c>
      <c r="D7" s="33" t="s">
        <v>1702</v>
      </c>
      <c r="E7" s="34">
        <v>1</v>
      </c>
    </row>
    <row r="8" spans="1:5" ht="18" customHeight="1" x14ac:dyDescent="0.25">
      <c r="A8" t="s">
        <v>522</v>
      </c>
      <c r="B8">
        <v>10</v>
      </c>
      <c r="C8">
        <v>3</v>
      </c>
      <c r="D8" s="33" t="s">
        <v>1703</v>
      </c>
    </row>
    <row r="9" spans="1:5" ht="18" customHeight="1" x14ac:dyDescent="0.25">
      <c r="A9" t="s">
        <v>621</v>
      </c>
      <c r="B9">
        <v>22</v>
      </c>
      <c r="C9">
        <v>2</v>
      </c>
      <c r="D9" s="33" t="s">
        <v>1704</v>
      </c>
    </row>
    <row r="10" spans="1:5" ht="18" customHeight="1" x14ac:dyDescent="0.25">
      <c r="A10" t="s">
        <v>911</v>
      </c>
      <c r="B10">
        <v>8</v>
      </c>
      <c r="D10" s="33" t="s">
        <v>1705</v>
      </c>
      <c r="E10" s="34">
        <v>1</v>
      </c>
    </row>
    <row r="11" spans="1:5" ht="18" customHeight="1" x14ac:dyDescent="0.25">
      <c r="A11" t="s">
        <v>1421</v>
      </c>
      <c r="B11">
        <v>6</v>
      </c>
      <c r="D11" s="33" t="s">
        <v>1706</v>
      </c>
      <c r="E11" s="34">
        <v>1</v>
      </c>
    </row>
    <row r="12" spans="1:5" ht="18" customHeight="1" x14ac:dyDescent="0.25">
      <c r="A12" t="s">
        <v>900</v>
      </c>
      <c r="B12">
        <v>4</v>
      </c>
      <c r="D12" s="33" t="s">
        <v>1707</v>
      </c>
      <c r="E12" s="34">
        <v>1</v>
      </c>
    </row>
    <row r="13" spans="1:5" ht="18" customHeight="1" x14ac:dyDescent="0.25">
      <c r="A13" t="s">
        <v>1660</v>
      </c>
      <c r="B13">
        <v>10</v>
      </c>
      <c r="C13">
        <v>6</v>
      </c>
      <c r="D13" s="33" t="s">
        <v>1708</v>
      </c>
      <c r="E13" s="34">
        <v>1</v>
      </c>
    </row>
    <row r="14" spans="1:5" ht="18" customHeight="1" x14ac:dyDescent="0.25">
      <c r="A14" t="s">
        <v>670</v>
      </c>
      <c r="B14">
        <v>6</v>
      </c>
      <c r="D14" s="33" t="s">
        <v>1709</v>
      </c>
    </row>
    <row r="15" spans="1:5" ht="18" customHeight="1" x14ac:dyDescent="0.25">
      <c r="A15" t="s">
        <v>1170</v>
      </c>
      <c r="B15">
        <v>24</v>
      </c>
      <c r="D15" s="33" t="s">
        <v>1710</v>
      </c>
    </row>
    <row r="16" spans="1:5" ht="18" customHeight="1" x14ac:dyDescent="0.25">
      <c r="A16" t="s">
        <v>869</v>
      </c>
      <c r="B16">
        <v>11</v>
      </c>
      <c r="D16" s="33" t="s">
        <v>1711</v>
      </c>
    </row>
    <row r="17" spans="1:5" ht="18" customHeight="1" x14ac:dyDescent="0.25">
      <c r="A17" t="s">
        <v>858</v>
      </c>
      <c r="B17">
        <v>6</v>
      </c>
      <c r="D17" s="33" t="s">
        <v>1712</v>
      </c>
      <c r="E17" s="34">
        <v>1</v>
      </c>
    </row>
    <row r="18" spans="1:5" ht="18" customHeight="1" x14ac:dyDescent="0.25">
      <c r="A18" t="s">
        <v>816</v>
      </c>
      <c r="B18">
        <v>24</v>
      </c>
      <c r="D18" s="33" t="s">
        <v>1713</v>
      </c>
      <c r="E18" s="34">
        <v>1</v>
      </c>
    </row>
    <row r="19" spans="1:5" ht="18" customHeight="1" x14ac:dyDescent="0.25">
      <c r="A19" t="s">
        <v>590</v>
      </c>
      <c r="B19">
        <v>15</v>
      </c>
      <c r="C19" s="34">
        <v>3</v>
      </c>
      <c r="D19" s="33" t="s">
        <v>1714</v>
      </c>
      <c r="E19" s="34">
        <v>1</v>
      </c>
    </row>
    <row r="20" spans="1:5" ht="18" customHeight="1" x14ac:dyDescent="0.25">
      <c r="A20" t="s">
        <v>1516</v>
      </c>
      <c r="B20">
        <v>22</v>
      </c>
      <c r="C20">
        <v>1</v>
      </c>
      <c r="D20" s="33" t="s">
        <v>1715</v>
      </c>
      <c r="E20" s="34">
        <v>1</v>
      </c>
    </row>
    <row r="21" spans="1:5" ht="18" customHeight="1" x14ac:dyDescent="0.25">
      <c r="A21" t="s">
        <v>1508</v>
      </c>
      <c r="B21">
        <v>29</v>
      </c>
      <c r="C21">
        <v>6</v>
      </c>
      <c r="D21" s="33" t="s">
        <v>1716</v>
      </c>
      <c r="E21" s="34">
        <v>1</v>
      </c>
    </row>
    <row r="22" spans="1:5" ht="18" customHeight="1" x14ac:dyDescent="0.25">
      <c r="A22" t="s">
        <v>1274</v>
      </c>
      <c r="B22">
        <v>24</v>
      </c>
      <c r="D22" s="33" t="s">
        <v>1717</v>
      </c>
      <c r="E22" s="34">
        <v>1</v>
      </c>
    </row>
    <row r="23" spans="1:5" ht="18" customHeight="1" x14ac:dyDescent="0.25">
      <c r="A23" t="s">
        <v>746</v>
      </c>
      <c r="B23">
        <v>11</v>
      </c>
      <c r="C23">
        <v>1</v>
      </c>
      <c r="D23" s="33" t="s">
        <v>1718</v>
      </c>
      <c r="E23" s="34">
        <v>1</v>
      </c>
    </row>
    <row r="24" spans="1:5" ht="18" customHeight="1" x14ac:dyDescent="0.25">
      <c r="A24" t="s">
        <v>1153</v>
      </c>
      <c r="B24">
        <v>7</v>
      </c>
      <c r="C24">
        <v>2</v>
      </c>
      <c r="D24" s="33" t="s">
        <v>1719</v>
      </c>
    </row>
    <row r="25" spans="1:5" ht="18" customHeight="1" x14ac:dyDescent="0.25">
      <c r="A25" t="s">
        <v>936</v>
      </c>
      <c r="B25">
        <v>27</v>
      </c>
      <c r="D25" s="33" t="s">
        <v>1720</v>
      </c>
    </row>
    <row r="26" spans="1:5" ht="18" customHeight="1" x14ac:dyDescent="0.25">
      <c r="A26" t="s">
        <v>1224</v>
      </c>
      <c r="B26">
        <v>27</v>
      </c>
      <c r="C26">
        <v>2</v>
      </c>
      <c r="D26" s="33" t="s">
        <v>1721</v>
      </c>
      <c r="E26" s="35"/>
    </row>
    <row r="27" spans="1:5" ht="18" customHeight="1" x14ac:dyDescent="0.25">
      <c r="A27" t="s">
        <v>564</v>
      </c>
      <c r="B27">
        <v>10</v>
      </c>
      <c r="C27" s="34">
        <v>1</v>
      </c>
      <c r="D27" s="33" t="s">
        <v>1722</v>
      </c>
      <c r="E27" s="35"/>
    </row>
    <row r="28" spans="1:5" ht="18" customHeight="1" x14ac:dyDescent="0.25">
      <c r="A28" t="s">
        <v>1439</v>
      </c>
      <c r="B28">
        <v>38</v>
      </c>
      <c r="D28" s="33" t="s">
        <v>1723</v>
      </c>
      <c r="E28" s="35"/>
    </row>
    <row r="29" spans="1:5" ht="18" customHeight="1" x14ac:dyDescent="0.25">
      <c r="A29" t="s">
        <v>772</v>
      </c>
      <c r="B29">
        <v>15</v>
      </c>
      <c r="D29" s="33" t="s">
        <v>1724</v>
      </c>
      <c r="E29" s="35"/>
    </row>
    <row r="30" spans="1:5" ht="18" customHeight="1" x14ac:dyDescent="0.25">
      <c r="A30" t="s">
        <v>998</v>
      </c>
      <c r="B30">
        <v>21</v>
      </c>
      <c r="C30" s="34">
        <v>1</v>
      </c>
      <c r="D30" s="33" t="s">
        <v>1725</v>
      </c>
      <c r="E30" s="35"/>
    </row>
    <row r="31" spans="1:5" ht="18" customHeight="1" x14ac:dyDescent="0.25">
      <c r="A31" t="s">
        <v>1060</v>
      </c>
      <c r="B31">
        <v>10</v>
      </c>
      <c r="D31" s="33" t="s">
        <v>1726</v>
      </c>
    </row>
    <row r="32" spans="1:5" ht="18" customHeight="1" x14ac:dyDescent="0.25">
      <c r="A32" t="s">
        <v>1384</v>
      </c>
      <c r="B32">
        <v>16</v>
      </c>
      <c r="C32" s="34">
        <v>1</v>
      </c>
      <c r="D32" s="33" t="s">
        <v>1727</v>
      </c>
      <c r="E32" s="35"/>
    </row>
    <row r="33" spans="1:5" ht="18" customHeight="1" x14ac:dyDescent="0.25">
      <c r="A33" t="s">
        <v>1083</v>
      </c>
      <c r="B33">
        <v>9</v>
      </c>
      <c r="C33" s="34">
        <v>1</v>
      </c>
      <c r="D33" s="33" t="s">
        <v>1728</v>
      </c>
      <c r="E33" s="35">
        <v>6</v>
      </c>
    </row>
    <row r="34" spans="1:5" ht="18" customHeight="1" x14ac:dyDescent="0.25">
      <c r="A34" t="s">
        <v>1101</v>
      </c>
      <c r="B34">
        <v>24</v>
      </c>
      <c r="C34" s="34">
        <v>1</v>
      </c>
    </row>
    <row r="35" spans="1:5" ht="18" customHeight="1" x14ac:dyDescent="0.25">
      <c r="A35" t="s">
        <v>690</v>
      </c>
      <c r="B35">
        <v>20</v>
      </c>
      <c r="C35" s="34">
        <v>1</v>
      </c>
    </row>
    <row r="36" spans="1:5" ht="18" customHeight="1" x14ac:dyDescent="0.25">
      <c r="A36" t="s">
        <v>1696</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N62"/>
  <sheetViews>
    <sheetView showGridLines="0" view="pageBreakPreview" topLeftCell="B55" zoomScale="68" zoomScaleNormal="110" zoomScaleSheetLayoutView="100" workbookViewId="0">
      <selection activeCell="C55" sqref="C1:C1048576"/>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6384" width="11.42578125" style="5"/>
  </cols>
  <sheetData>
    <row r="1" spans="1:14" ht="43.5" customHeight="1" x14ac:dyDescent="0.25">
      <c r="I1" s="128"/>
      <c r="J1" s="128"/>
      <c r="K1" s="128"/>
      <c r="L1" s="128"/>
      <c r="M1" s="128"/>
      <c r="N1" s="128"/>
    </row>
    <row r="2" spans="1:14" ht="25.5" customHeight="1" x14ac:dyDescent="0.25">
      <c r="E2" s="133" t="s">
        <v>14</v>
      </c>
      <c r="H2" s="129"/>
      <c r="I2" s="130"/>
      <c r="J2" s="130"/>
      <c r="K2" s="130"/>
      <c r="L2" s="130"/>
      <c r="M2" s="130"/>
      <c r="N2" s="130"/>
    </row>
    <row r="3" spans="1:14" ht="23.25" customHeight="1" x14ac:dyDescent="0.25">
      <c r="B3" s="39"/>
      <c r="C3" s="39"/>
      <c r="D3" s="39"/>
      <c r="E3" s="39"/>
      <c r="F3" s="39"/>
      <c r="G3" s="39"/>
      <c r="H3" s="131"/>
      <c r="I3" s="132"/>
      <c r="J3" s="132"/>
      <c r="K3" s="132"/>
      <c r="L3" s="132"/>
      <c r="M3" s="132"/>
      <c r="N3" s="132"/>
    </row>
    <row r="4" spans="1:14" ht="26.25" customHeight="1" x14ac:dyDescent="0.25">
      <c r="B4" s="176" t="s">
        <v>1745</v>
      </c>
      <c r="C4" s="176"/>
      <c r="D4" s="176"/>
      <c r="E4" s="176"/>
      <c r="F4" s="176"/>
      <c r="G4" s="176"/>
      <c r="H4" s="176"/>
      <c r="I4" s="176"/>
      <c r="J4" s="176"/>
      <c r="K4" s="176"/>
      <c r="L4" s="176"/>
      <c r="M4" s="176"/>
      <c r="N4" s="177"/>
    </row>
    <row r="5" spans="1:14" ht="51.75" customHeight="1" x14ac:dyDescent="0.25">
      <c r="B5" s="240" t="s">
        <v>1746</v>
      </c>
      <c r="C5" s="240"/>
      <c r="D5" s="240"/>
      <c r="E5" s="240"/>
      <c r="F5" s="240"/>
      <c r="G5" s="240"/>
      <c r="H5" s="240"/>
      <c r="I5" s="240"/>
      <c r="J5" s="240"/>
      <c r="K5" s="240"/>
      <c r="L5" s="240"/>
      <c r="M5" s="52"/>
      <c r="N5" s="10"/>
    </row>
    <row r="6" spans="1:14" ht="27" customHeight="1" x14ac:dyDescent="0.25">
      <c r="B6" s="178" t="str">
        <f>CONCATENATE(COUNTIF(A10:A37,"producto")," PRODUCTOS")</f>
        <v>5 PRODUCTOS</v>
      </c>
      <c r="C6" s="178"/>
      <c r="D6" s="178"/>
      <c r="E6" s="178"/>
      <c r="F6" s="178"/>
      <c r="G6" s="178"/>
      <c r="H6" s="178"/>
      <c r="I6" s="178"/>
      <c r="J6" s="178"/>
      <c r="K6" s="178"/>
      <c r="L6" s="178"/>
      <c r="M6" s="178"/>
      <c r="N6" s="178"/>
    </row>
    <row r="7" spans="1:14" ht="32.25" customHeight="1" thickBot="1" x14ac:dyDescent="0.3">
      <c r="B7" s="237" t="s">
        <v>17</v>
      </c>
      <c r="C7" s="238"/>
      <c r="D7" s="238"/>
      <c r="E7" s="238"/>
      <c r="F7" s="238"/>
      <c r="G7" s="238"/>
      <c r="H7" s="238"/>
      <c r="I7" s="238"/>
      <c r="J7" s="238"/>
      <c r="K7" s="238"/>
      <c r="L7" s="238"/>
      <c r="M7" s="238"/>
      <c r="N7" s="239"/>
    </row>
    <row r="8" spans="1:14" ht="29.25" hidden="1" customHeight="1" x14ac:dyDescent="0.25">
      <c r="B8" s="217" t="s">
        <v>8</v>
      </c>
      <c r="C8" s="218"/>
      <c r="D8" s="219"/>
      <c r="E8" s="76"/>
      <c r="F8" s="76"/>
      <c r="G8" s="220"/>
      <c r="H8" s="221"/>
      <c r="I8" s="221"/>
      <c r="J8" s="221"/>
      <c r="K8" s="221"/>
      <c r="L8" s="221"/>
      <c r="M8" s="221"/>
      <c r="N8" s="222"/>
    </row>
    <row r="9" spans="1:14" ht="48" customHeight="1" thickBot="1" x14ac:dyDescent="0.3">
      <c r="B9" s="22" t="s">
        <v>515</v>
      </c>
      <c r="C9" s="23" t="s">
        <v>1782</v>
      </c>
      <c r="D9" s="23" t="s">
        <v>0</v>
      </c>
      <c r="E9" s="23" t="s">
        <v>1729</v>
      </c>
      <c r="F9" s="23" t="s">
        <v>1785</v>
      </c>
      <c r="G9" s="23" t="s">
        <v>1</v>
      </c>
      <c r="H9" s="23" t="s">
        <v>2</v>
      </c>
      <c r="I9" s="23" t="s">
        <v>3</v>
      </c>
      <c r="J9" s="23" t="s">
        <v>4</v>
      </c>
      <c r="K9" s="24" t="s">
        <v>5</v>
      </c>
      <c r="L9" s="24" t="s">
        <v>6</v>
      </c>
      <c r="M9" s="58" t="s">
        <v>1783</v>
      </c>
      <c r="N9" s="25" t="s">
        <v>7</v>
      </c>
    </row>
    <row r="10" spans="1:14" s="12" customFormat="1" ht="51" x14ac:dyDescent="0.25">
      <c r="A10" s="5" t="str">
        <f>VLOOKUP(B10,'Plantilla publicacion'!$A$3:$B$502,2,0)</f>
        <v>Producto</v>
      </c>
      <c r="B10" s="15" t="s">
        <v>879</v>
      </c>
      <c r="C10" s="189" t="str">
        <f>VLOOKUP(B10,'Plantilla publicacion'!$A$3:$R$502,17,0)</f>
        <v>PND - 5-31-5-b- Convergencia regional - Entidades públicas territoriales y nacionales fortalecidas / PES - Transformación Institucional</v>
      </c>
      <c r="D10" s="189" t="str">
        <f>VLOOKUP(B10,'Plantilla publicacion'!$A$3:$M$502,6,0)</f>
        <v>56-Fortalecer la gestión de la información, el conocimiento y la innovación para optimizar la capacidad institucional</v>
      </c>
      <c r="E10" s="189" t="str">
        <f>VLOOKUP(B10,'Plantilla publicacion'!$A$3:$O$502,14,0)</f>
        <v>102-Cumplimiento de productos del PAI asociados a Fortalecer la gestión de la información, el conocimiento y la innovación para optimizar la capacidad institucional</v>
      </c>
      <c r="F10" s="189" t="str">
        <f>VLOOKUP(B10,'Plantilla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189" t="str">
        <f>VLOOKUP(B10,'Plantilla publicacion'!$A$3:$M$502,7,0)</f>
        <v>N/A</v>
      </c>
      <c r="H10" s="15" t="str">
        <f>VLOOKUP(B10,'Plantilla publicacion'!$A$3:$M$502,8,0)</f>
        <v>Contenidos estratégicos y accesibles para la ciudadanía sobre signos distintivos notorios y denominaciones de origen protegidas de productos colombianos, publicado (Captura de pantalla de las publicaciones)</v>
      </c>
      <c r="I10" s="15">
        <f>VLOOKUP(B10,'Plantilla publicacion'!$A$3:$M$502,9,0)</f>
        <v>2</v>
      </c>
      <c r="J10" s="15" t="str">
        <f>VLOOKUP(B10,'Plantilla publicacion'!$A$3:$M$502,10,0)</f>
        <v>Númerica</v>
      </c>
      <c r="K10" s="15" t="str">
        <f>VLOOKUP(B10,'Plantilla publicacion'!$A$3:$M$502,11,0)</f>
        <v>2025-02-03</v>
      </c>
      <c r="L10" s="15" t="str">
        <f>VLOOKUP(B10,'Plantilla publicacion'!$A$3:$M$502,12,0)</f>
        <v>2025-08-15</v>
      </c>
      <c r="M10" s="15" t="str">
        <f>IF(ISERROR(VLOOKUP(B10,'Plantilla publicacion'!$A$3:$P$501,16,0)),"NA",VLOOKUP(B10,'Plantilla publicacion'!$A$3:$P$501,16,0))</f>
        <v>PND_ 2_Fomentar estrategias de sensibilización para el reconocimiento, aprovechamiento y uso responsable de los derechos de PI</v>
      </c>
      <c r="N10" s="15" t="str">
        <f>VLOOKUP(B10,'Plantilla publicacion'!$A$3:$M$502,13,0)</f>
        <v>20-OFICINA DE TECNOLOGÍA E INFORMÁTICA;
2010-DIRECCION DE SIGNOS DISTINTIVOS;
73-GRUPO DE TRABAJO DE COMUNICACION</v>
      </c>
    </row>
    <row r="11" spans="1:14" ht="51" x14ac:dyDescent="0.25">
      <c r="A11" s="13" t="str">
        <f>VLOOKUP(B11,'Plantilla publicacion'!$A$3:$B$502,2,0)</f>
        <v>Actividad propia</v>
      </c>
      <c r="B11" s="6" t="s">
        <v>884</v>
      </c>
      <c r="C11" s="164"/>
      <c r="D11" s="164">
        <f>VLOOKUP(B11,'Plantilla publicacion'!$A$3:$M$502,6,0)</f>
        <v>0</v>
      </c>
      <c r="E11" s="164"/>
      <c r="F11" s="164"/>
      <c r="G11" s="164">
        <f>VLOOKUP(B11,'Plantilla publicacion'!$A$3:$M$502,7,0)</f>
        <v>0</v>
      </c>
      <c r="H11" s="6" t="str">
        <f>VLOOKUP(B11,'Plantilla publicacion'!$A$3:$M$502,8,0)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publicacion'!$A$3:$M$502,9,0)</f>
        <v>2</v>
      </c>
      <c r="J11" s="6" t="str">
        <f>VLOOKUP(B11,'Plantilla publicacion'!$A$3:$M$502,10,0)</f>
        <v>Númerica</v>
      </c>
      <c r="K11" s="7" t="str">
        <f>VLOOKUP(B11,'Plantilla publicacion'!$A$3:$M$502,11,0)</f>
        <v>2025-02-03</v>
      </c>
      <c r="L11" s="7" t="str">
        <f>VLOOKUP(B11,'Plantilla publicacion'!$A$3:$M$502,12,0)</f>
        <v>2025-03-28</v>
      </c>
      <c r="M11" s="59"/>
      <c r="N11" s="17" t="str">
        <f>VLOOKUP(B11,'Plantilla publicacion'!$A$3:$M$502,13,0)</f>
        <v>2010-DIRECCION DE SIGNOS DISTINTIVOS</v>
      </c>
    </row>
    <row r="12" spans="1:14" ht="51" x14ac:dyDescent="0.25">
      <c r="A12" s="13" t="str">
        <f>VLOOKUP(B12,'Plantilla publicacion'!$A$3:$B$502,2,0)</f>
        <v>Actividad sin participación</v>
      </c>
      <c r="B12" s="11" t="s">
        <v>886</v>
      </c>
      <c r="C12" s="164"/>
      <c r="D12" s="164">
        <f>VLOOKUP(B12,'Plantilla publicacion'!$A$3:$M$502,6,0)</f>
        <v>0</v>
      </c>
      <c r="E12" s="164"/>
      <c r="F12" s="164"/>
      <c r="G12" s="164">
        <f>VLOOKUP(B12,'Plantilla publicacion'!$A$3:$M$502,7,0)</f>
        <v>0</v>
      </c>
      <c r="H12" s="6" t="str">
        <f>VLOOKUP(B12,'Plantilla publicacion'!$A$3:$M$502,8,0)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publicacion'!$A$3:$M$502,9,0)</f>
        <v>2</v>
      </c>
      <c r="J12" s="6" t="str">
        <f>VLOOKUP(B12,'Plantilla publicacion'!$A$3:$M$502,10,0)</f>
        <v>Númerica</v>
      </c>
      <c r="K12" s="7" t="str">
        <f>VLOOKUP(B12,'Plantilla publicacion'!$A$3:$M$502,11,0)</f>
        <v>2025-03-31</v>
      </c>
      <c r="L12" s="7" t="str">
        <f>VLOOKUP(B12,'Plantilla publicacion'!$A$3:$M$502,12,0)</f>
        <v>2025-04-21</v>
      </c>
      <c r="M12" s="59"/>
      <c r="N12" s="17" t="str">
        <f>VLOOKUP(B12,'Plantilla publicacion'!$A$3:$M$502,13,0)</f>
        <v>73-GRUPO DE TRABAJO DE COMUNICACION</v>
      </c>
    </row>
    <row r="13" spans="1:14" ht="51" x14ac:dyDescent="0.25">
      <c r="A13" s="13" t="str">
        <f>VLOOKUP(B13,'Plantilla publicacion'!$A$3:$B$502,2,0)</f>
        <v>Actividad propia</v>
      </c>
      <c r="B13" s="11" t="s">
        <v>889</v>
      </c>
      <c r="C13" s="164"/>
      <c r="D13" s="164">
        <f>VLOOKUP(B13,'Plantilla publicacion'!$A$3:$M$502,6,0)</f>
        <v>0</v>
      </c>
      <c r="E13" s="164"/>
      <c r="F13" s="164"/>
      <c r="G13" s="164">
        <f>VLOOKUP(B13,'Plantilla publicacion'!$A$3:$M$502,7,0)</f>
        <v>0</v>
      </c>
      <c r="H13" s="6" t="str">
        <f>VLOOKUP(B13,'Plantilla publicacion'!$A$3:$M$502,8,0)</f>
        <v>Ajustar el contenido correspondiente  al listado de signos distintivos declarados como notorios y el de las denominaciones de origen protegidas de productos colombianos  (Correo electrónico de envió de la información)</v>
      </c>
      <c r="I13" s="6">
        <f>VLOOKUP(B13,'Plantilla publicacion'!$A$3:$M$502,9,0)</f>
        <v>2</v>
      </c>
      <c r="J13" s="6" t="str">
        <f>VLOOKUP(B13,'Plantilla publicacion'!$A$3:$M$502,10,0)</f>
        <v>Númerica</v>
      </c>
      <c r="K13" s="7" t="str">
        <f>VLOOKUP(B13,'Plantilla publicacion'!$A$3:$M$502,11,0)</f>
        <v>2025-04-22</v>
      </c>
      <c r="L13" s="7" t="str">
        <f>VLOOKUP(B13,'Plantilla publicacion'!$A$3:$M$502,12,0)</f>
        <v>2025-04-30</v>
      </c>
      <c r="M13" s="59"/>
      <c r="N13" s="17" t="str">
        <f>VLOOKUP(B13,'Plantilla publicacion'!$A$3:$M$502,13,0)</f>
        <v>2010-DIRECCION DE SIGNOS DISTINTIVOS</v>
      </c>
    </row>
    <row r="14" spans="1:14" ht="63.75" x14ac:dyDescent="0.25">
      <c r="A14" s="13" t="str">
        <f>VLOOKUP(B14,'Plantilla publicacion'!$A$3:$B$502,2,0)</f>
        <v>Actividad propia</v>
      </c>
      <c r="B14" s="11" t="s">
        <v>891</v>
      </c>
      <c r="C14" s="164"/>
      <c r="D14" s="164">
        <f>VLOOKUP(B14,'Plantilla publicacion'!$A$3:$M$502,6,0)</f>
        <v>0</v>
      </c>
      <c r="E14" s="164"/>
      <c r="F14" s="164"/>
      <c r="G14" s="164">
        <f>VLOOKUP(B14,'Plantilla publicacion'!$A$3:$M$502,7,0)</f>
        <v>0</v>
      </c>
      <c r="H14" s="6" t="str">
        <f>VLOOKUP(B14,'Plantilla publicacion'!$A$3:$M$502,8,0)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publicacion'!$A$3:$M$502,9,0)</f>
        <v>2</v>
      </c>
      <c r="J14" s="6" t="str">
        <f>VLOOKUP(B14,'Plantilla publicacion'!$A$3:$M$502,10,0)</f>
        <v>Númerica</v>
      </c>
      <c r="K14" s="7" t="str">
        <f>VLOOKUP(B14,'Plantilla publicacion'!$A$3:$M$502,11,0)</f>
        <v>2025-05-05</v>
      </c>
      <c r="L14" s="7" t="str">
        <f>VLOOKUP(B14,'Plantilla publicacion'!$A$3:$M$502,12,0)</f>
        <v>2025-05-23</v>
      </c>
      <c r="M14" s="59"/>
      <c r="N14" s="17" t="str">
        <f>VLOOKUP(B14,'Plantilla publicacion'!$A$3:$M$502,13,0)</f>
        <v>2010-DIRECCION DE SIGNOS DISTINTIVOS;
73-GRUPO DE TRABAJO DE COMUNICACION</v>
      </c>
    </row>
    <row r="15" spans="1:14" ht="39" thickBot="1" x14ac:dyDescent="0.3">
      <c r="A15" s="13" t="str">
        <f>VLOOKUP(B15,'Plantilla publicacion'!$A$3:$B$502,2,0)</f>
        <v>Actividad propia</v>
      </c>
      <c r="B15" s="11" t="s">
        <v>896</v>
      </c>
      <c r="C15" s="165"/>
      <c r="D15" s="165">
        <f>VLOOKUP(B15,'Plantilla publicacion'!$A$3:$M$502,6,0)</f>
        <v>0</v>
      </c>
      <c r="E15" s="165"/>
      <c r="F15" s="165"/>
      <c r="G15" s="165">
        <f>VLOOKUP(B15,'Plantilla publicacion'!$A$3:$M$502,7,0)</f>
        <v>0</v>
      </c>
      <c r="H15" s="11" t="str">
        <f>VLOOKUP(B15,'Plantilla publicacion'!$A$3:$M$502,8,0)</f>
        <v>Desarrollar los micrositios y publicar la información de signos declarados como notorios y de las denominaciones de origen protegidas de productos colombianos. (Captura de pantalla de la publicación)</v>
      </c>
      <c r="I15" s="11">
        <f>VLOOKUP(B15,'Plantilla publicacion'!$A$3:$M$502,9,0)</f>
        <v>2</v>
      </c>
      <c r="J15" s="11" t="str">
        <f>VLOOKUP(B15,'Plantilla publicacion'!$A$3:$M$502,10,0)</f>
        <v>Númerica</v>
      </c>
      <c r="K15" s="117" t="str">
        <f>VLOOKUP(B15,'Plantilla publicacion'!$A$3:$M$502,11,0)</f>
        <v>2025-05-26</v>
      </c>
      <c r="L15" s="117" t="str">
        <f>VLOOKUP(B15,'Plantilla publicacion'!$A$3:$M$502,12,0)</f>
        <v>2025-08-15</v>
      </c>
      <c r="M15" s="115"/>
      <c r="N15" s="119" t="str">
        <f>VLOOKUP(B15,'Plantilla publicacion'!$A$3:$M$502,13,0)</f>
        <v>20-OFICINA DE TECNOLOGÍA E INFORMÁTICA;
2010-DIRECCION DE SIGNOS DISTINTIVOS</v>
      </c>
    </row>
    <row r="16" spans="1:14" s="12" customFormat="1" ht="25.5" x14ac:dyDescent="0.25">
      <c r="A16" s="5" t="str">
        <f>VLOOKUP(B16,'Plantilla publicacion'!$A$3:$B$502,2,0)</f>
        <v>Producto</v>
      </c>
      <c r="B16" s="105" t="s">
        <v>937</v>
      </c>
      <c r="C16" s="166" t="str">
        <f>VLOOKUP(B16,'Plantilla publicacion'!$A$3:$R$502,17,0)</f>
        <v>PND - 5-31-5-b- Convergencia regional - Entidades públicas territoriales y nacionales fortalecidas / PES - Transformación Institucional</v>
      </c>
      <c r="D16" s="166" t="str">
        <f>VLOOKUP(B16,'Plantilla publicacion'!$A$3:$M$502,6,0)</f>
        <v>56-Fortalecer la gestión de la información, el conocimiento y la innovación para optimizar la capacidad institucional</v>
      </c>
      <c r="E16" s="166" t="str">
        <f>VLOOKUP(B16,'Plantilla publicacion'!$A$3:$O$502,14,0)</f>
        <v>102-Cumplimiento de productos del PAI asociados a Fortalecer la gestión de la información, el conocimiento y la innovación para optimizar la capacidad institucional</v>
      </c>
      <c r="F16" s="166" t="str">
        <f>VLOOKUP(B16,'Plantilla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166" t="str">
        <f>VLOOKUP(B16,'Plantilla publicacion'!$A$3:$M$502,7,0)</f>
        <v>C-3599-0200-0008-53105b</v>
      </c>
      <c r="H16" s="107" t="str">
        <f>VLOOKUP(B16,'Plantilla publicacion'!$A$3:$M$502,8,0)</f>
        <v>Estudios Económicos Sectoriales, elaborados y entregados al área solicitante (Estudios Económicos)</v>
      </c>
      <c r="I16" s="107">
        <f>VLOOKUP(B16,'Plantilla publicacion'!$A$3:$M$502,9,0)</f>
        <v>2</v>
      </c>
      <c r="J16" s="107" t="str">
        <f>VLOOKUP(B16,'Plantilla publicacion'!$A$3:$M$502,10,0)</f>
        <v>Númerica</v>
      </c>
      <c r="K16" s="107" t="str">
        <f>VLOOKUP(B16,'Plantilla publicacion'!$A$3:$M$502,11,0)</f>
        <v>2025-01-15</v>
      </c>
      <c r="L16" s="107" t="str">
        <f>VLOOKUP(B16,'Plantilla publicacion'!$A$3:$M$502,12,0)</f>
        <v>2025-12-15</v>
      </c>
      <c r="M16" s="15">
        <f>IF(ISERROR(VLOOKUP(B16,'Plantilla publicacion'!$A$3:$P$501,16,0)),"NA",VLOOKUP(B16,'Plantilla publicacion'!$A$3:$P$501,16,0))</f>
        <v>0</v>
      </c>
      <c r="N16" s="108" t="str">
        <f>VLOOKUP(B16,'Plantilla publicacion'!$A$3:$M$502,13,0)</f>
        <v>37-GRUPO DE TRABAJO DE ESTUDIOS ECONÓMICOS</v>
      </c>
    </row>
    <row r="17" spans="1:14" ht="42.75" customHeight="1" x14ac:dyDescent="0.25">
      <c r="A17" s="13" t="str">
        <f>VLOOKUP(B17,'Plantilla publicacion'!$A$3:$B$502,2,0)</f>
        <v>Actividad propia</v>
      </c>
      <c r="B17" s="126" t="s">
        <v>940</v>
      </c>
      <c r="C17" s="164"/>
      <c r="D17" s="164">
        <f>VLOOKUP(B17,'Plantilla publicacion'!$A$3:$M$502,6,0)</f>
        <v>0</v>
      </c>
      <c r="E17" s="164"/>
      <c r="F17" s="164"/>
      <c r="G17" s="164">
        <f>VLOOKUP(B17,'Plantilla publicacion'!$A$3:$M$502,7,0)</f>
        <v>0</v>
      </c>
      <c r="H17" s="6" t="str">
        <f>VLOOKUP(B17,'Plantilla publicacion'!$A$3:$M$502,8,0)</f>
        <v>Elaborar ficha técnica (Ficha técnica)</v>
      </c>
      <c r="I17" s="6">
        <f>VLOOKUP(B17,'Plantilla publicacion'!$A$3:$M$502,9,0)</f>
        <v>1</v>
      </c>
      <c r="J17" s="6" t="str">
        <f>VLOOKUP(B17,'Plantilla publicacion'!$A$3:$M$502,10,0)</f>
        <v>Númerica</v>
      </c>
      <c r="K17" s="7" t="str">
        <f>VLOOKUP(B17,'Plantilla publicacion'!$A$3:$M$502,11,0)</f>
        <v>2025-01-15</v>
      </c>
      <c r="L17" s="7" t="str">
        <f>VLOOKUP(B17,'Plantilla publicacion'!$A$3:$M$502,12,0)</f>
        <v>2025-04-15</v>
      </c>
      <c r="M17" s="59"/>
      <c r="N17" s="110" t="str">
        <f>VLOOKUP(B17,'Plantilla publicacion'!$A$3:$M$502,13,0)</f>
        <v>37-GRUPO DE TRABAJO DE ESTUDIOS ECONÓMICOS</v>
      </c>
    </row>
    <row r="18" spans="1:14" ht="42.75" customHeight="1" x14ac:dyDescent="0.25">
      <c r="A18" s="13" t="str">
        <f>VLOOKUP(B18,'Plantilla publicacion'!$A$3:$B$502,2,0)</f>
        <v>Actividad propia</v>
      </c>
      <c r="B18" s="126" t="s">
        <v>943</v>
      </c>
      <c r="C18" s="164"/>
      <c r="D18" s="164">
        <f>VLOOKUP(B18,'Plantilla publicacion'!$A$3:$M$502,6,0)</f>
        <v>0</v>
      </c>
      <c r="E18" s="164"/>
      <c r="F18" s="164"/>
      <c r="G18" s="164">
        <f>VLOOKUP(B18,'Plantilla publicacion'!$A$3:$M$502,7,0)</f>
        <v>0</v>
      </c>
      <c r="H18" s="6" t="str">
        <f>VLOOKUP(B18,'Plantilla publicacion'!$A$3:$M$502,8,0)</f>
        <v>Recopilar datos y construir base de datos (Base de datos)</v>
      </c>
      <c r="I18" s="6">
        <f>VLOOKUP(B18,'Plantilla publicacion'!$A$3:$M$502,9,0)</f>
        <v>1</v>
      </c>
      <c r="J18" s="6" t="str">
        <f>VLOOKUP(B18,'Plantilla publicacion'!$A$3:$M$502,10,0)</f>
        <v>Númerica</v>
      </c>
      <c r="K18" s="7" t="str">
        <f>VLOOKUP(B18,'Plantilla publicacion'!$A$3:$M$502,11,0)</f>
        <v>2025-02-01</v>
      </c>
      <c r="L18" s="7" t="str">
        <f>VLOOKUP(B18,'Plantilla publicacion'!$A$3:$M$502,12,0)</f>
        <v>2025-09-15</v>
      </c>
      <c r="M18" s="59"/>
      <c r="N18" s="110" t="str">
        <f>VLOOKUP(B18,'Plantilla publicacion'!$A$3:$M$502,13,0)</f>
        <v>37-GRUPO DE TRABAJO DE ESTUDIOS ECONÓMICOS</v>
      </c>
    </row>
    <row r="19" spans="1:14" ht="42.75" customHeight="1" x14ac:dyDescent="0.25">
      <c r="A19" s="13" t="str">
        <f>VLOOKUP(B19,'Plantilla publicacion'!$A$3:$B$502,2,0)</f>
        <v>Actividad propia</v>
      </c>
      <c r="B19" s="126" t="s">
        <v>947</v>
      </c>
      <c r="C19" s="164"/>
      <c r="D19" s="164">
        <f>VLOOKUP(B19,'Plantilla publicacion'!$A$3:$M$502,6,0)</f>
        <v>0</v>
      </c>
      <c r="E19" s="164"/>
      <c r="F19" s="164"/>
      <c r="G19" s="164">
        <f>VLOOKUP(B19,'Plantilla publicacion'!$A$3:$M$502,7,0)</f>
        <v>0</v>
      </c>
      <c r="H19" s="6" t="str">
        <f>VLOOKUP(B19,'Plantilla publicacion'!$A$3:$M$502,8,0)</f>
        <v>Construir el marco teórico  (Documento marco teórico)</v>
      </c>
      <c r="I19" s="6">
        <f>VLOOKUP(B19,'Plantilla publicacion'!$A$3:$M$502,9,0)</f>
        <v>1</v>
      </c>
      <c r="J19" s="6" t="str">
        <f>VLOOKUP(B19,'Plantilla publicacion'!$A$3:$M$502,10,0)</f>
        <v>Númerica</v>
      </c>
      <c r="K19" s="7" t="str">
        <f>VLOOKUP(B19,'Plantilla publicacion'!$A$3:$M$502,11,0)</f>
        <v>2025-02-01</v>
      </c>
      <c r="L19" s="7" t="str">
        <f>VLOOKUP(B19,'Plantilla publicacion'!$A$3:$M$502,12,0)</f>
        <v>2025-09-15</v>
      </c>
      <c r="M19" s="59"/>
      <c r="N19" s="110" t="str">
        <f>VLOOKUP(B19,'Plantilla publicacion'!$A$3:$M$502,13,0)</f>
        <v>37-GRUPO DE TRABAJO DE ESTUDIOS ECONÓMICOS</v>
      </c>
    </row>
    <row r="20" spans="1:14" ht="42.75" customHeight="1" x14ac:dyDescent="0.25">
      <c r="A20" s="13" t="str">
        <f>VLOOKUP(B20,'Plantilla publicacion'!$A$3:$B$502,2,0)</f>
        <v>Actividad propia</v>
      </c>
      <c r="B20" s="126" t="s">
        <v>949</v>
      </c>
      <c r="C20" s="164"/>
      <c r="D20" s="164">
        <f>VLOOKUP(B20,'Plantilla publicacion'!$A$3:$M$502,6,0)</f>
        <v>0</v>
      </c>
      <c r="E20" s="164"/>
      <c r="F20" s="164"/>
      <c r="G20" s="164">
        <f>VLOOKUP(B20,'Plantilla publicacion'!$A$3:$M$502,7,0)</f>
        <v>0</v>
      </c>
      <c r="H20" s="6" t="str">
        <f>VLOOKUP(B20,'Plantilla publicacion'!$A$3:$M$502,8,0)</f>
        <v>Desarrollar análisis estadístico y económico (Dcumento de análisis estadístico y económico)</v>
      </c>
      <c r="I20" s="6">
        <f>VLOOKUP(B20,'Plantilla publicacion'!$A$3:$M$502,9,0)</f>
        <v>1</v>
      </c>
      <c r="J20" s="6" t="str">
        <f>VLOOKUP(B20,'Plantilla publicacion'!$A$3:$M$502,10,0)</f>
        <v>Númerica</v>
      </c>
      <c r="K20" s="7" t="str">
        <f>VLOOKUP(B20,'Plantilla publicacion'!$A$3:$M$502,11,0)</f>
        <v>2025-03-01</v>
      </c>
      <c r="L20" s="7" t="str">
        <f>VLOOKUP(B20,'Plantilla publicacion'!$A$3:$M$502,12,0)</f>
        <v>2025-11-15</v>
      </c>
      <c r="M20" s="59"/>
      <c r="N20" s="110" t="str">
        <f>VLOOKUP(B20,'Plantilla publicacion'!$A$3:$M$502,13,0)</f>
        <v>37-GRUPO DE TRABAJO DE ESTUDIOS ECONÓMICOS</v>
      </c>
    </row>
    <row r="21" spans="1:14" ht="42.75" customHeight="1" thickBot="1" x14ac:dyDescent="0.3">
      <c r="A21" s="13" t="str">
        <f>VLOOKUP(B21,'Plantilla publicacion'!$A$3:$B$502,2,0)</f>
        <v>Actividad propia</v>
      </c>
      <c r="B21" s="111" t="s">
        <v>952</v>
      </c>
      <c r="C21" s="165"/>
      <c r="D21" s="165">
        <f>VLOOKUP(B21,'Plantilla publicacion'!$A$3:$M$502,6,0)</f>
        <v>0</v>
      </c>
      <c r="E21" s="165"/>
      <c r="F21" s="165"/>
      <c r="G21" s="165">
        <f>VLOOKUP(B21,'Plantilla publicacion'!$A$3:$M$502,7,0)</f>
        <v>0</v>
      </c>
      <c r="H21" s="113" t="str">
        <f>VLOOKUP(B21,'Plantilla publicacion'!$A$3:$M$502,8,0)</f>
        <v>Elaborar estudio y entregar al área solicitante (Memorando/correo de entrega de documento)</v>
      </c>
      <c r="I21" s="113">
        <f>VLOOKUP(B21,'Plantilla publicacion'!$A$3:$M$502,9,0)</f>
        <v>1</v>
      </c>
      <c r="J21" s="113" t="str">
        <f>VLOOKUP(B21,'Plantilla publicacion'!$A$3:$M$502,10,0)</f>
        <v>Númerica</v>
      </c>
      <c r="K21" s="114" t="str">
        <f>VLOOKUP(B21,'Plantilla publicacion'!$A$3:$M$502,11,0)</f>
        <v>2025-04-01</v>
      </c>
      <c r="L21" s="114" t="str">
        <f>VLOOKUP(B21,'Plantilla publicacion'!$A$3:$M$502,12,0)</f>
        <v>2025-12-15</v>
      </c>
      <c r="M21" s="115"/>
      <c r="N21" s="116" t="str">
        <f>VLOOKUP(B21,'Plantilla publicacion'!$A$3:$M$502,13,0)</f>
        <v>37-GRUPO DE TRABAJO DE ESTUDIOS ECONÓMICOS</v>
      </c>
    </row>
    <row r="22" spans="1:14" s="12" customFormat="1" ht="25.5" x14ac:dyDescent="0.25">
      <c r="A22" s="5" t="str">
        <f>VLOOKUP(B22,'Plantilla publicacion'!$A$3:$B$502,2,0)</f>
        <v>Producto</v>
      </c>
      <c r="B22" s="105" t="s">
        <v>954</v>
      </c>
      <c r="C22" s="166" t="str">
        <f>VLOOKUP(B22,'Plantilla publicacion'!$A$3:$R$502,17,0)</f>
        <v>PND - 5-31-5-b- Convergencia regional - Entidades públicas territoriales y nacionales fortalecidas / PES - Transformación Institucional</v>
      </c>
      <c r="D22" s="166" t="str">
        <f>VLOOKUP(B22,'Plantilla publicacion'!$A$3:$M$502,6,0)</f>
        <v>56-Fortalecer la gestión de la información, el conocimiento y la innovación para optimizar la capacidad institucional</v>
      </c>
      <c r="E22" s="166" t="str">
        <f>VLOOKUP(B22,'Plantilla publicacion'!$A$3:$O$502,14,0)</f>
        <v>102-Cumplimiento de productos del PAI asociados a Fortalecer la gestión de la información, el conocimiento y la innovación para optimizar la capacidad institucional</v>
      </c>
      <c r="F22" s="166" t="str">
        <f>VLOOKUP(B22,'Plantilla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166" t="str">
        <f>VLOOKUP(B22,'Plantilla publicacion'!$A$3:$M$502,7,0)</f>
        <v>C-3599-0200-0008-53105b</v>
      </c>
      <c r="H22" s="107" t="str">
        <f>VLOOKUP(B22,'Plantilla publicacion'!$A$3:$M$502,8,0)</f>
        <v>Boletines de Noticias Económicas, elaborados y divulgados (Boletines de Noticias Económicas)</v>
      </c>
      <c r="I22" s="107">
        <f>VLOOKUP(B22,'Plantilla publicacion'!$A$3:$M$502,9,0)</f>
        <v>11</v>
      </c>
      <c r="J22" s="107" t="str">
        <f>VLOOKUP(B22,'Plantilla publicacion'!$A$3:$M$502,10,0)</f>
        <v>Númerica</v>
      </c>
      <c r="K22" s="107" t="str">
        <f>VLOOKUP(B22,'Plantilla publicacion'!$A$3:$M$502,11,0)</f>
        <v>2025-01-15</v>
      </c>
      <c r="L22" s="107" t="str">
        <f>VLOOKUP(B22,'Plantilla publicacion'!$A$3:$M$502,12,0)</f>
        <v>2025-12-15</v>
      </c>
      <c r="M22" s="15">
        <f>IF(ISERROR(VLOOKUP(B22,'Plantilla publicacion'!$A$3:$P$501,16,0)),"NA",VLOOKUP(B22,'Plantilla publicacion'!$A$3:$P$501,16,0))</f>
        <v>0</v>
      </c>
      <c r="N22" s="108" t="str">
        <f>VLOOKUP(B22,'Plantilla publicacion'!$A$3:$M$502,13,0)</f>
        <v>37-GRUPO DE TRABAJO DE ESTUDIOS ECONÓMICOS</v>
      </c>
    </row>
    <row r="23" spans="1:14" ht="42.75" customHeight="1" x14ac:dyDescent="0.25">
      <c r="A23" s="13" t="str">
        <f>VLOOKUP(B23,'Plantilla publicacion'!$A$3:$B$502,2,0)</f>
        <v>Actividad propia</v>
      </c>
      <c r="B23" s="126" t="s">
        <v>956</v>
      </c>
      <c r="C23" s="164"/>
      <c r="D23" s="164">
        <f>VLOOKUP(B23,'Plantilla publicacion'!$A$3:$M$502,6,0)</f>
        <v>0</v>
      </c>
      <c r="E23" s="164"/>
      <c r="F23" s="164"/>
      <c r="G23" s="164">
        <f>VLOOKUP(B23,'Plantilla publicacion'!$A$3:$M$502,7,0)</f>
        <v>0</v>
      </c>
      <c r="H23" s="6" t="str">
        <f>VLOOKUP(B23,'Plantilla publicacion'!$A$3:$M$502,8,0)</f>
        <v>Elaborar mensualmente los boletines (Boletínes / correos electrónicos de envió)</v>
      </c>
      <c r="I23" s="6">
        <f>VLOOKUP(B23,'Plantilla publicacion'!$A$3:$M$502,9,0)</f>
        <v>11</v>
      </c>
      <c r="J23" s="6" t="str">
        <f>VLOOKUP(B23,'Plantilla publicacion'!$A$3:$M$502,10,0)</f>
        <v>Númerica</v>
      </c>
      <c r="K23" s="7" t="str">
        <f>VLOOKUP(B23,'Plantilla publicacion'!$A$3:$M$502,11,0)</f>
        <v>2025-01-15</v>
      </c>
      <c r="L23" s="7" t="str">
        <f>VLOOKUP(B23,'Plantilla publicacion'!$A$3:$M$502,12,0)</f>
        <v>2025-12-15</v>
      </c>
      <c r="M23" s="59"/>
      <c r="N23" s="110" t="str">
        <f>VLOOKUP(B23,'Plantilla publicacion'!$A$3:$M$502,13,0)</f>
        <v>37-GRUPO DE TRABAJO DE ESTUDIOS ECONÓMICOS</v>
      </c>
    </row>
    <row r="24" spans="1:14" ht="42.75" customHeight="1" thickBot="1" x14ac:dyDescent="0.3">
      <c r="A24" s="13" t="str">
        <f>VLOOKUP(B24,'Plantilla publicacion'!$A$3:$B$502,2,0)</f>
        <v>Actividad propia</v>
      </c>
      <c r="B24" s="111" t="s">
        <v>958</v>
      </c>
      <c r="C24" s="165"/>
      <c r="D24" s="165">
        <f>VLOOKUP(B24,'Plantilla publicacion'!$A$3:$M$502,6,0)</f>
        <v>0</v>
      </c>
      <c r="E24" s="165"/>
      <c r="F24" s="165"/>
      <c r="G24" s="165">
        <f>VLOOKUP(B24,'Plantilla publicacion'!$A$3:$M$502,7,0)</f>
        <v>0</v>
      </c>
      <c r="H24" s="113" t="str">
        <f>VLOOKUP(B24,'Plantilla publicacion'!$A$3:$M$502,8,0)</f>
        <v>Divulgar los boletines (boletines diseñados)</v>
      </c>
      <c r="I24" s="113">
        <f>VLOOKUP(B24,'Plantilla publicacion'!$A$3:$M$502,9,0)</f>
        <v>11</v>
      </c>
      <c r="J24" s="113" t="str">
        <f>VLOOKUP(B24,'Plantilla publicacion'!$A$3:$M$502,10,0)</f>
        <v>Númerica</v>
      </c>
      <c r="K24" s="114" t="str">
        <f>VLOOKUP(B24,'Plantilla publicacion'!$A$3:$M$502,11,0)</f>
        <v>2025-01-15</v>
      </c>
      <c r="L24" s="114" t="str">
        <f>VLOOKUP(B24,'Plantilla publicacion'!$A$3:$M$502,12,0)</f>
        <v>2025-12-15</v>
      </c>
      <c r="M24" s="115"/>
      <c r="N24" s="116" t="str">
        <f>VLOOKUP(B24,'Plantilla publicacion'!$A$3:$M$502,13,0)</f>
        <v>37-GRUPO DE TRABAJO DE ESTUDIOS ECONÓMICOS</v>
      </c>
    </row>
    <row r="25" spans="1:14" s="12" customFormat="1" ht="25.5" x14ac:dyDescent="0.25">
      <c r="A25" s="5" t="str">
        <f>VLOOKUP(B25,'Plantilla publicacion'!$A$3:$B$502,2,0)</f>
        <v>Producto</v>
      </c>
      <c r="B25" s="15" t="s">
        <v>960</v>
      </c>
      <c r="C25" s="166" t="str">
        <f>VLOOKUP(B25,'Plantilla publicacion'!$A$3:$R$502,17,0)</f>
        <v>PND - 5-31-5-b- Convergencia regional - Entidades públicas territoriales y nacionales fortalecidas / PES - Transformación Institucional</v>
      </c>
      <c r="D25" s="166" t="str">
        <f>VLOOKUP(B25,'Plantilla publicacion'!$A$3:$M$502,6,0)</f>
        <v>56-Fortalecer la gestión de la información, el conocimiento y la innovación para optimizar la capacidad institucional</v>
      </c>
      <c r="E25" s="166" t="str">
        <f>VLOOKUP(B25,'Plantilla publicacion'!$A$3:$O$502,14,0)</f>
        <v>102-Cumplimiento de productos del PAI asociados a Fortalecer la gestión de la información, el conocimiento y la innovación para optimizar la capacidad institucional</v>
      </c>
      <c r="F25" s="166" t="str">
        <f>VLOOKUP(B25,'Plantilla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166" t="str">
        <f>VLOOKUP(B25,'Plantilla publicacion'!$A$3:$M$502,7,0)</f>
        <v>C-3599-0200-0008-53105b</v>
      </c>
      <c r="H25" s="15" t="str">
        <f>VLOOKUP(B25,'Plantilla publicacion'!$A$3:$M$502,8,0)</f>
        <v>Estudio Económico Académico, elaborado y entregado  (Estudio Económico )</v>
      </c>
      <c r="I25" s="15">
        <f>VLOOKUP(B25,'Plantilla publicacion'!$A$3:$M$502,9,0)</f>
        <v>1</v>
      </c>
      <c r="J25" s="15" t="str">
        <f>VLOOKUP(B25,'Plantilla publicacion'!$A$3:$M$502,10,0)</f>
        <v>Númerica</v>
      </c>
      <c r="K25" s="15" t="str">
        <f>VLOOKUP(B25,'Plantilla publicacion'!$A$3:$M$502,11,0)</f>
        <v>2025-02-17</v>
      </c>
      <c r="L25" s="15" t="str">
        <f>VLOOKUP(B25,'Plantilla publicacion'!$A$3:$M$502,12,0)</f>
        <v>2025-12-15</v>
      </c>
      <c r="M25" s="15">
        <f>IF(ISERROR(VLOOKUP(B25,'Plantilla publicacion'!$A$3:$P$501,16,0)),"NA",VLOOKUP(B25,'Plantilla publicacion'!$A$3:$P$501,16,0))</f>
        <v>0</v>
      </c>
      <c r="N25" s="15" t="str">
        <f>VLOOKUP(B25,'Plantilla publicacion'!$A$3:$M$502,13,0)</f>
        <v>37-GRUPO DE TRABAJO DE ESTUDIOS ECONÓMICOS</v>
      </c>
    </row>
    <row r="26" spans="1:14" x14ac:dyDescent="0.25">
      <c r="A26" s="13" t="str">
        <f>VLOOKUP(B26,'Plantilla publicacion'!$A$3:$B$502,2,0)</f>
        <v>Actividad propia</v>
      </c>
      <c r="B26" s="6" t="s">
        <v>963</v>
      </c>
      <c r="C26" s="164"/>
      <c r="D26" s="164">
        <f>VLOOKUP(B26,'Plantilla publicacion'!$A$3:$M$502,6,0)</f>
        <v>0</v>
      </c>
      <c r="E26" s="164"/>
      <c r="F26" s="164"/>
      <c r="G26" s="164">
        <f>VLOOKUP(B26,'Plantilla publicacion'!$A$3:$M$502,7,0)</f>
        <v>0</v>
      </c>
      <c r="H26" s="6" t="str">
        <f>VLOOKUP(B26,'Plantilla publicacion'!$A$3:$M$502,8,0)</f>
        <v>Elaborar ficha técnica  (Ficha técnica)</v>
      </c>
      <c r="I26" s="6">
        <f>VLOOKUP(B26,'Plantilla publicacion'!$A$3:$M$502,9,0)</f>
        <v>1</v>
      </c>
      <c r="J26" s="6" t="str">
        <f>VLOOKUP(B26,'Plantilla publicacion'!$A$3:$M$502,10,0)</f>
        <v>Númerica</v>
      </c>
      <c r="K26" s="7" t="str">
        <f>VLOOKUP(B26,'Plantilla publicacion'!$A$3:$M$502,11,0)</f>
        <v>2025-02-17</v>
      </c>
      <c r="L26" s="7" t="str">
        <f>VLOOKUP(B26,'Plantilla publicacion'!$A$3:$M$502,12,0)</f>
        <v>2025-12-15</v>
      </c>
      <c r="M26" s="59"/>
      <c r="N26" s="17" t="str">
        <f>VLOOKUP(B26,'Plantilla publicacion'!$A$3:$M$502,13,0)</f>
        <v>37-GRUPO DE TRABAJO DE ESTUDIOS ECONÓMICOS</v>
      </c>
    </row>
    <row r="27" spans="1:14" x14ac:dyDescent="0.25">
      <c r="A27" s="13" t="str">
        <f>VLOOKUP(B27,'Plantilla publicacion'!$A$3:$B$502,2,0)</f>
        <v>Actividad propia</v>
      </c>
      <c r="B27" s="6" t="s">
        <v>964</v>
      </c>
      <c r="C27" s="164"/>
      <c r="D27" s="164">
        <f>VLOOKUP(B27,'Plantilla publicacion'!$A$3:$M$502,6,0)</f>
        <v>0</v>
      </c>
      <c r="E27" s="164"/>
      <c r="F27" s="164"/>
      <c r="G27" s="164">
        <f>VLOOKUP(B27,'Plantilla publicacion'!$A$3:$M$502,7,0)</f>
        <v>0</v>
      </c>
      <c r="H27" s="6" t="str">
        <f>VLOOKUP(B27,'Plantilla publicacion'!$A$3:$M$502,8,0)</f>
        <v>Recopilar datos y construir base de datos (Archivo con Base de datos)</v>
      </c>
      <c r="I27" s="6">
        <f>VLOOKUP(B27,'Plantilla publicacion'!$A$3:$M$502,9,0)</f>
        <v>1</v>
      </c>
      <c r="J27" s="6" t="str">
        <f>VLOOKUP(B27,'Plantilla publicacion'!$A$3:$M$502,10,0)</f>
        <v>Númerica</v>
      </c>
      <c r="K27" s="7" t="str">
        <f>VLOOKUP(B27,'Plantilla publicacion'!$A$3:$M$502,11,0)</f>
        <v>2025-02-24</v>
      </c>
      <c r="L27" s="7" t="str">
        <f>VLOOKUP(B27,'Plantilla publicacion'!$A$3:$M$502,12,0)</f>
        <v>2025-08-18</v>
      </c>
      <c r="M27" s="59"/>
      <c r="N27" s="17" t="str">
        <f>VLOOKUP(B27,'Plantilla publicacion'!$A$3:$M$502,13,0)</f>
        <v>37-GRUPO DE TRABAJO DE ESTUDIOS ECONÓMICOS</v>
      </c>
    </row>
    <row r="28" spans="1:14" x14ac:dyDescent="0.25">
      <c r="A28" s="13" t="str">
        <f>VLOOKUP(B28,'Plantilla publicacion'!$A$3:$B$502,2,0)</f>
        <v>Actividad propia</v>
      </c>
      <c r="B28" s="6" t="s">
        <v>967</v>
      </c>
      <c r="C28" s="164"/>
      <c r="D28" s="164">
        <f>VLOOKUP(B28,'Plantilla publicacion'!$A$3:$M$502,6,0)</f>
        <v>0</v>
      </c>
      <c r="E28" s="164"/>
      <c r="F28" s="164"/>
      <c r="G28" s="164">
        <f>VLOOKUP(B28,'Plantilla publicacion'!$A$3:$M$502,7,0)</f>
        <v>0</v>
      </c>
      <c r="H28" s="6" t="str">
        <f>VLOOKUP(B28,'Plantilla publicacion'!$A$3:$M$502,8,0)</f>
        <v>Construir marco teórico (Informe/documento con marco teórico)</v>
      </c>
      <c r="I28" s="6">
        <f>VLOOKUP(B28,'Plantilla publicacion'!$A$3:$M$502,9,0)</f>
        <v>1</v>
      </c>
      <c r="J28" s="6" t="str">
        <f>VLOOKUP(B28,'Plantilla publicacion'!$A$3:$M$502,10,0)</f>
        <v>Númerica</v>
      </c>
      <c r="K28" s="7" t="str">
        <f>VLOOKUP(B28,'Plantilla publicacion'!$A$3:$M$502,11,0)</f>
        <v>2025-02-24</v>
      </c>
      <c r="L28" s="7" t="str">
        <f>VLOOKUP(B28,'Plantilla publicacion'!$A$3:$M$502,12,0)</f>
        <v>2025-09-15</v>
      </c>
      <c r="M28" s="59"/>
      <c r="N28" s="17" t="str">
        <f>VLOOKUP(B28,'Plantilla publicacion'!$A$3:$M$502,13,0)</f>
        <v>37-GRUPO DE TRABAJO DE ESTUDIOS ECONÓMICOS</v>
      </c>
    </row>
    <row r="29" spans="1:14" ht="25.5" x14ac:dyDescent="0.25">
      <c r="A29" s="13" t="str">
        <f>VLOOKUP(B29,'Plantilla publicacion'!$A$3:$B$502,2,0)</f>
        <v>Actividad propia</v>
      </c>
      <c r="B29" s="6" t="s">
        <v>968</v>
      </c>
      <c r="C29" s="164"/>
      <c r="D29" s="164">
        <f>VLOOKUP(B29,'Plantilla publicacion'!$A$3:$M$502,6,0)</f>
        <v>0</v>
      </c>
      <c r="E29" s="164"/>
      <c r="F29" s="164"/>
      <c r="G29" s="164">
        <f>VLOOKUP(B29,'Plantilla publicacion'!$A$3:$M$502,7,0)</f>
        <v>0</v>
      </c>
      <c r="H29" s="6" t="str">
        <f>VLOOKUP(B29,'Plantilla publicacion'!$A$3:$M$502,8,0)</f>
        <v>Desarrollar análisis estadístico y económico (Documento de análisis estadístico y económico)</v>
      </c>
      <c r="I29" s="6">
        <f>VLOOKUP(B29,'Plantilla publicacion'!$A$3:$M$502,9,0)</f>
        <v>1</v>
      </c>
      <c r="J29" s="6" t="str">
        <f>VLOOKUP(B29,'Plantilla publicacion'!$A$3:$M$502,10,0)</f>
        <v>Númerica</v>
      </c>
      <c r="K29" s="7" t="str">
        <f>VLOOKUP(B29,'Plantilla publicacion'!$A$3:$M$502,11,0)</f>
        <v>2025-03-01</v>
      </c>
      <c r="L29" s="7" t="str">
        <f>VLOOKUP(B29,'Plantilla publicacion'!$A$3:$M$502,12,0)</f>
        <v>2025-11-14</v>
      </c>
      <c r="M29" s="59"/>
      <c r="N29" s="17" t="str">
        <f>VLOOKUP(B29,'Plantilla publicacion'!$A$3:$M$502,13,0)</f>
        <v>37-GRUPO DE TRABAJO DE ESTUDIOS ECONÓMICOS</v>
      </c>
    </row>
    <row r="30" spans="1:14" ht="15.75" thickBot="1" x14ac:dyDescent="0.3">
      <c r="A30" s="13" t="str">
        <f>VLOOKUP(B30,'Plantilla publicacion'!$A$3:$B$502,2,0)</f>
        <v>Actividad propia</v>
      </c>
      <c r="B30" s="11" t="s">
        <v>970</v>
      </c>
      <c r="C30" s="165"/>
      <c r="D30" s="165">
        <f>VLOOKUP(B30,'Plantilla publicacion'!$A$3:$M$502,6,0)</f>
        <v>0</v>
      </c>
      <c r="E30" s="165"/>
      <c r="F30" s="165"/>
      <c r="G30" s="165">
        <f>VLOOKUP(B30,'Plantilla publicacion'!$A$3:$M$502,7,0)</f>
        <v>0</v>
      </c>
      <c r="H30" s="11" t="str">
        <f>VLOOKUP(B30,'Plantilla publicacion'!$A$3:$M$502,8,0)</f>
        <v>Entregar del documento (Memorando/correo de entrega de documento)</v>
      </c>
      <c r="I30" s="11">
        <f>VLOOKUP(B30,'Plantilla publicacion'!$A$3:$M$502,9,0)</f>
        <v>1</v>
      </c>
      <c r="J30" s="11" t="str">
        <f>VLOOKUP(B30,'Plantilla publicacion'!$A$3:$M$502,10,0)</f>
        <v>Númerica</v>
      </c>
      <c r="K30" s="117" t="str">
        <f>VLOOKUP(B30,'Plantilla publicacion'!$A$3:$M$502,11,0)</f>
        <v>2025-04-01</v>
      </c>
      <c r="L30" s="117" t="str">
        <f>VLOOKUP(B30,'Plantilla publicacion'!$A$3:$M$502,12,0)</f>
        <v>2025-12-15</v>
      </c>
      <c r="M30" s="115"/>
      <c r="N30" s="119" t="str">
        <f>VLOOKUP(B30,'Plantilla publicacion'!$A$3:$M$502,13,0)</f>
        <v>37-GRUPO DE TRABAJO DE ESTUDIOS ECONÓMICOS</v>
      </c>
    </row>
    <row r="31" spans="1:14" s="12" customFormat="1" ht="25.5" x14ac:dyDescent="0.25">
      <c r="A31" s="5" t="str">
        <f>VLOOKUP(B31,'Plantilla publicacion'!$A$3:$B$502,2,0)</f>
        <v>Producto</v>
      </c>
      <c r="B31" s="105" t="s">
        <v>971</v>
      </c>
      <c r="C31" s="166" t="str">
        <f>VLOOKUP(B31,'Plantilla publicacion'!$A$3:$R$502,17,0)</f>
        <v>PND - 5-31-5-b- Convergencia regional - Entidades públicas territoriales y nacionales fortalecidas / PES - Transformación Institucional</v>
      </c>
      <c r="D31" s="166" t="str">
        <f>VLOOKUP(B31,'Plantilla publicacion'!$A$3:$M$502,6,0)</f>
        <v>56-Fortalecer la gestión de la información, el conocimiento y la innovación para optimizar la capacidad institucional</v>
      </c>
      <c r="E31" s="166" t="str">
        <f>VLOOKUP(B31,'Plantilla publicacion'!$A$3:$O$502,14,0)</f>
        <v>102-Cumplimiento de productos del PAI asociados a Fortalecer la gestión de la información, el conocimiento y la innovación para optimizar la capacidad institucional</v>
      </c>
      <c r="F31" s="166" t="str">
        <f>VLOOKUP(B31,'Plantilla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166" t="str">
        <f>VLOOKUP(B31,'Plantilla publicacion'!$A$3:$M$502,7,0)</f>
        <v>C-3599-0200-0008-53105b</v>
      </c>
      <c r="H31" s="107" t="str">
        <f>VLOOKUP(B31,'Plantilla publicacion'!$A$3:$M$502,8,0)</f>
        <v>Estudio Económico 2024/2025 – Licencia obligatoria, elaborado y entregado  (Estudio Económico 2024/2025 – Licencia obligatoria)</v>
      </c>
      <c r="I31" s="107">
        <f>VLOOKUP(B31,'Plantilla publicacion'!$A$3:$M$502,9,0)</f>
        <v>1</v>
      </c>
      <c r="J31" s="107" t="str">
        <f>VLOOKUP(B31,'Plantilla publicacion'!$A$3:$M$502,10,0)</f>
        <v>Númerica</v>
      </c>
      <c r="K31" s="107" t="str">
        <f>VLOOKUP(B31,'Plantilla publicacion'!$A$3:$M$502,11,0)</f>
        <v>2025-02-17</v>
      </c>
      <c r="L31" s="107" t="str">
        <f>VLOOKUP(B31,'Plantilla publicacion'!$A$3:$M$502,12,0)</f>
        <v>2025-12-15</v>
      </c>
      <c r="M31" s="15">
        <f>IF(ISERROR(VLOOKUP(B31,'Plantilla publicacion'!$A$3:$P$501,16,0)),"NA",VLOOKUP(B31,'Plantilla publicacion'!$A$3:$P$501,16,0))</f>
        <v>0</v>
      </c>
      <c r="N31" s="108" t="str">
        <f>VLOOKUP(B31,'Plantilla publicacion'!$A$3:$M$502,13,0)</f>
        <v>37-GRUPO DE TRABAJO DE ESTUDIOS ECONÓMICOS</v>
      </c>
    </row>
    <row r="32" spans="1:14" x14ac:dyDescent="0.25">
      <c r="A32" s="13" t="str">
        <f>VLOOKUP(B32,'Plantilla publicacion'!$A$3:$B$502,2,0)</f>
        <v>Actividad propia</v>
      </c>
      <c r="B32" s="109" t="s">
        <v>973</v>
      </c>
      <c r="C32" s="164"/>
      <c r="D32" s="164">
        <f>VLOOKUP(B32,'Plantilla publicacion'!$A$3:$M$502,6,0)</f>
        <v>0</v>
      </c>
      <c r="E32" s="164"/>
      <c r="F32" s="164"/>
      <c r="G32" s="164">
        <f>VLOOKUP(B32,'Plantilla publicacion'!$A$3:$M$502,7,0)</f>
        <v>0</v>
      </c>
      <c r="H32" s="6" t="str">
        <f>VLOOKUP(B32,'Plantilla publicacion'!$A$3:$M$502,8,0)</f>
        <v>Elaborar ficha técnica (Ficha técnica)</v>
      </c>
      <c r="I32" s="6">
        <f>VLOOKUP(B32,'Plantilla publicacion'!$A$3:$M$502,9,0)</f>
        <v>1</v>
      </c>
      <c r="J32" s="6" t="str">
        <f>VLOOKUP(B32,'Plantilla publicacion'!$A$3:$M$502,10,0)</f>
        <v>Númerica</v>
      </c>
      <c r="K32" s="7" t="str">
        <f>VLOOKUP(B32,'Plantilla publicacion'!$A$3:$M$502,11,0)</f>
        <v>2025-02-17</v>
      </c>
      <c r="L32" s="7" t="str">
        <f>VLOOKUP(B32,'Plantilla publicacion'!$A$3:$M$502,12,0)</f>
        <v>2025-12-15</v>
      </c>
      <c r="M32" s="59"/>
      <c r="N32" s="110" t="str">
        <f>VLOOKUP(B32,'Plantilla publicacion'!$A$3:$M$502,13,0)</f>
        <v>37-GRUPO DE TRABAJO DE ESTUDIOS ECONÓMICOS</v>
      </c>
    </row>
    <row r="33" spans="1:14" x14ac:dyDescent="0.25">
      <c r="A33" s="13" t="str">
        <f>VLOOKUP(B33,'Plantilla publicacion'!$A$3:$B$502,2,0)</f>
        <v>Actividad propia</v>
      </c>
      <c r="B33" s="109" t="s">
        <v>974</v>
      </c>
      <c r="C33" s="164"/>
      <c r="D33" s="164">
        <f>VLOOKUP(B33,'Plantilla publicacion'!$A$3:$M$502,6,0)</f>
        <v>0</v>
      </c>
      <c r="E33" s="164"/>
      <c r="F33" s="164"/>
      <c r="G33" s="164">
        <f>VLOOKUP(B33,'Plantilla publicacion'!$A$3:$M$502,7,0)</f>
        <v>0</v>
      </c>
      <c r="H33" s="6" t="str">
        <f>VLOOKUP(B33,'Plantilla publicacion'!$A$3:$M$502,8,0)</f>
        <v>Construir marco teórico (Documento Marco teórico)</v>
      </c>
      <c r="I33" s="6">
        <f>VLOOKUP(B33,'Plantilla publicacion'!$A$3:$M$502,9,0)</f>
        <v>1</v>
      </c>
      <c r="J33" s="6" t="str">
        <f>VLOOKUP(B33,'Plantilla publicacion'!$A$3:$M$502,10,0)</f>
        <v>Númerica</v>
      </c>
      <c r="K33" s="7" t="str">
        <f>VLOOKUP(B33,'Plantilla publicacion'!$A$3:$M$502,11,0)</f>
        <v>2025-02-24</v>
      </c>
      <c r="L33" s="7" t="str">
        <f>VLOOKUP(B33,'Plantilla publicacion'!$A$3:$M$502,12,0)</f>
        <v>2025-06-15</v>
      </c>
      <c r="M33" s="59"/>
      <c r="N33" s="110" t="str">
        <f>VLOOKUP(B33,'Plantilla publicacion'!$A$3:$M$502,13,0)</f>
        <v>37-GRUPO DE TRABAJO DE ESTUDIOS ECONÓMICOS</v>
      </c>
    </row>
    <row r="34" spans="1:14" ht="25.5" x14ac:dyDescent="0.25">
      <c r="A34" s="13" t="str">
        <f>VLOOKUP(B34,'Plantilla publicacion'!$A$3:$B$502,2,0)</f>
        <v>Actividad propia</v>
      </c>
      <c r="B34" s="109" t="s">
        <v>976</v>
      </c>
      <c r="C34" s="164"/>
      <c r="D34" s="164">
        <f>VLOOKUP(B34,'Plantilla publicacion'!$A$3:$M$502,6,0)</f>
        <v>0</v>
      </c>
      <c r="E34" s="164"/>
      <c r="F34" s="164"/>
      <c r="G34" s="164">
        <f>VLOOKUP(B34,'Plantilla publicacion'!$A$3:$M$502,7,0)</f>
        <v>0</v>
      </c>
      <c r="H34" s="6" t="str">
        <f>VLOOKUP(B34,'Plantilla publicacion'!$A$3:$M$502,8,0)</f>
        <v>Desarrollar análisis económico parcial (Documento de análisis económico parcia)</v>
      </c>
      <c r="I34" s="6">
        <f>VLOOKUP(B34,'Plantilla publicacion'!$A$3:$M$502,9,0)</f>
        <v>1</v>
      </c>
      <c r="J34" s="6" t="str">
        <f>VLOOKUP(B34,'Plantilla publicacion'!$A$3:$M$502,10,0)</f>
        <v>Númerica</v>
      </c>
      <c r="K34" s="7" t="str">
        <f>VLOOKUP(B34,'Plantilla publicacion'!$A$3:$M$502,11,0)</f>
        <v>2025-02-24</v>
      </c>
      <c r="L34" s="7" t="str">
        <f>VLOOKUP(B34,'Plantilla publicacion'!$A$3:$M$502,12,0)</f>
        <v>2025-08-15</v>
      </c>
      <c r="M34" s="59"/>
      <c r="N34" s="110" t="str">
        <f>VLOOKUP(B34,'Plantilla publicacion'!$A$3:$M$502,13,0)</f>
        <v>37-GRUPO DE TRABAJO DE ESTUDIOS ECONÓMICOS</v>
      </c>
    </row>
    <row r="35" spans="1:14" x14ac:dyDescent="0.25">
      <c r="A35" s="13" t="str">
        <f>VLOOKUP(B35,'Plantilla publicacion'!$A$3:$B$502,2,0)</f>
        <v>Actividad propia</v>
      </c>
      <c r="B35" s="109" t="s">
        <v>978</v>
      </c>
      <c r="C35" s="164"/>
      <c r="D35" s="164">
        <f>VLOOKUP(B35,'Plantilla publicacion'!$A$3:$M$502,6,0)</f>
        <v>0</v>
      </c>
      <c r="E35" s="164"/>
      <c r="F35" s="164"/>
      <c r="G35" s="164">
        <f>VLOOKUP(B35,'Plantilla publicacion'!$A$3:$M$502,7,0)</f>
        <v>0</v>
      </c>
      <c r="H35" s="6" t="str">
        <f>VLOOKUP(B35,'Plantilla publicacion'!$A$3:$M$502,8,0)</f>
        <v>Recopilar datos y construir base de datos  (Base de datos)</v>
      </c>
      <c r="I35" s="6">
        <f>VLOOKUP(B35,'Plantilla publicacion'!$A$3:$M$502,9,0)</f>
        <v>1</v>
      </c>
      <c r="J35" s="6" t="str">
        <f>VLOOKUP(B35,'Plantilla publicacion'!$A$3:$M$502,10,0)</f>
        <v>Númerica</v>
      </c>
      <c r="K35" s="7" t="str">
        <f>VLOOKUP(B35,'Plantilla publicacion'!$A$3:$M$502,11,0)</f>
        <v>2025-03-01</v>
      </c>
      <c r="L35" s="7" t="str">
        <f>VLOOKUP(B35,'Plantilla publicacion'!$A$3:$M$502,12,0)</f>
        <v>2025-10-15</v>
      </c>
      <c r="M35" s="59"/>
      <c r="N35" s="110" t="str">
        <f>VLOOKUP(B35,'Plantilla publicacion'!$A$3:$M$502,13,0)</f>
        <v>37-GRUPO DE TRABAJO DE ESTUDIOS ECONÓMICOS</v>
      </c>
    </row>
    <row r="36" spans="1:14" ht="25.5" x14ac:dyDescent="0.25">
      <c r="A36" s="13" t="str">
        <f>VLOOKUP(B36,'Plantilla publicacion'!$A$3:$B$502,2,0)</f>
        <v>Actividad propia</v>
      </c>
      <c r="B36" s="109" t="s">
        <v>980</v>
      </c>
      <c r="C36" s="164"/>
      <c r="D36" s="164">
        <f>VLOOKUP(B36,'Plantilla publicacion'!$A$3:$M$502,6,0)</f>
        <v>0</v>
      </c>
      <c r="E36" s="164"/>
      <c r="F36" s="164"/>
      <c r="G36" s="164">
        <f>VLOOKUP(B36,'Plantilla publicacion'!$A$3:$M$502,7,0)</f>
        <v>0</v>
      </c>
      <c r="H36" s="6" t="str">
        <f>VLOOKUP(B36,'Plantilla publicacion'!$A$3:$M$502,8,0)</f>
        <v>Desarrollar análisis económico final (Documento de análisis económico final)</v>
      </c>
      <c r="I36" s="6">
        <f>VLOOKUP(B36,'Plantilla publicacion'!$A$3:$M$502,9,0)</f>
        <v>1</v>
      </c>
      <c r="J36" s="6" t="str">
        <f>VLOOKUP(B36,'Plantilla publicacion'!$A$3:$M$502,10,0)</f>
        <v>Númerica</v>
      </c>
      <c r="K36" s="7" t="str">
        <f>VLOOKUP(B36,'Plantilla publicacion'!$A$3:$M$502,11,0)</f>
        <v>2025-04-01</v>
      </c>
      <c r="L36" s="7" t="str">
        <f>VLOOKUP(B36,'Plantilla publicacion'!$A$3:$M$502,12,0)</f>
        <v>2025-11-15</v>
      </c>
      <c r="M36" s="59"/>
      <c r="N36" s="110" t="str">
        <f>VLOOKUP(B36,'Plantilla publicacion'!$A$3:$M$502,13,0)</f>
        <v>37-GRUPO DE TRABAJO DE ESTUDIOS ECONÓMICOS</v>
      </c>
    </row>
    <row r="37" spans="1:14" ht="15.75" thickBot="1" x14ac:dyDescent="0.3">
      <c r="A37" s="13" t="str">
        <f>VLOOKUP(B37,'Plantilla publicacion'!$A$3:$B$502,2,0)</f>
        <v>Actividad propia</v>
      </c>
      <c r="B37" s="111" t="s">
        <v>982</v>
      </c>
      <c r="C37" s="165"/>
      <c r="D37" s="165">
        <f>VLOOKUP(B37,'Plantilla publicacion'!$A$3:$M$502,6,0)</f>
        <v>0</v>
      </c>
      <c r="E37" s="165"/>
      <c r="F37" s="165"/>
      <c r="G37" s="165">
        <f>VLOOKUP(B37,'Plantilla publicacion'!$A$3:$M$502,7,0)</f>
        <v>0</v>
      </c>
      <c r="H37" s="113" t="str">
        <f>VLOOKUP(B37,'Plantilla publicacion'!$A$3:$M$502,8,0)</f>
        <v>Entregar producto (Memorando/correo)</v>
      </c>
      <c r="I37" s="113">
        <f>VLOOKUP(B37,'Plantilla publicacion'!$A$3:$M$502,9,0)</f>
        <v>1</v>
      </c>
      <c r="J37" s="113" t="str">
        <f>VLOOKUP(B37,'Plantilla publicacion'!$A$3:$M$502,10,0)</f>
        <v>Númerica</v>
      </c>
      <c r="K37" s="114" t="str">
        <f>VLOOKUP(B37,'Plantilla publicacion'!$A$3:$M$502,11,0)</f>
        <v>2025-05-01</v>
      </c>
      <c r="L37" s="114" t="str">
        <f>VLOOKUP(B37,'Plantilla publicacion'!$A$3:$M$502,12,0)</f>
        <v>2025-12-15</v>
      </c>
      <c r="M37" s="115"/>
      <c r="N37" s="116" t="str">
        <f>VLOOKUP(B37,'Plantilla publicacion'!$A$3:$M$502,13,0)</f>
        <v>37-GRUPO DE TRABAJO DE ESTUDIOS ECONÓMICOS</v>
      </c>
    </row>
    <row r="38" spans="1:14" s="12" customFormat="1" ht="25.5" x14ac:dyDescent="0.25">
      <c r="A38" s="5" t="str">
        <f>VLOOKUP(B38,'Plantilla publicacion'!$A$3:$B$502,2,0)</f>
        <v>Producto</v>
      </c>
      <c r="B38" s="15" t="s">
        <v>984</v>
      </c>
      <c r="C38" s="166" t="str">
        <f>VLOOKUP(B38,'Plantilla publicacion'!$A$3:$R$502,17,0)</f>
        <v>PND - 5-31-5-b- Convergencia regional - Entidades públicas territoriales y nacionales fortalecidas / PES - Transformación Institucional</v>
      </c>
      <c r="D38" s="166" t="str">
        <f>VLOOKUP(B38,'Plantilla publicacion'!$A$3:$M$502,6,0)</f>
        <v>56-Fortalecer la gestión de la información, el conocimiento y la innovación para optimizar la capacidad institucional</v>
      </c>
      <c r="E38" s="166" t="str">
        <f>VLOOKUP(B38,'Plantilla publicacion'!$A$3:$O$502,14,0)</f>
        <v>102-Cumplimiento de productos del PAI asociados a Fortalecer la gestión de la información, el conocimiento y la innovación para optimizar la capacidad institucional</v>
      </c>
      <c r="F38" s="166" t="str">
        <f>VLOOKUP(B38,'Plantilla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166" t="str">
        <f>VLOOKUP(B38,'Plantilla publicacion'!$A$3:$M$502,7,0)</f>
        <v>C-3599-0200-0008-53105b</v>
      </c>
      <c r="H38" s="15" t="str">
        <f>VLOOKUP(B38,'Plantilla publicacion'!$A$3:$M$502,8,0)</f>
        <v>Estudios Económicos Coyunturales, elaborados y entregados (Estudios Económicos Coyunturales)</v>
      </c>
      <c r="I38" s="15">
        <f>VLOOKUP(B38,'Plantilla publicacion'!$A$3:$M$502,9,0)</f>
        <v>50</v>
      </c>
      <c r="J38" s="15" t="str">
        <f>VLOOKUP(B38,'Plantilla publicacion'!$A$3:$M$502,10,0)</f>
        <v>Númerica</v>
      </c>
      <c r="K38" s="15" t="str">
        <f>VLOOKUP(B38,'Plantilla publicacion'!$A$3:$M$502,11,0)</f>
        <v>2025-01-02</v>
      </c>
      <c r="L38" s="15" t="str">
        <f>VLOOKUP(B38,'Plantilla publicacion'!$A$3:$M$502,12,0)</f>
        <v>2025-12-19</v>
      </c>
      <c r="M38" s="15">
        <f>IF(ISERROR(VLOOKUP(B38,'Plantilla publicacion'!$A$3:$P$501,16,0)),"NA",VLOOKUP(B38,'Plantilla publicacion'!$A$3:$P$501,16,0))</f>
        <v>0</v>
      </c>
      <c r="N38" s="15" t="str">
        <f>VLOOKUP(B38,'Plantilla publicacion'!$A$3:$M$502,13,0)</f>
        <v>37-GRUPO DE TRABAJO DE ESTUDIOS ECONÓMICOS</v>
      </c>
    </row>
    <row r="39" spans="1:14" ht="51" x14ac:dyDescent="0.25">
      <c r="A39" s="13" t="str">
        <f>VLOOKUP(B39,'Plantilla publicacion'!$A$3:$B$502,2,0)</f>
        <v>Actividad propia</v>
      </c>
      <c r="B39" s="6" t="s">
        <v>986</v>
      </c>
      <c r="C39" s="164"/>
      <c r="D39" s="164">
        <f>VLOOKUP(B39,'Plantilla publicacion'!$A$3:$M$502,6,0)</f>
        <v>0</v>
      </c>
      <c r="E39" s="164"/>
      <c r="F39" s="164"/>
      <c r="G39" s="164">
        <f>VLOOKUP(B39,'Plantilla publicacion'!$A$3:$M$502,7,0)</f>
        <v>0</v>
      </c>
      <c r="H39" s="6" t="str">
        <f>VLOOKUP(B39,'Plantilla publicacion'!$A$3:$M$502,8,0)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publicacion'!$A$3:$M$502,9,0)</f>
        <v>1</v>
      </c>
      <c r="J39" s="6" t="str">
        <f>VLOOKUP(B39,'Plantilla publicacion'!$A$3:$M$502,10,0)</f>
        <v>Númerica</v>
      </c>
      <c r="K39" s="7" t="str">
        <f>VLOOKUP(B39,'Plantilla publicacion'!$A$3:$M$502,11,0)</f>
        <v>2025-01-02</v>
      </c>
      <c r="L39" s="7" t="str">
        <f>VLOOKUP(B39,'Plantilla publicacion'!$A$3:$M$502,12,0)</f>
        <v>2025-02-28</v>
      </c>
      <c r="M39" s="59"/>
      <c r="N39" s="17" t="str">
        <f>VLOOKUP(B39,'Plantilla publicacion'!$A$3:$M$502,13,0)</f>
        <v>37-GRUPO DE TRABAJO DE ESTUDIOS ECONÓMICOS</v>
      </c>
    </row>
    <row r="40" spans="1:14" ht="51" x14ac:dyDescent="0.25">
      <c r="A40" s="13" t="str">
        <f>VLOOKUP(B40,'Plantilla publicacion'!$A$3:$B$502,2,0)</f>
        <v>Actividad propia</v>
      </c>
      <c r="B40" s="6" t="s">
        <v>988</v>
      </c>
      <c r="C40" s="164"/>
      <c r="D40" s="164">
        <f>VLOOKUP(B40,'Plantilla publicacion'!$A$3:$M$502,6,0)</f>
        <v>0</v>
      </c>
      <c r="E40" s="164"/>
      <c r="F40" s="164"/>
      <c r="G40" s="164">
        <f>VLOOKUP(B40,'Plantilla publicacion'!$A$3:$M$502,7,0)</f>
        <v>0</v>
      </c>
      <c r="H40" s="6" t="str">
        <f>VLOOKUP(B40,'Plantilla publicacion'!$A$3:$M$502,8,0)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publicacion'!$A$3:$M$502,9,0)</f>
        <v>1</v>
      </c>
      <c r="J40" s="6" t="str">
        <f>VLOOKUP(B40,'Plantilla publicacion'!$A$3:$M$502,10,0)</f>
        <v>Númerica</v>
      </c>
      <c r="K40" s="7" t="str">
        <f>VLOOKUP(B40,'Plantilla publicacion'!$A$3:$M$502,11,0)</f>
        <v>2025-03-01</v>
      </c>
      <c r="L40" s="7" t="str">
        <f>VLOOKUP(B40,'Plantilla publicacion'!$A$3:$M$502,12,0)</f>
        <v>2025-03-15</v>
      </c>
      <c r="M40" s="59"/>
      <c r="N40" s="17" t="str">
        <f>VLOOKUP(B40,'Plantilla publicacion'!$A$3:$M$502,13,0)</f>
        <v>37-GRUPO DE TRABAJO DE ESTUDIOS ECONÓMICOS</v>
      </c>
    </row>
    <row r="41" spans="1:14" ht="25.5" x14ac:dyDescent="0.25">
      <c r="A41" s="13" t="str">
        <f>VLOOKUP(B41,'Plantilla publicacion'!$A$3:$B$502,2,0)</f>
        <v>Actividad propia</v>
      </c>
      <c r="B41" s="6" t="s">
        <v>991</v>
      </c>
      <c r="C41" s="164"/>
      <c r="D41" s="164">
        <f>VLOOKUP(B41,'Plantilla publicacion'!$A$3:$M$502,6,0)</f>
        <v>0</v>
      </c>
      <c r="E41" s="164"/>
      <c r="F41" s="164"/>
      <c r="G41" s="164">
        <f>VLOOKUP(B41,'Plantilla publicacion'!$A$3:$M$502,7,0)</f>
        <v>0</v>
      </c>
      <c r="H41" s="6" t="str">
        <f>VLOOKUP(B41,'Plantilla publicacion'!$A$3:$M$502,8,0)</f>
        <v>Definir un plan de trabajo para la elaboración y entrega de los estudios seleccionados (plan de trabajo)</v>
      </c>
      <c r="I41" s="6">
        <f>VLOOKUP(B41,'Plantilla publicacion'!$A$3:$M$502,9,0)</f>
        <v>1</v>
      </c>
      <c r="J41" s="6" t="str">
        <f>VLOOKUP(B41,'Plantilla publicacion'!$A$3:$M$502,10,0)</f>
        <v>Númerica</v>
      </c>
      <c r="K41" s="7" t="str">
        <f>VLOOKUP(B41,'Plantilla publicacion'!$A$3:$M$502,11,0)</f>
        <v>2025-03-17</v>
      </c>
      <c r="L41" s="7" t="str">
        <f>VLOOKUP(B41,'Plantilla publicacion'!$A$3:$M$502,12,0)</f>
        <v>2025-04-05</v>
      </c>
      <c r="M41" s="59"/>
      <c r="N41" s="17" t="str">
        <f>VLOOKUP(B41,'Plantilla publicacion'!$A$3:$M$502,13,0)</f>
        <v>37-GRUPO DE TRABAJO DE ESTUDIOS ECONÓMICOS</v>
      </c>
    </row>
    <row r="42" spans="1:14" ht="26.25" thickBot="1" x14ac:dyDescent="0.3">
      <c r="A42" s="13" t="str">
        <f>VLOOKUP(B42,'Plantilla publicacion'!$A$3:$B$502,2,0)</f>
        <v>Actividad propia</v>
      </c>
      <c r="B42" s="11" t="s">
        <v>995</v>
      </c>
      <c r="C42" s="165"/>
      <c r="D42" s="165">
        <f>VLOOKUP(B42,'Plantilla publicacion'!$A$3:$M$502,6,0)</f>
        <v>0</v>
      </c>
      <c r="E42" s="165"/>
      <c r="F42" s="165"/>
      <c r="G42" s="165">
        <f>VLOOKUP(B42,'Plantilla publicacion'!$A$3:$M$502,7,0)</f>
        <v>0</v>
      </c>
      <c r="H42" s="11" t="str">
        <f>VLOOKUP(B42,'Plantilla publicacion'!$A$3:$M$502,8,0)</f>
        <v>Ejecutar el plan de trabajo (Informe de seguimiento y/o ejecución del programa)</v>
      </c>
      <c r="I42" s="11">
        <f>VLOOKUP(B42,'Plantilla publicacion'!$A$3:$M$502,9,0)</f>
        <v>100</v>
      </c>
      <c r="J42" s="11" t="str">
        <f>VLOOKUP(B42,'Plantilla publicacion'!$A$3:$M$502,10,0)</f>
        <v>Porcentual</v>
      </c>
      <c r="K42" s="117" t="str">
        <f>VLOOKUP(B42,'Plantilla publicacion'!$A$3:$M$502,11,0)</f>
        <v>2025-04-07</v>
      </c>
      <c r="L42" s="117" t="str">
        <f>VLOOKUP(B42,'Plantilla publicacion'!$A$3:$M$502,12,0)</f>
        <v>2025-12-19</v>
      </c>
      <c r="M42" s="115"/>
      <c r="N42" s="119" t="str">
        <f>VLOOKUP(B42,'Plantilla publicacion'!$A$3:$M$502,13,0)</f>
        <v>37-GRUPO DE TRABAJO DE ESTUDIOS ECONÓMICOS</v>
      </c>
    </row>
    <row r="43" spans="1:14" s="12" customFormat="1" ht="51" x14ac:dyDescent="0.25">
      <c r="A43" s="5" t="str">
        <f>VLOOKUP(B43,'Plantilla publicacion'!$A$3:$B$502,2,0)</f>
        <v>Producto</v>
      </c>
      <c r="B43" s="105" t="s">
        <v>1012</v>
      </c>
      <c r="C43" s="166" t="str">
        <f>VLOOKUP(B43,'Plantilla publicacion'!$A$3:$R$502,17,0)</f>
        <v>PND - 2-01-4-c- Seguridad humana y justicia social - Portabilidad de datos para el empoderamiento ciudadano / PES - Reindustrialización</v>
      </c>
      <c r="D43" s="166" t="str">
        <f>VLOOKUP(B43,'Plantilla publicacion'!$A$3:$M$502,6,0)</f>
        <v>58-Promover el enfoque preventivo, diferencial y territorial en el que hacer misional de la entidad</v>
      </c>
      <c r="E43" s="166" t="str">
        <f>VLOOKUP(B43,'Plantilla publicacion'!$A$3:$O$502,14,0)</f>
        <v>103-Cumplimiento de productos del PAI asociados a Promover el enfoque preventivo, diferencial y territorial en el que hacer misional de la entidad</v>
      </c>
      <c r="F43" s="166" t="str">
        <f>VLOOKUP(B43,'Plantilla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166" t="str">
        <f>VLOOKUP(B43,'Plantilla publicacion'!$A$3:$M$502,7,0)</f>
        <v>C-3503-0200-0012-20104c</v>
      </c>
      <c r="H43" s="107" t="str">
        <f>VLOOKUP(B43,'Plantilla publicacion'!$A$3:$M$502,8,0)</f>
        <v>Lineamientos para generar conciencia sobre el debido tratamiento de datos personales en los procesos de transferencia de tecnología para salvaguardar el derecho en dichos procesos,  divulgado.  (informe de conclusiones/único entregable)</v>
      </c>
      <c r="I43" s="107">
        <f>VLOOKUP(B43,'Plantilla publicacion'!$A$3:$M$502,9,0)</f>
        <v>1</v>
      </c>
      <c r="J43" s="107" t="str">
        <f>VLOOKUP(B43,'Plantilla publicacion'!$A$3:$M$502,10,0)</f>
        <v>Númerica</v>
      </c>
      <c r="K43" s="107" t="str">
        <f>VLOOKUP(B43,'Plantilla publicacion'!$A$3:$M$502,11,0)</f>
        <v>2025-03-04</v>
      </c>
      <c r="L43" s="107" t="str">
        <f>VLOOKUP(B43,'Plantilla publicacion'!$A$3:$M$502,12,0)</f>
        <v>2025-09-26</v>
      </c>
      <c r="M43" s="15" t="str">
        <f>IF(ISERROR(VLOOKUP(B43,'Plantilla publicacion'!$A$3:$P$501,16,0)),"NA",VLOOKUP(B43,'Plantilla publicacion'!$A$3:$P$501,16,0))</f>
        <v>PES_20230193 / PEI_23</v>
      </c>
      <c r="N43" s="108" t="str">
        <f>VLOOKUP(B43,'Plantilla publicacion'!$A$3:$M$502,13,0)</f>
        <v>7000-DESPACHO DEL SUPERINTENDENTE DELEGADO PARA LA PROTECCIÓN DE DATOS PERSONALES</v>
      </c>
    </row>
    <row r="44" spans="1:14" ht="51" x14ac:dyDescent="0.25">
      <c r="A44" s="13" t="str">
        <f>VLOOKUP(B44,'Plantilla publicacion'!$A$3:$B$502,2,0)</f>
        <v>Actividad propia</v>
      </c>
      <c r="B44" s="109" t="s">
        <v>1016</v>
      </c>
      <c r="C44" s="164"/>
      <c r="D44" s="164">
        <f>VLOOKUP(B44,'Plantilla publicacion'!$A$3:$M$502,6,0)</f>
        <v>0</v>
      </c>
      <c r="E44" s="164"/>
      <c r="F44" s="164"/>
      <c r="G44" s="164">
        <f>VLOOKUP(B44,'Plantilla publicacion'!$A$3:$M$502,7,0)</f>
        <v>0</v>
      </c>
      <c r="H44" s="6" t="str">
        <f>VLOOKUP(B44,'Plantilla publicacion'!$A$3:$M$502,8,0)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publicacion'!$A$3:$M$502,9,0)</f>
        <v>1</v>
      </c>
      <c r="J44" s="6" t="str">
        <f>VLOOKUP(B44,'Plantilla publicacion'!$A$3:$M$502,10,0)</f>
        <v>Númerica</v>
      </c>
      <c r="K44" s="7" t="str">
        <f>VLOOKUP(B44,'Plantilla publicacion'!$A$3:$M$502,11,0)</f>
        <v>2025-03-04</v>
      </c>
      <c r="L44" s="7" t="str">
        <f>VLOOKUP(B44,'Plantilla publicacion'!$A$3:$M$502,12,0)</f>
        <v>2025-06-27</v>
      </c>
      <c r="M44" s="59"/>
      <c r="N44" s="110" t="str">
        <f>VLOOKUP(B44,'Plantilla publicacion'!$A$3:$M$502,13,0)</f>
        <v>7000-DESPACHO DEL SUPERINTENDENTE DELEGADO PARA LA PROTECCIÓN DE DATOS PERSONALES</v>
      </c>
    </row>
    <row r="45" spans="1:14" ht="39" thickBot="1" x14ac:dyDescent="0.3">
      <c r="A45" s="13" t="str">
        <f>VLOOKUP(B45,'Plantilla publicacion'!$A$3:$B$502,2,0)</f>
        <v>Actividad propia</v>
      </c>
      <c r="B45" s="111" t="s">
        <v>1017</v>
      </c>
      <c r="C45" s="165"/>
      <c r="D45" s="165">
        <f>VLOOKUP(B45,'Plantilla publicacion'!$A$3:$M$502,6,0)</f>
        <v>0</v>
      </c>
      <c r="E45" s="165"/>
      <c r="F45" s="165"/>
      <c r="G45" s="165">
        <f>VLOOKUP(B45,'Plantilla publicacion'!$A$3:$M$502,7,0)</f>
        <v>0</v>
      </c>
      <c r="H45" s="113" t="str">
        <f>VLOOKUP(B45,'Plantilla publicacion'!$A$3:$M$502,8,0)</f>
        <v>Realizar un informe con las conclusiones y reflexiones sobre la sinergias entre las propiedad industrial y el debido de tratamiento datos personales. (Informe elaborado)</v>
      </c>
      <c r="I45" s="113">
        <f>VLOOKUP(B45,'Plantilla publicacion'!$A$3:$M$502,9,0)</f>
        <v>1</v>
      </c>
      <c r="J45" s="113" t="str">
        <f>VLOOKUP(B45,'Plantilla publicacion'!$A$3:$M$502,10,0)</f>
        <v>Númerica</v>
      </c>
      <c r="K45" s="114" t="str">
        <f>VLOOKUP(B45,'Plantilla publicacion'!$A$3:$M$502,11,0)</f>
        <v>2025-07-01</v>
      </c>
      <c r="L45" s="114" t="str">
        <f>VLOOKUP(B45,'Plantilla publicacion'!$A$3:$M$502,12,0)</f>
        <v>2025-09-26</v>
      </c>
      <c r="M45" s="115"/>
      <c r="N45" s="116" t="str">
        <f>VLOOKUP(B45,'Plantilla publicacion'!$A$3:$M$502,13,0)</f>
        <v>7000-DESPACHO DEL SUPERINTENDENTE DELEGADO PARA LA PROTECCIÓN DE DATOS PERSONALES</v>
      </c>
    </row>
    <row r="46" spans="1:14" s="12" customFormat="1" ht="63.75" x14ac:dyDescent="0.25">
      <c r="A46" s="5" t="str">
        <f>VLOOKUP(B46,'Plantilla publicacion'!$A$3:$B$502,2,0)</f>
        <v>Producto</v>
      </c>
      <c r="B46" s="105" t="s">
        <v>1342</v>
      </c>
      <c r="C46" s="166" t="str">
        <f>VLOOKUP(B46,'Plantilla publicacion'!$A$3:$R$502,17,0)</f>
        <v>PND - 5-31-5-b- Convergencia regional - Entidades públicas territoriales y nacionales fortalecidas / PES - Transformación Institucional</v>
      </c>
      <c r="D46" s="166" t="str">
        <f>VLOOKUP(B46,'Plantilla publicacion'!$A$3:$M$502,6,0)</f>
        <v>56-Fortalecer la gestión de la información, el conocimiento y la innovación para optimizar la capacidad institucional</v>
      </c>
      <c r="E46" s="166" t="str">
        <f>VLOOKUP(B46,'Plantilla publicacion'!$A$3:$O$502,14,0)</f>
        <v>102-Cumplimiento de productos del PAI asociados a Fortalecer la gestión de la información, el conocimiento y la innovación para optimizar la capacidad institucional</v>
      </c>
      <c r="F46" s="166" t="str">
        <f>VLOOKUP(B46,'Plantilla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166" t="str">
        <f>VLOOKUP(B46,'Plantilla publicacion'!$A$3:$M$502,7,0)</f>
        <v>N/A</v>
      </c>
      <c r="H46" s="107" t="str">
        <f>VLOOKUP(B46,'Plantilla publicacion'!$A$3:$M$502,8,0)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7">
        <f>VLOOKUP(B46,'Plantilla publicacion'!$A$3:$M$502,9,0)</f>
        <v>4</v>
      </c>
      <c r="J46" s="107" t="str">
        <f>VLOOKUP(B46,'Plantilla publicacion'!$A$3:$M$502,10,0)</f>
        <v>Númerica</v>
      </c>
      <c r="K46" s="107" t="str">
        <f>VLOOKUP(B46,'Plantilla publicacion'!$A$3:$M$502,11,0)</f>
        <v>2025-02-03</v>
      </c>
      <c r="L46" s="107" t="str">
        <f>VLOOKUP(B46,'Plantilla publicacion'!$A$3:$M$502,12,0)</f>
        <v>2025-11-28</v>
      </c>
      <c r="M46" s="15" t="str">
        <f>IF(ISERROR(VLOOKUP(B46,'Plantilla publicacion'!$A$3:$P$501,16,0)),"NA",VLOOKUP(B46,'Plantilla publicacion'!$A$3:$P$501,16,0))</f>
        <v>PND_7_Fortalecer las capacidades y conocimiento sobre derechos y deberes de las relaciones de consumo (programas de cumplimiento en competencia) / PND 9_Ampliar los instrumentos de prevención</v>
      </c>
      <c r="N46" s="108" t="str">
        <f>VLOOKUP(B46,'Plantilla publicacion'!$A$3:$M$502,13,0)</f>
        <v>10-OFICINA  ASESORA JURÍDICA;
1000-DESPACHO DEL SUPERINTENDENTE DELEGADO PARA LA PROTECCIÓN DE LA COMPETENCIA;
73-GRUPO DE TRABAJO DE COMUNICACION</v>
      </c>
    </row>
    <row r="47" spans="1:14" ht="38.25" x14ac:dyDescent="0.25">
      <c r="A47" s="13" t="str">
        <f>VLOOKUP(B47,'Plantilla publicacion'!$A$3:$B$502,2,0)</f>
        <v>Actividad propia</v>
      </c>
      <c r="B47" s="109" t="s">
        <v>1346</v>
      </c>
      <c r="C47" s="164"/>
      <c r="D47" s="164">
        <f>VLOOKUP(B47,'Plantilla publicacion'!$A$3:$M$502,6,0)</f>
        <v>0</v>
      </c>
      <c r="E47" s="164"/>
      <c r="F47" s="164"/>
      <c r="G47" s="164">
        <f>VLOOKUP(B47,'Plantilla publicacion'!$A$3:$M$502,7,0)</f>
        <v>0</v>
      </c>
      <c r="H47" s="6" t="str">
        <f>VLOOKUP(B47,'Plantilla publicacion'!$A$3:$M$502,8,0)</f>
        <v>Elaborar y enviar los documentos a la Oficina Asesora Jurídica  (Documento en Word de la guía o manual remitido a la Oficina Asesora Jurídica)</v>
      </c>
      <c r="I47" s="6">
        <f>VLOOKUP(B47,'Plantilla publicacion'!$A$3:$M$502,9,0)</f>
        <v>4</v>
      </c>
      <c r="J47" s="6" t="str">
        <f>VLOOKUP(B47,'Plantilla publicacion'!$A$3:$M$502,10,0)</f>
        <v>Númerica</v>
      </c>
      <c r="K47" s="7" t="str">
        <f>VLOOKUP(B47,'Plantilla publicacion'!$A$3:$M$502,11,0)</f>
        <v>2025-02-03</v>
      </c>
      <c r="L47" s="7" t="str">
        <f>VLOOKUP(B47,'Plantilla publicacion'!$A$3:$M$502,12,0)</f>
        <v>2025-07-31</v>
      </c>
      <c r="M47" s="59"/>
      <c r="N47" s="110" t="str">
        <f>VLOOKUP(B47,'Plantilla publicacion'!$A$3:$M$502,13,0)</f>
        <v>1000-DESPACHO DEL SUPERINTENDENTE DELEGADO PARA LA PROTECCIÓN DE LA COMPETENCIA</v>
      </c>
    </row>
    <row r="48" spans="1:14" ht="38.25" x14ac:dyDescent="0.25">
      <c r="A48" s="13" t="str">
        <f>VLOOKUP(B48,'Plantilla publicacion'!$A$3:$B$502,2,0)</f>
        <v>Actividad sin participación</v>
      </c>
      <c r="B48" s="109" t="s">
        <v>1348</v>
      </c>
      <c r="C48" s="164"/>
      <c r="D48" s="164">
        <f>VLOOKUP(B48,'Plantilla publicacion'!$A$3:$M$502,6,0)</f>
        <v>0</v>
      </c>
      <c r="E48" s="164"/>
      <c r="F48" s="164"/>
      <c r="G48" s="164">
        <f>VLOOKUP(B48,'Plantilla publicacion'!$A$3:$M$502,7,0)</f>
        <v>0</v>
      </c>
      <c r="H48" s="6" t="str">
        <f>VLOOKUP(B48,'Plantilla publicacion'!$A$3:$M$502,8,0)</f>
        <v>Revisar y/o aprobar los documentos y enviarlos al área solicitante mediante correo electrónico. (Correo electrónico con revisión y/o aprobación de los documentos)</v>
      </c>
      <c r="I48" s="6">
        <f>VLOOKUP(B48,'Plantilla publicacion'!$A$3:$M$502,9,0)</f>
        <v>4</v>
      </c>
      <c r="J48" s="6" t="str">
        <f>VLOOKUP(B48,'Plantilla publicacion'!$A$3:$M$502,10,0)</f>
        <v>Númerica</v>
      </c>
      <c r="K48" s="7" t="str">
        <f>VLOOKUP(B48,'Plantilla publicacion'!$A$3:$M$502,11,0)</f>
        <v>2025-03-20</v>
      </c>
      <c r="L48" s="7" t="str">
        <f>VLOOKUP(B48,'Plantilla publicacion'!$A$3:$M$502,12,0)</f>
        <v>2025-07-31</v>
      </c>
      <c r="M48" s="59"/>
      <c r="N48" s="110" t="str">
        <f>VLOOKUP(B48,'Plantilla publicacion'!$A$3:$M$502,13,0)</f>
        <v>10-OFICINA  ASESORA JURÍDICA</v>
      </c>
    </row>
    <row r="49" spans="1:14" ht="63.75" x14ac:dyDescent="0.25">
      <c r="A49" s="13" t="str">
        <f>VLOOKUP(B49,'Plantilla publicacion'!$A$3:$B$502,2,0)</f>
        <v>Actividad propia</v>
      </c>
      <c r="B49" s="109" t="s">
        <v>1351</v>
      </c>
      <c r="C49" s="164"/>
      <c r="D49" s="164">
        <f>VLOOKUP(B49,'Plantilla publicacion'!$A$3:$M$502,6,0)</f>
        <v>0</v>
      </c>
      <c r="E49" s="164"/>
      <c r="F49" s="164"/>
      <c r="G49" s="164">
        <f>VLOOKUP(B49,'Plantilla publicacion'!$A$3:$M$502,7,0)</f>
        <v>0</v>
      </c>
      <c r="H49" s="6" t="str">
        <f>VLOOKUP(B49,'Plantilla publicacion'!$A$3:$M$502,8,0)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publicacion'!$A$3:$M$502,9,0)</f>
        <v>4</v>
      </c>
      <c r="J49" s="6" t="str">
        <f>VLOOKUP(B49,'Plantilla publicacion'!$A$3:$M$502,10,0)</f>
        <v>Númerica</v>
      </c>
      <c r="K49" s="7" t="str">
        <f>VLOOKUP(B49,'Plantilla publicacion'!$A$3:$M$502,11,0)</f>
        <v>2025-08-01</v>
      </c>
      <c r="L49" s="7" t="str">
        <f>VLOOKUP(B49,'Plantilla publicacion'!$A$3:$M$502,12,0)</f>
        <v>2025-08-29</v>
      </c>
      <c r="M49" s="59"/>
      <c r="N49" s="110" t="str">
        <f>VLOOKUP(B49,'Plantilla publicacion'!$A$3:$M$502,13,0)</f>
        <v>1000-DESPACHO DEL SUPERINTENDENTE DELEGADO PARA LA PROTECCIÓN DE LA COMPETENCIA</v>
      </c>
    </row>
    <row r="50" spans="1:14" ht="25.5" x14ac:dyDescent="0.25">
      <c r="A50" s="13" t="str">
        <f>VLOOKUP(B50,'Plantilla publicacion'!$A$3:$B$502,2,0)</f>
        <v>Actividad sin participación</v>
      </c>
      <c r="B50" s="109" t="s">
        <v>1353</v>
      </c>
      <c r="C50" s="164"/>
      <c r="D50" s="164">
        <f>VLOOKUP(B50,'Plantilla publicacion'!$A$3:$M$502,6,0)</f>
        <v>0</v>
      </c>
      <c r="E50" s="164"/>
      <c r="F50" s="164"/>
      <c r="G50" s="164">
        <f>VLOOKUP(B50,'Plantilla publicacion'!$A$3:$M$502,7,0)</f>
        <v>0</v>
      </c>
      <c r="H50" s="6" t="str">
        <f>VLOOKUP(B50,'Plantilla publicacion'!$A$3:$M$502,8,0)</f>
        <v>Elaborar y enviar al área solicitante, los  documentos con ajustes de corrección de estilo y diagramado.  (Documento Final)</v>
      </c>
      <c r="I50" s="6">
        <f>VLOOKUP(B50,'Plantilla publicacion'!$A$3:$M$502,9,0)</f>
        <v>4</v>
      </c>
      <c r="J50" s="6" t="str">
        <f>VLOOKUP(B50,'Plantilla publicacion'!$A$3:$M$502,10,0)</f>
        <v>Númerica</v>
      </c>
      <c r="K50" s="7" t="str">
        <f>VLOOKUP(B50,'Plantilla publicacion'!$A$3:$M$502,11,0)</f>
        <v>2025-09-01</v>
      </c>
      <c r="L50" s="7" t="str">
        <f>VLOOKUP(B50,'Plantilla publicacion'!$A$3:$M$502,12,0)</f>
        <v>2025-10-31</v>
      </c>
      <c r="M50" s="59"/>
      <c r="N50" s="110" t="str">
        <f>VLOOKUP(B50,'Plantilla publicacion'!$A$3:$M$502,13,0)</f>
        <v>73-GRUPO DE TRABAJO DE COMUNICACION</v>
      </c>
    </row>
    <row r="51" spans="1:14" ht="26.25" thickBot="1" x14ac:dyDescent="0.3">
      <c r="A51" s="13" t="str">
        <f>VLOOKUP(B51,'Plantilla publicacion'!$A$3:$B$502,2,0)</f>
        <v>Actividad propia</v>
      </c>
      <c r="B51" s="111" t="s">
        <v>1355</v>
      </c>
      <c r="C51" s="165"/>
      <c r="D51" s="165">
        <f>VLOOKUP(B51,'Plantilla publicacion'!$A$3:$M$502,6,0)</f>
        <v>0</v>
      </c>
      <c r="E51" s="165"/>
      <c r="F51" s="165"/>
      <c r="G51" s="165">
        <f>VLOOKUP(B51,'Plantilla publicacion'!$A$3:$M$502,7,0)</f>
        <v>0</v>
      </c>
      <c r="H51" s="113" t="str">
        <f>VLOOKUP(B51,'Plantilla publicacion'!$A$3:$M$502,8,0)</f>
        <v>Solicitar la Publicación de los documentos en la página web. (Correo electrónico y Documento de la guía o manual a publicar)</v>
      </c>
      <c r="I51" s="113">
        <f>VLOOKUP(B51,'Plantilla publicacion'!$A$3:$M$502,9,0)</f>
        <v>4</v>
      </c>
      <c r="J51" s="113" t="str">
        <f>VLOOKUP(B51,'Plantilla publicacion'!$A$3:$M$502,10,0)</f>
        <v>Númerica</v>
      </c>
      <c r="K51" s="114" t="str">
        <f>VLOOKUP(B51,'Plantilla publicacion'!$A$3:$M$502,11,0)</f>
        <v>2025-11-04</v>
      </c>
      <c r="L51" s="114" t="str">
        <f>VLOOKUP(B51,'Plantilla publicacion'!$A$3:$M$502,12,0)</f>
        <v>2025-11-28</v>
      </c>
      <c r="M51" s="115"/>
      <c r="N51" s="116" t="str">
        <f>VLOOKUP(B51,'Plantilla publicacion'!$A$3:$M$502,13,0)</f>
        <v>1000-DESPACHO DEL SUPERINTENDENTE DELEGADO PARA LA PROTECCIÓN DE LA COMPETENCIA</v>
      </c>
    </row>
    <row r="52" spans="1:14" s="12" customFormat="1" ht="63.75" x14ac:dyDescent="0.25">
      <c r="A52" s="5" t="str">
        <f>VLOOKUP(B52,'Plantilla publicacion'!$A$3:$B$502,2,0)</f>
        <v>Producto</v>
      </c>
      <c r="B52" s="15" t="s">
        <v>1357</v>
      </c>
      <c r="C52" s="164" t="str">
        <f>VLOOKUP(B52,'Plantilla publicacion'!$A$3:$R$502,17,0)</f>
        <v>PND - 5-31-5-b- Convergencia regional - Entidades públicas territoriales y nacionales fortalecidas / PES - Transformación Institucional</v>
      </c>
      <c r="D52" s="164" t="str">
        <f>VLOOKUP(B52,'Plantilla publicacion'!$A$3:$M$502,6,0)</f>
        <v>56-Fortalecer la gestión de la información, el conocimiento y la innovación para optimizar la capacidad institucional</v>
      </c>
      <c r="E52" s="164" t="str">
        <f>VLOOKUP(B52,'Plantilla publicacion'!$A$3:$O$502,14,0)</f>
        <v>102-Cumplimiento de productos del PAI asociados a Fortalecer la gestión de la información, el conocimiento y la innovación para optimizar la capacidad institucional</v>
      </c>
      <c r="F52" s="164" t="str">
        <f>VLOOKUP(B52,'Plantilla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164" t="str">
        <f>VLOOKUP(B52,'Plantilla publicacion'!$A$3:$M$502,7,0)</f>
        <v>N/A</v>
      </c>
      <c r="H52" s="15" t="str">
        <f>VLOOKUP(B52,'Plantilla publicacion'!$A$3:$M$502,8,0)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publicacion'!$A$3:$M$502,9,0)</f>
        <v>5</v>
      </c>
      <c r="J52" s="15" t="str">
        <f>VLOOKUP(B52,'Plantilla publicacion'!$A$3:$M$502,10,0)</f>
        <v>Númerica</v>
      </c>
      <c r="K52" s="15" t="str">
        <f>VLOOKUP(B52,'Plantilla publicacion'!$A$3:$M$502,11,0)</f>
        <v>2025-02-03</v>
      </c>
      <c r="L52" s="15" t="str">
        <f>VLOOKUP(B52,'Plantilla publicacion'!$A$3:$M$502,12,0)</f>
        <v>2025-12-12</v>
      </c>
      <c r="M52" s="15" t="str">
        <f>IF(ISERROR(VLOOKUP(B52,'Plantilla publicacion'!$A$3:$P$501,16,0)),"NA",VLOOKUP(B52,'Plantilla publicacion'!$A$3:$P$501,16,0))</f>
        <v>PND 9_Ampliar los instrumentos de prevención / PND 10_Fortalecer las actividades de inspección, vigilancia y control / PES_20230189 / PES_20230192 / PEI_4 / PEI_5</v>
      </c>
      <c r="N52" s="15" t="str">
        <f>VLOOKUP(B52,'Plantilla publicacion'!$A$3:$M$502,13,0)</f>
        <v>1000-DESPACHO DEL SUPERINTENDENTE DELEGADO PARA LA PROTECCIÓN DE LA COMPETENCIA</v>
      </c>
    </row>
    <row r="53" spans="1:14" ht="25.5" x14ac:dyDescent="0.25">
      <c r="A53" s="13" t="str">
        <f>VLOOKUP(B53,'Plantilla publicacion'!$A$3:$B$502,2,0)</f>
        <v>Actividad propia</v>
      </c>
      <c r="B53" s="6" t="s">
        <v>1359</v>
      </c>
      <c r="C53" s="164"/>
      <c r="D53" s="164">
        <f>VLOOKUP(B53,'Plantilla publicacion'!$A$3:$M$502,6,0)</f>
        <v>0</v>
      </c>
      <c r="E53" s="164"/>
      <c r="F53" s="164"/>
      <c r="G53" s="164">
        <f>VLOOKUP(B53,'Plantilla publicacion'!$A$3:$M$502,7,0)</f>
        <v>0</v>
      </c>
      <c r="H53" s="6" t="str">
        <f>VLOOKUP(B53,'Plantilla publicacion'!$A$3:$M$502,8,0)</f>
        <v>Definir el alcance requerido, para los estudios o informes.  (Acta con el alcance definido)</v>
      </c>
      <c r="I53" s="6">
        <f>VLOOKUP(B53,'Plantilla publicacion'!$A$3:$M$502,9,0)</f>
        <v>5</v>
      </c>
      <c r="J53" s="6" t="str">
        <f>VLOOKUP(B53,'Plantilla publicacion'!$A$3:$M$502,10,0)</f>
        <v>Númerica</v>
      </c>
      <c r="K53" s="7" t="str">
        <f>VLOOKUP(B53,'Plantilla publicacion'!$A$3:$M$502,11,0)</f>
        <v>2025-02-03</v>
      </c>
      <c r="L53" s="7" t="str">
        <f>VLOOKUP(B53,'Plantilla publicacion'!$A$3:$M$502,12,0)</f>
        <v>2025-02-28</v>
      </c>
      <c r="M53" s="59"/>
      <c r="N53" s="17" t="str">
        <f>VLOOKUP(B53,'Plantilla publicacion'!$A$3:$M$502,13,0)</f>
        <v>1000-DESPACHO DEL SUPERINTENDENTE DELEGADO PARA LA PROTECCIÓN DE LA COMPETENCIA</v>
      </c>
    </row>
    <row r="54" spans="1:14" ht="26.25" thickBot="1" x14ac:dyDescent="0.3">
      <c r="A54" s="13" t="str">
        <f>VLOOKUP(B54,'Plantilla publicacion'!$A$3:$B$502,2,0)</f>
        <v>Actividad propia</v>
      </c>
      <c r="B54" s="11" t="s">
        <v>1361</v>
      </c>
      <c r="C54" s="164"/>
      <c r="D54" s="164">
        <f>VLOOKUP(B54,'Plantilla publicacion'!$A$3:$M$502,6,0)</f>
        <v>0</v>
      </c>
      <c r="E54" s="164"/>
      <c r="F54" s="164"/>
      <c r="G54" s="164">
        <f>VLOOKUP(B54,'Plantilla publicacion'!$A$3:$M$502,7,0)</f>
        <v>0</v>
      </c>
      <c r="H54" s="11" t="str">
        <f>VLOOKUP(B54,'Plantilla publicacion'!$A$3:$M$502,8,0)</f>
        <v>Realizar y entregar los estudios o informes   (Estudio presentado a la Delegada para la Protección de la Competencia)</v>
      </c>
      <c r="I54" s="11">
        <f>VLOOKUP(B54,'Plantilla publicacion'!$A$3:$M$502,9,0)</f>
        <v>5</v>
      </c>
      <c r="J54" s="11" t="str">
        <f>VLOOKUP(B54,'Plantilla publicacion'!$A$3:$M$502,10,0)</f>
        <v>Númerica</v>
      </c>
      <c r="K54" s="117" t="str">
        <f>VLOOKUP(B54,'Plantilla publicacion'!$A$3:$M$502,11,0)</f>
        <v>2025-03-03</v>
      </c>
      <c r="L54" s="117" t="str">
        <f>VLOOKUP(B54,'Plantilla publicacion'!$A$3:$M$502,12,0)</f>
        <v>2025-12-12</v>
      </c>
      <c r="M54" s="115"/>
      <c r="N54" s="119" t="str">
        <f>VLOOKUP(B54,'Plantilla publicacion'!$A$3:$M$502,13,0)</f>
        <v>1000-DESPACHO DEL SUPERINTENDENTE DELEGADO PARA LA PROTECCIÓN DE LA COMPETENCIA</v>
      </c>
    </row>
    <row r="55" spans="1:14" s="12" customFormat="1" ht="51" x14ac:dyDescent="0.25">
      <c r="A55" s="5" t="str">
        <f>VLOOKUP(B55,'Plantilla publicacion'!$A$3:$B$502,2,0)</f>
        <v>Producto</v>
      </c>
      <c r="B55" s="105" t="s">
        <v>1543</v>
      </c>
      <c r="C55" s="166" t="str">
        <f>VLOOKUP(B55,'Plantilla publicacion'!$A$3:$R$502,17,0)</f>
        <v>PND - 5-31-5-b- Convergencia regional - Entidades públicas territoriales y nacionales fortalecidas / PES - Cierre de brechas territoriales</v>
      </c>
      <c r="D55" s="166" t="str">
        <f>VLOOKUP(B55,'Plantilla publicacion'!$A$3:$M$502,6,0)</f>
        <v>58-Promover el enfoque preventivo, diferencial y territorial en el que hacer misional de la entidad</v>
      </c>
      <c r="E55" s="166" t="str">
        <f>VLOOKUP(B55,'Plantilla publicacion'!$A$3:$O$502,14,0)</f>
        <v>103-Cumplimiento de productos del PAI asociados a Promover el enfoque preventivo, diferencial y territorial en el que hacer misional de la entidad</v>
      </c>
      <c r="F55" s="166" t="str">
        <f>VLOOKUP(B55,'Plantilla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166" t="str">
        <f>VLOOKUP(B55,'Plantilla publicacion'!$A$3:$M$502,7,0)</f>
        <v>C-3503-0200-0009-40401c</v>
      </c>
      <c r="H55" s="107" t="str">
        <f>VLOOKUP(B55,'Plantilla publicacion'!$A$3:$M$502,8,0)</f>
        <v>Guía de Aprendizaje en Derecho de Consumo traducida a lenguaje de minorías étnicas, elaborada y socializada  (Guía en formato digital)</v>
      </c>
      <c r="I55" s="107">
        <f>VLOOKUP(B55,'Plantilla publicacion'!$A$3:$M$502,9,0)</f>
        <v>1</v>
      </c>
      <c r="J55" s="107" t="str">
        <f>VLOOKUP(B55,'Plantilla publicacion'!$A$3:$M$502,10,0)</f>
        <v>Númerica</v>
      </c>
      <c r="K55" s="107" t="str">
        <f>VLOOKUP(B55,'Plantilla publicacion'!$A$3:$M$502,11,0)</f>
        <v>2025-02-03</v>
      </c>
      <c r="L55" s="107" t="str">
        <f>VLOOKUP(B55,'Plantilla publicacion'!$A$3:$M$502,12,0)</f>
        <v>2025-12-15</v>
      </c>
      <c r="M55" s="15" t="str">
        <f>IF(ISERROR(VLOOKUP(B55,'Plantilla publicacion'!$A$3:$P$501,16,0)),"NA",VLOOKUP(B55,'Plantilla publicacion'!$A$3:$P$501,16,0))</f>
        <v>PND_8_Fortalecer las capacidades y conocimiento sobre derechos y deberes de las relaciones de consumo / PES_20230197 / PEI_17</v>
      </c>
      <c r="N55" s="108" t="str">
        <f>VLOOKUP(B55,'Plantilla publicacion'!$A$3:$M$502,13,0)</f>
        <v>3003-GRUPO DE TRABAJO DE APOYO A LA RED NACIONAL DE PROTECCIÓN  AL CONSUMIDOR;
71-GRUPO DE TRABAJO DE FORMACION;
73-GRUPO DE TRABAJO DE COMUNICACION</v>
      </c>
    </row>
    <row r="56" spans="1:14" ht="38.25" x14ac:dyDescent="0.25">
      <c r="A56" s="13" t="str">
        <f>VLOOKUP(B56,'Plantilla publicacion'!$A$3:$B$502,2,0)</f>
        <v>Actividad propia</v>
      </c>
      <c r="B56" s="109" t="s">
        <v>1546</v>
      </c>
      <c r="C56" s="164"/>
      <c r="D56" s="164">
        <f>VLOOKUP(B56,'Plantilla publicacion'!$A$3:$M$502,6,0)</f>
        <v>0</v>
      </c>
      <c r="E56" s="164"/>
      <c r="F56" s="164"/>
      <c r="G56" s="164">
        <f>VLOOKUP(B56,'Plantilla publicacion'!$A$3:$M$502,7,0)</f>
        <v>0</v>
      </c>
      <c r="H56" s="6" t="str">
        <f>VLOOKUP(B56,'Plantilla publicacion'!$A$3:$M$502,8,0)</f>
        <v>Definir el grupo étnico para la traducción de la Guía de Aprendizaje en Derecho de Consumo  (Acta de acuerdo de grupo étnico definido)</v>
      </c>
      <c r="I56" s="6">
        <f>VLOOKUP(B56,'Plantilla publicacion'!$A$3:$M$502,9,0)</f>
        <v>1</v>
      </c>
      <c r="J56" s="6" t="str">
        <f>VLOOKUP(B56,'Plantilla publicacion'!$A$3:$M$502,10,0)</f>
        <v>Númerica</v>
      </c>
      <c r="K56" s="7" t="str">
        <f>VLOOKUP(B56,'Plantilla publicacion'!$A$3:$M$502,11,0)</f>
        <v>2025-02-03</v>
      </c>
      <c r="L56" s="7" t="str">
        <f>VLOOKUP(B56,'Plantilla publicacion'!$A$3:$M$502,12,0)</f>
        <v>2025-03-31</v>
      </c>
      <c r="M56" s="59"/>
      <c r="N56" s="110" t="str">
        <f>VLOOKUP(B56,'Plantilla publicacion'!$A$3:$M$502,13,0)</f>
        <v>3003-GRUPO DE TRABAJO DE APOYO A LA RED NACIONAL DE PROTECCIÓN  AL CONSUMIDOR;
71-GRUPO DE TRABAJO DE FORMACION</v>
      </c>
    </row>
    <row r="57" spans="1:14" ht="38.25" x14ac:dyDescent="0.25">
      <c r="A57" s="13" t="str">
        <f>VLOOKUP(B57,'Plantilla publicacion'!$A$3:$B$502,2,0)</f>
        <v>Actividad propia</v>
      </c>
      <c r="B57" s="109" t="s">
        <v>1549</v>
      </c>
      <c r="C57" s="164"/>
      <c r="D57" s="164">
        <f>VLOOKUP(B57,'Plantilla publicacion'!$A$3:$M$502,6,0)</f>
        <v>0</v>
      </c>
      <c r="E57" s="164"/>
      <c r="F57" s="164"/>
      <c r="G57" s="164">
        <f>VLOOKUP(B57,'Plantilla publicacion'!$A$3:$M$502,7,0)</f>
        <v>0</v>
      </c>
      <c r="H57" s="6" t="str">
        <f>VLOOKUP(B57,'Plantilla publicacion'!$A$3:$M$502,8,0)</f>
        <v>Consolidar y traducir la Guía de Aprendizaje en Derecho de Consumo en lenguaje étnico aprobada (Guía de Aprendizaje en Derecho de Consumo en lenguaje étnico aprobada y traducida)</v>
      </c>
      <c r="I57" s="6">
        <f>VLOOKUP(B57,'Plantilla publicacion'!$A$3:$M$502,9,0)</f>
        <v>1</v>
      </c>
      <c r="J57" s="6" t="str">
        <f>VLOOKUP(B57,'Plantilla publicacion'!$A$3:$M$502,10,0)</f>
        <v>Númerica</v>
      </c>
      <c r="K57" s="7" t="str">
        <f>VLOOKUP(B57,'Plantilla publicacion'!$A$3:$M$502,11,0)</f>
        <v>2025-04-01</v>
      </c>
      <c r="L57" s="7" t="str">
        <f>VLOOKUP(B57,'Plantilla publicacion'!$A$3:$M$502,12,0)</f>
        <v>2025-07-01</v>
      </c>
      <c r="M57" s="59"/>
      <c r="N57" s="110" t="str">
        <f>VLOOKUP(B57,'Plantilla publicacion'!$A$3:$M$502,13,0)</f>
        <v>3003-GRUPO DE TRABAJO DE APOYO A LA RED NACIONAL DE PROTECCIÓN  AL CONSUMIDOR</v>
      </c>
    </row>
    <row r="58" spans="1:14" ht="51" x14ac:dyDescent="0.25">
      <c r="A58" s="13" t="str">
        <f>VLOOKUP(B58,'Plantilla publicacion'!$A$3:$B$502,2,0)</f>
        <v>Actividad propia</v>
      </c>
      <c r="B58" s="109" t="s">
        <v>1551</v>
      </c>
      <c r="C58" s="164"/>
      <c r="D58" s="164">
        <f>VLOOKUP(B58,'Plantilla publicacion'!$A$3:$M$502,6,0)</f>
        <v>0</v>
      </c>
      <c r="E58" s="164"/>
      <c r="F58" s="164"/>
      <c r="G58" s="164">
        <f>VLOOKUP(B58,'Plantilla publicacion'!$A$3:$M$502,7,0)</f>
        <v>0</v>
      </c>
      <c r="H58" s="6" t="str">
        <f>VLOOKUP(B58,'Plantilla publicacion'!$A$3:$M$502,8,0)</f>
        <v>Definir la Estrategia de sensibilización de la Guía de Aprendizaje en Derecho de Consumo con las entidades publicas interesadas (Documento Estrategia de sensibilización de la Guía de Aprendizaje en Derecho de Consumo)</v>
      </c>
      <c r="I58" s="6">
        <f>VLOOKUP(B58,'Plantilla publicacion'!$A$3:$M$502,9,0)</f>
        <v>1</v>
      </c>
      <c r="J58" s="6" t="str">
        <f>VLOOKUP(B58,'Plantilla publicacion'!$A$3:$M$502,10,0)</f>
        <v>Númerica</v>
      </c>
      <c r="K58" s="7" t="str">
        <f>VLOOKUP(B58,'Plantilla publicacion'!$A$3:$M$502,11,0)</f>
        <v>2025-06-03</v>
      </c>
      <c r="L58" s="7" t="str">
        <f>VLOOKUP(B58,'Plantilla publicacion'!$A$3:$M$502,12,0)</f>
        <v>2025-07-01</v>
      </c>
      <c r="M58" s="59"/>
      <c r="N58" s="110" t="str">
        <f>VLOOKUP(B58,'Plantilla publicacion'!$A$3:$M$502,13,0)</f>
        <v>3003-GRUPO DE TRABAJO DE APOYO A LA RED NACIONAL DE PROTECCIÓN  AL CONSUMIDOR;
73-GRUPO DE TRABAJO DE COMUNICACION</v>
      </c>
    </row>
    <row r="59" spans="1:14" ht="26.25" thickBot="1" x14ac:dyDescent="0.3">
      <c r="A59" s="13" t="str">
        <f>VLOOKUP(B59,'Plantilla publicacion'!$A$3:$B$502,2,0)</f>
        <v>Actividad propia</v>
      </c>
      <c r="B59" s="111" t="s">
        <v>1553</v>
      </c>
      <c r="C59" s="165"/>
      <c r="D59" s="165">
        <f>VLOOKUP(B59,'Plantilla publicacion'!$A$3:$M$502,6,0)</f>
        <v>0</v>
      </c>
      <c r="E59" s="165"/>
      <c r="F59" s="165"/>
      <c r="G59" s="165">
        <f>VLOOKUP(B59,'Plantilla publicacion'!$A$3:$M$502,7,0)</f>
        <v>0</v>
      </c>
      <c r="H59" s="113" t="str">
        <f>VLOOKUP(B59,'Plantilla publicacion'!$A$3:$M$502,8,0)</f>
        <v>Aplicar la estrategia de sensibilización definida (Informe de aplicación de la estrategia)</v>
      </c>
      <c r="I59" s="113">
        <f>VLOOKUP(B59,'Plantilla publicacion'!$A$3:$M$502,9,0)</f>
        <v>1</v>
      </c>
      <c r="J59" s="113" t="str">
        <f>VLOOKUP(B59,'Plantilla publicacion'!$A$3:$M$502,10,0)</f>
        <v>Númerica</v>
      </c>
      <c r="K59" s="114" t="str">
        <f>VLOOKUP(B59,'Plantilla publicacion'!$A$3:$M$502,11,0)</f>
        <v>2025-07-01</v>
      </c>
      <c r="L59" s="114" t="str">
        <f>VLOOKUP(B59,'Plantilla publicacion'!$A$3:$M$502,12,0)</f>
        <v>2025-12-15</v>
      </c>
      <c r="M59" s="115"/>
      <c r="N59" s="116" t="str">
        <f>VLOOKUP(B59,'Plantilla publicacion'!$A$3:$M$502,13,0)</f>
        <v>3003-GRUPO DE TRABAJO DE APOYO A LA RED NACIONAL DE PROTECCIÓN  AL CONSUMIDOR</v>
      </c>
    </row>
    <row r="60" spans="1:14" s="12" customFormat="1" ht="63.75" x14ac:dyDescent="0.25">
      <c r="A60" s="5" t="str">
        <f>VLOOKUP(B60,'Plantilla publicacion'!$A$3:$B$502,2,0)</f>
        <v>Producto</v>
      </c>
      <c r="B60" s="15" t="s">
        <v>1617</v>
      </c>
      <c r="C60" s="164" t="str">
        <f>VLOOKUP(B60,'Plantilla publicacion'!$A$3:$R$502,17,0)</f>
        <v>PND - 5-31-5-b- Convergencia regional - Entidades públicas territoriales y nacionales fortalecidas / PES - Transformación Institucional</v>
      </c>
      <c r="D60" s="164" t="str">
        <f>VLOOKUP(B60,'Plantilla publicacion'!$A$3:$M$502,6,0)</f>
        <v>56-Fortalecer la gestión de la información, el conocimiento y la innovación para optimizar la capacidad institucional</v>
      </c>
      <c r="E60" s="164" t="str">
        <f>VLOOKUP(B60,'Plantilla publicacion'!$A$3:$O$502,14,0)</f>
        <v>102-Cumplimiento de productos del PAI asociados a Fortalecer la gestión de la información, el conocimiento y la innovación para optimizar la capacidad institucional</v>
      </c>
      <c r="F60" s="164" t="str">
        <f>VLOOKUP(B60,'Plantilla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164" t="str">
        <f>VLOOKUP(B60,'Plantilla publicacion'!$A$3:$M$502,7,0)</f>
        <v>N/A</v>
      </c>
      <c r="H60" s="15" t="str">
        <f>VLOOKUP(B60,'Plantilla publicacion'!$A$3:$M$502,8,0)</f>
        <v>Capacitaciones internas al personal que atiende y oriente a los usuarios en las Casas del Consumidor, realizadas - Imágenes (fotografía o captura de pantalla) de la difusión realizada</v>
      </c>
      <c r="I60" s="15">
        <f>VLOOKUP(B60,'Plantilla publicacion'!$A$3:$M$502,9,0)</f>
        <v>8</v>
      </c>
      <c r="J60" s="15" t="str">
        <f>VLOOKUP(B60,'Plantilla publicacion'!$A$3:$M$502,10,0)</f>
        <v>Númerica</v>
      </c>
      <c r="K60" s="15" t="str">
        <f>VLOOKUP(B60,'Plantilla publicacion'!$A$3:$M$502,11,0)</f>
        <v>2025-01-15</v>
      </c>
      <c r="L60" s="15" t="str">
        <f>VLOOKUP(B60,'Plantilla publicacion'!$A$3:$M$502,12,0)</f>
        <v>2025-12-30</v>
      </c>
      <c r="M60" s="15">
        <f>IF(ISERROR(VLOOKUP(B60,'Plantilla publicacion'!$A$3:$P$501,16,0)),"NA",VLOOKUP(B60,'Plantilla publicacion'!$A$3:$P$501,16,0))</f>
        <v>0</v>
      </c>
      <c r="N60" s="15" t="str">
        <f>VLOOKUP(B60,'Plantilla publicacion'!$A$3:$M$502,13,0)</f>
        <v>3000-DESPACHO DEL SUPERINTENDENTE DELEGADO PARA LA PROTECCIÓN DEL CONSUMIDOR;
3100-DIRECCION DE INVESTIGACIONES DE PROTECCION AL CONSUMIDOR;
3200-DIRECCIÓN DE INVESTIGACIONES DE PROTECCIÓN DE USUARIOS DE SERVICIOS DE COMUNICACIONES</v>
      </c>
    </row>
    <row r="61" spans="1:14" ht="63.75" x14ac:dyDescent="0.25">
      <c r="A61" s="13" t="str">
        <f>VLOOKUP(B61,'Plantilla publicacion'!$A$3:$B$502,2,0)</f>
        <v>Actividad propia</v>
      </c>
      <c r="B61" s="6" t="s">
        <v>1618</v>
      </c>
      <c r="C61" s="164"/>
      <c r="D61" s="164">
        <f>VLOOKUP(B61,'Plantilla publicacion'!$A$3:$M$502,6,0)</f>
        <v>0</v>
      </c>
      <c r="E61" s="164"/>
      <c r="F61" s="164"/>
      <c r="G61" s="164">
        <f>VLOOKUP(B61,'Plantilla publicacion'!$A$3:$M$502,7,0)</f>
        <v>0</v>
      </c>
      <c r="H61" s="6" t="str">
        <f>VLOOKUP(B61,'Plantilla publicacion'!$A$3:$M$502,8,0)</f>
        <v>Definir el plan de trabajo de las jornadas a realizar ( Listado de asistencia a reunión)</v>
      </c>
      <c r="I61" s="6">
        <f>VLOOKUP(B61,'Plantilla publicacion'!$A$3:$M$502,9,0)</f>
        <v>1</v>
      </c>
      <c r="J61" s="6" t="str">
        <f>VLOOKUP(B61,'Plantilla publicacion'!$A$3:$M$502,10,0)</f>
        <v>Númerica</v>
      </c>
      <c r="K61" s="7" t="str">
        <f>VLOOKUP(B61,'Plantilla publicacion'!$A$3:$M$502,11,0)</f>
        <v>2025-01-15</v>
      </c>
      <c r="L61" s="7" t="str">
        <f>VLOOKUP(B61,'Plantilla publicacion'!$A$3:$M$502,12,0)</f>
        <v>2025-02-28</v>
      </c>
      <c r="M61" s="59"/>
      <c r="N61" s="17" t="str">
        <f>VLOOKUP(B61,'Plantilla publicacion'!$A$3:$M$502,13,0)</f>
        <v>3000-DESPACHO DEL SUPERINTENDENTE DELEGADO PARA LA PROTECCIÓN DEL CONSUMIDOR;
3100-DIRECCION DE INVESTIGACIONES DE PROTECCION AL CONSUMIDOR;
3200-DIRECCIÓN DE INVESTIGACIONES DE PROTECCIÓN DE USUARIOS DE SERVICIOS DE COMUNICACIONES</v>
      </c>
    </row>
    <row r="62" spans="1:14" ht="63.75" x14ac:dyDescent="0.25">
      <c r="A62" s="13" t="str">
        <f>VLOOKUP(B62,'Plantilla publicacion'!$A$3:$B$502,2,0)</f>
        <v>Actividad propia</v>
      </c>
      <c r="B62" s="6" t="s">
        <v>1619</v>
      </c>
      <c r="C62" s="190"/>
      <c r="D62" s="190">
        <f>VLOOKUP(B62,'Plantilla publicacion'!$A$3:$M$502,6,0)</f>
        <v>0</v>
      </c>
      <c r="E62" s="190"/>
      <c r="F62" s="190"/>
      <c r="G62" s="190">
        <f>VLOOKUP(B62,'Plantilla publicacion'!$A$3:$M$502,7,0)</f>
        <v>0</v>
      </c>
      <c r="H62" s="6" t="str">
        <f>VLOOKUP(B62,'Plantilla publicacion'!$A$3:$M$502,8,0)</f>
        <v>Desarrollar las jornadas de capacitación - Imágenes (fotografía o captura de pantalla) de la difusión realizada.</v>
      </c>
      <c r="I62" s="6">
        <f>VLOOKUP(B62,'Plantilla publicacion'!$A$3:$M$502,9,0)</f>
        <v>8</v>
      </c>
      <c r="J62" s="6" t="str">
        <f>VLOOKUP(B62,'Plantilla publicacion'!$A$3:$M$502,10,0)</f>
        <v>Númerica</v>
      </c>
      <c r="K62" s="7" t="str">
        <f>VLOOKUP(B62,'Plantilla publicacion'!$A$3:$M$502,11,0)</f>
        <v>2025-03-03</v>
      </c>
      <c r="L62" s="7" t="str">
        <f>VLOOKUP(B62,'Plantilla publicacion'!$A$3:$M$502,12,0)</f>
        <v>2025-12-30</v>
      </c>
      <c r="M62" s="59"/>
      <c r="N62" s="17" t="str">
        <f>VLOOKUP(B62,'Plantilla publicacion'!$A$3:$M$502,13,0)</f>
        <v>3000-DESPACHO DEL SUPERINTENDENTE DELEGADO PARA LA PROTECCIÓN DEL CONSUMIDOR;
3100-DIRECCION DE INVESTIGACIONES DE PROTECCION AL CONSUMIDOR;
3200-DIRECCIÓN DE INVESTIGACIONES DE PROTECCIÓN DE USUARIOS DE SERVICIOS DE COMUNICACIONES</v>
      </c>
    </row>
  </sheetData>
  <autoFilter ref="A9:N62" xr:uid="{B0919974-6D97-4421-A06A-70059AE1A889}"/>
  <mergeCells count="61">
    <mergeCell ref="B8:D8"/>
    <mergeCell ref="G8:N8"/>
    <mergeCell ref="B4:N4"/>
    <mergeCell ref="B6:N6"/>
    <mergeCell ref="B7:N7"/>
    <mergeCell ref="B5:L5"/>
    <mergeCell ref="C22:C24"/>
    <mergeCell ref="G22:G24"/>
    <mergeCell ref="F22:F24"/>
    <mergeCell ref="E22:E24"/>
    <mergeCell ref="D22:D24"/>
    <mergeCell ref="C52:C54"/>
    <mergeCell ref="G52:G54"/>
    <mergeCell ref="F52:F54"/>
    <mergeCell ref="E52:E54"/>
    <mergeCell ref="D52:D54"/>
    <mergeCell ref="G60:G62"/>
    <mergeCell ref="F60:F62"/>
    <mergeCell ref="E60:E62"/>
    <mergeCell ref="D60:D62"/>
    <mergeCell ref="C60:C62"/>
    <mergeCell ref="C55:C59"/>
    <mergeCell ref="D55:D59"/>
    <mergeCell ref="E55:E59"/>
    <mergeCell ref="F55:F59"/>
    <mergeCell ref="G55:G59"/>
    <mergeCell ref="C16:C21"/>
    <mergeCell ref="D16:D21"/>
    <mergeCell ref="E16:E21"/>
    <mergeCell ref="F16:F21"/>
    <mergeCell ref="G16:G21"/>
    <mergeCell ref="C10:C15"/>
    <mergeCell ref="D10:D15"/>
    <mergeCell ref="E10:E15"/>
    <mergeCell ref="F10:F15"/>
    <mergeCell ref="G10:G15"/>
    <mergeCell ref="C46:C51"/>
    <mergeCell ref="G46:G51"/>
    <mergeCell ref="F46:F51"/>
    <mergeCell ref="E46:E51"/>
    <mergeCell ref="D46:D51"/>
    <mergeCell ref="C43:C45"/>
    <mergeCell ref="D43:D45"/>
    <mergeCell ref="F43:F45"/>
    <mergeCell ref="G43:G45"/>
    <mergeCell ref="E43:E45"/>
    <mergeCell ref="C38:C42"/>
    <mergeCell ref="D38:D42"/>
    <mergeCell ref="E38:E42"/>
    <mergeCell ref="F38:F42"/>
    <mergeCell ref="G38:G42"/>
    <mergeCell ref="C31:C37"/>
    <mergeCell ref="D31:D37"/>
    <mergeCell ref="E31:E37"/>
    <mergeCell ref="F31:F37"/>
    <mergeCell ref="G31:G37"/>
    <mergeCell ref="C25:C30"/>
    <mergeCell ref="D25:D30"/>
    <mergeCell ref="E25:E30"/>
    <mergeCell ref="F25:F30"/>
    <mergeCell ref="G25:G30"/>
  </mergeCells>
  <conditionalFormatting sqref="A63:XFD1048576 A7:XFD8 O6:XFD6 A5:A6 N5:XFD5 B44:B45 B47:B51 B53:B54 B56:B59 B61:B62 B11:B15 B17:B21 B23:B24 B26:B30 B32:B37 B39:B42 H61:XFD62 H56:XFD59 H47:XFD51 H44:XFD45 A1:G1 I1:XFD1 A2:XFD4 H53:XFD54 H39:XFD42 H17:XFD21 H23:XFD24 H11:XFD15 H32:XFD37 H26:XFD30">
    <cfRule type="cellIs" dxfId="72" priority="92" operator="equal">
      <formula>0</formula>
    </cfRule>
  </conditionalFormatting>
  <conditionalFormatting sqref="A44:A45 A47:A51 A53:A54 A56:A59 A61:A62 A11:A15 A17:A21 A23:A24 A26:A30 A32:A37 A39:A42">
    <cfRule type="cellIs" dxfId="71" priority="91" operator="equal">
      <formula>0</formula>
    </cfRule>
  </conditionalFormatting>
  <conditionalFormatting sqref="B6:N6">
    <cfRule type="cellIs" dxfId="70" priority="90" operator="equal">
      <formula>0</formula>
    </cfRule>
  </conditionalFormatting>
  <conditionalFormatting sqref="A10:B10 N10:XFD10 H10:L10">
    <cfRule type="cellIs" dxfId="69" priority="89" operator="equal">
      <formula>0</formula>
    </cfRule>
  </conditionalFormatting>
  <conditionalFormatting sqref="A16:B16 H16:L16 N16:XFD16">
    <cfRule type="cellIs" dxfId="68" priority="88" operator="equal">
      <formula>0</formula>
    </cfRule>
  </conditionalFormatting>
  <conditionalFormatting sqref="A22:B22 H22:L22 N22:XFD22">
    <cfRule type="cellIs" dxfId="67" priority="87" operator="equal">
      <formula>0</formula>
    </cfRule>
  </conditionalFormatting>
  <conditionalFormatting sqref="A25:B25 H25:L25 N25:XFD25">
    <cfRule type="cellIs" dxfId="66" priority="86" operator="equal">
      <formula>0</formula>
    </cfRule>
  </conditionalFormatting>
  <conditionalFormatting sqref="A31:B31 H31:L31 N31:XFD31">
    <cfRule type="cellIs" dxfId="65" priority="85" operator="equal">
      <formula>0</formula>
    </cfRule>
  </conditionalFormatting>
  <conditionalFormatting sqref="A38:B38 H38:L38 N38:XFD38">
    <cfRule type="cellIs" dxfId="64" priority="84" operator="equal">
      <formula>0</formula>
    </cfRule>
  </conditionalFormatting>
  <conditionalFormatting sqref="A43:B43 H43:L43 N43:XFD43">
    <cfRule type="cellIs" dxfId="63" priority="83" operator="equal">
      <formula>0</formula>
    </cfRule>
  </conditionalFormatting>
  <conditionalFormatting sqref="A46:B46 H46:L46 N46:XFD46">
    <cfRule type="cellIs" dxfId="62" priority="82" operator="equal">
      <formula>0</formula>
    </cfRule>
  </conditionalFormatting>
  <conditionalFormatting sqref="A52:B52 H52:L52 N52:XFD52">
    <cfRule type="cellIs" dxfId="61" priority="81" operator="equal">
      <formula>0</formula>
    </cfRule>
  </conditionalFormatting>
  <conditionalFormatting sqref="A55:B55 H55:L55 N55:XFD55">
    <cfRule type="cellIs" dxfId="60" priority="80" operator="equal">
      <formula>0</formula>
    </cfRule>
  </conditionalFormatting>
  <conditionalFormatting sqref="A60:B60 H60:L60 N60:XFD60">
    <cfRule type="cellIs" dxfId="59" priority="79" operator="equal">
      <formula>0</formula>
    </cfRule>
  </conditionalFormatting>
  <conditionalFormatting sqref="A9:XFD9">
    <cfRule type="cellIs" dxfId="58" priority="55" operator="equal">
      <formula>0</formula>
    </cfRule>
  </conditionalFormatting>
  <conditionalFormatting sqref="C55:G55">
    <cfRule type="cellIs" dxfId="57" priority="53" operator="equal">
      <formula>0</formula>
    </cfRule>
  </conditionalFormatting>
  <conditionalFormatting sqref="C46:D46">
    <cfRule type="cellIs" dxfId="56" priority="51" operator="equal">
      <formula>0</formula>
    </cfRule>
  </conditionalFormatting>
  <conditionalFormatting sqref="C43:E43">
    <cfRule type="cellIs" dxfId="55" priority="50" operator="equal">
      <formula>0</formula>
    </cfRule>
  </conditionalFormatting>
  <conditionalFormatting sqref="C38:G38">
    <cfRule type="cellIs" dxfId="54" priority="49" operator="equal">
      <formula>0</formula>
    </cfRule>
  </conditionalFormatting>
  <conditionalFormatting sqref="C31:G31">
    <cfRule type="cellIs" dxfId="53" priority="48" operator="equal">
      <formula>0</formula>
    </cfRule>
  </conditionalFormatting>
  <conditionalFormatting sqref="C25:G25">
    <cfRule type="cellIs" dxfId="52" priority="47" operator="equal">
      <formula>0</formula>
    </cfRule>
  </conditionalFormatting>
  <conditionalFormatting sqref="C16:G16">
    <cfRule type="cellIs" dxfId="51" priority="45" operator="equal">
      <formula>0</formula>
    </cfRule>
  </conditionalFormatting>
  <conditionalFormatting sqref="C10:G10">
    <cfRule type="cellIs" dxfId="50" priority="44" operator="equal">
      <formula>0</formula>
    </cfRule>
  </conditionalFormatting>
  <conditionalFormatting sqref="C22">
    <cfRule type="cellIs" dxfId="49" priority="43" operator="equal">
      <formula>0</formula>
    </cfRule>
  </conditionalFormatting>
  <conditionalFormatting sqref="G22">
    <cfRule type="cellIs" dxfId="48" priority="42" operator="equal">
      <formula>0</formula>
    </cfRule>
  </conditionalFormatting>
  <conditionalFormatting sqref="F22">
    <cfRule type="cellIs" dxfId="47" priority="41" operator="equal">
      <formula>0</formula>
    </cfRule>
  </conditionalFormatting>
  <conditionalFormatting sqref="E22">
    <cfRule type="cellIs" dxfId="46" priority="40" operator="equal">
      <formula>0</formula>
    </cfRule>
  </conditionalFormatting>
  <conditionalFormatting sqref="D22">
    <cfRule type="cellIs" dxfId="45" priority="39" operator="equal">
      <formula>0</formula>
    </cfRule>
  </conditionalFormatting>
  <conditionalFormatting sqref="C52">
    <cfRule type="cellIs" dxfId="44" priority="38" operator="equal">
      <formula>0</formula>
    </cfRule>
  </conditionalFormatting>
  <conditionalFormatting sqref="G52">
    <cfRule type="cellIs" dxfId="43" priority="37" operator="equal">
      <formula>0</formula>
    </cfRule>
  </conditionalFormatting>
  <conditionalFormatting sqref="F52">
    <cfRule type="cellIs" dxfId="42" priority="36" operator="equal">
      <formula>0</formula>
    </cfRule>
  </conditionalFormatting>
  <conditionalFormatting sqref="E52">
    <cfRule type="cellIs" dxfId="41" priority="35" operator="equal">
      <formula>0</formula>
    </cfRule>
  </conditionalFormatting>
  <conditionalFormatting sqref="D52">
    <cfRule type="cellIs" dxfId="40" priority="34" operator="equal">
      <formula>0</formula>
    </cfRule>
  </conditionalFormatting>
  <conditionalFormatting sqref="G60">
    <cfRule type="cellIs" dxfId="39" priority="33" operator="equal">
      <formula>0</formula>
    </cfRule>
  </conditionalFormatting>
  <conditionalFormatting sqref="F60">
    <cfRule type="cellIs" dxfId="38" priority="32" operator="equal">
      <formula>0</formula>
    </cfRule>
  </conditionalFormatting>
  <conditionalFormatting sqref="E60">
    <cfRule type="cellIs" dxfId="37" priority="31" operator="equal">
      <formula>0</formula>
    </cfRule>
  </conditionalFormatting>
  <conditionalFormatting sqref="D60">
    <cfRule type="cellIs" dxfId="36" priority="30" operator="equal">
      <formula>0</formula>
    </cfRule>
  </conditionalFormatting>
  <conditionalFormatting sqref="C60">
    <cfRule type="cellIs" dxfId="35" priority="29" operator="equal">
      <formula>0</formula>
    </cfRule>
  </conditionalFormatting>
  <conditionalFormatting sqref="G46">
    <cfRule type="cellIs" dxfId="34" priority="28" operator="equal">
      <formula>0</formula>
    </cfRule>
  </conditionalFormatting>
  <conditionalFormatting sqref="F46">
    <cfRule type="cellIs" dxfId="33" priority="27" operator="equal">
      <formula>0</formula>
    </cfRule>
  </conditionalFormatting>
  <conditionalFormatting sqref="E46">
    <cfRule type="cellIs" dxfId="32" priority="26" operator="equal">
      <formula>0</formula>
    </cfRule>
  </conditionalFormatting>
  <conditionalFormatting sqref="F43">
    <cfRule type="cellIs" dxfId="31" priority="25" operator="equal">
      <formula>0</formula>
    </cfRule>
  </conditionalFormatting>
  <conditionalFormatting sqref="G43">
    <cfRule type="cellIs" dxfId="30" priority="24" operator="equal">
      <formula>0</formula>
    </cfRule>
  </conditionalFormatting>
  <conditionalFormatting sqref="M10">
    <cfRule type="cellIs" dxfId="29" priority="23" operator="equal">
      <formula>0</formula>
    </cfRule>
  </conditionalFormatting>
  <conditionalFormatting sqref="M46">
    <cfRule type="cellIs" dxfId="28" priority="16" operator="equal">
      <formula>0</formula>
    </cfRule>
  </conditionalFormatting>
  <conditionalFormatting sqref="M52">
    <cfRule type="cellIs" dxfId="27" priority="15" operator="equal">
      <formula>0</formula>
    </cfRule>
  </conditionalFormatting>
  <conditionalFormatting sqref="M60">
    <cfRule type="cellIs" dxfId="26" priority="13" operator="equal">
      <formula>0</formula>
    </cfRule>
  </conditionalFormatting>
  <conditionalFormatting sqref="M55">
    <cfRule type="cellIs" dxfId="25" priority="11" operator="equal">
      <formula>0</formula>
    </cfRule>
  </conditionalFormatting>
  <conditionalFormatting sqref="M43">
    <cfRule type="cellIs" dxfId="24" priority="10" operator="equal">
      <formula>0</formula>
    </cfRule>
  </conditionalFormatting>
  <conditionalFormatting sqref="M25">
    <cfRule type="cellIs" dxfId="23" priority="6" operator="equal">
      <formula>0</formula>
    </cfRule>
  </conditionalFormatting>
  <conditionalFormatting sqref="M38">
    <cfRule type="cellIs" dxfId="22" priority="4" operator="equal">
      <formula>0</formula>
    </cfRule>
  </conditionalFormatting>
  <conditionalFormatting sqref="M31">
    <cfRule type="cellIs" dxfId="21" priority="3" operator="equal">
      <formula>0</formula>
    </cfRule>
  </conditionalFormatting>
  <conditionalFormatting sqref="M16">
    <cfRule type="cellIs" dxfId="20" priority="2" operator="equal">
      <formula>0</formula>
    </cfRule>
  </conditionalFormatting>
  <conditionalFormatting sqref="M22">
    <cfRule type="cellIs" dxfId="19" priority="1"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 right="0.7" top="0.75" bottom="0.75" header="0.3" footer="0.3"/>
  <pageSetup scale="3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N19"/>
  <sheetViews>
    <sheetView showGridLines="0" view="pageBreakPreview" topLeftCell="B1" zoomScale="71" zoomScaleNormal="110" zoomScaleSheetLayoutView="100" workbookViewId="0">
      <selection activeCell="B5" sqref="B5:L5"/>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4" width="29.42578125" style="1" customWidth="1"/>
    <col min="15" max="16384" width="11.42578125" style="5"/>
  </cols>
  <sheetData>
    <row r="1" spans="1:14" ht="43.5" customHeight="1" x14ac:dyDescent="0.25">
      <c r="B1" s="157"/>
      <c r="C1" s="157"/>
      <c r="D1" s="157"/>
      <c r="E1" s="157"/>
      <c r="F1" s="157"/>
      <c r="G1" s="157"/>
      <c r="H1" s="247" t="s">
        <v>14</v>
      </c>
      <c r="I1" s="248"/>
      <c r="J1" s="248"/>
      <c r="K1" s="248"/>
      <c r="L1" s="248"/>
      <c r="M1" s="248"/>
      <c r="N1" s="248"/>
    </row>
    <row r="2" spans="1:14" ht="25.5" customHeight="1" x14ac:dyDescent="0.25">
      <c r="B2" s="157"/>
      <c r="C2" s="157"/>
      <c r="D2" s="157"/>
      <c r="E2" s="157"/>
      <c r="F2" s="157"/>
      <c r="G2" s="157"/>
      <c r="H2" s="249"/>
      <c r="I2" s="250"/>
      <c r="J2" s="250"/>
      <c r="K2" s="250"/>
      <c r="L2" s="250"/>
      <c r="M2" s="250"/>
      <c r="N2" s="250"/>
    </row>
    <row r="3" spans="1:14" ht="32.25" customHeight="1" x14ac:dyDescent="0.25">
      <c r="B3" s="197"/>
      <c r="C3" s="197"/>
      <c r="D3" s="197"/>
      <c r="E3" s="197"/>
      <c r="F3" s="197"/>
      <c r="G3" s="197"/>
      <c r="H3" s="251"/>
      <c r="I3" s="252"/>
      <c r="J3" s="252"/>
      <c r="K3" s="252"/>
      <c r="L3" s="252"/>
      <c r="M3" s="252"/>
      <c r="N3" s="252"/>
    </row>
    <row r="4" spans="1:14" ht="30.75" customHeight="1" x14ac:dyDescent="0.25">
      <c r="B4" s="176" t="s">
        <v>1747</v>
      </c>
      <c r="C4" s="176"/>
      <c r="D4" s="176"/>
      <c r="E4" s="176"/>
      <c r="F4" s="176"/>
      <c r="G4" s="176"/>
      <c r="H4" s="176"/>
      <c r="I4" s="176"/>
      <c r="J4" s="176"/>
      <c r="K4" s="176"/>
      <c r="L4" s="176"/>
      <c r="M4" s="176"/>
      <c r="N4" s="177"/>
    </row>
    <row r="5" spans="1:14" ht="57.75" customHeight="1" x14ac:dyDescent="0.25">
      <c r="B5" s="256" t="s">
        <v>1748</v>
      </c>
      <c r="C5" s="256"/>
      <c r="D5" s="256"/>
      <c r="E5" s="256"/>
      <c r="F5" s="256"/>
      <c r="G5" s="256"/>
      <c r="H5" s="256"/>
      <c r="I5" s="256"/>
      <c r="J5" s="256"/>
      <c r="K5" s="256"/>
      <c r="L5" s="256"/>
      <c r="M5" s="53"/>
      <c r="N5" s="10"/>
    </row>
    <row r="6" spans="1:14" ht="28.5" customHeight="1" thickBot="1" x14ac:dyDescent="0.3">
      <c r="B6" s="178" t="str">
        <f>CONCATENATE(COUNTIF(A10:A37,"producto")," PRODUCTOS")</f>
        <v>3 PRODUCTOS</v>
      </c>
      <c r="C6" s="178"/>
      <c r="D6" s="178"/>
      <c r="E6" s="178"/>
      <c r="F6" s="178"/>
      <c r="G6" s="178"/>
      <c r="H6" s="178"/>
      <c r="I6" s="178"/>
      <c r="J6" s="178"/>
      <c r="K6" s="178"/>
      <c r="L6" s="178"/>
      <c r="M6" s="178"/>
      <c r="N6" s="178"/>
    </row>
    <row r="7" spans="1:14" ht="32.25" customHeight="1" thickBot="1" x14ac:dyDescent="0.3">
      <c r="B7" s="253" t="s">
        <v>15</v>
      </c>
      <c r="C7" s="254"/>
      <c r="D7" s="254"/>
      <c r="E7" s="254"/>
      <c r="F7" s="254"/>
      <c r="G7" s="254"/>
      <c r="H7" s="254"/>
      <c r="I7" s="254"/>
      <c r="J7" s="254"/>
      <c r="K7" s="254"/>
      <c r="L7" s="254"/>
      <c r="M7" s="254"/>
      <c r="N7" s="255"/>
    </row>
    <row r="8" spans="1:14" ht="16.5" hidden="1" customHeight="1" thickBot="1" x14ac:dyDescent="0.3">
      <c r="B8" s="241" t="s">
        <v>8</v>
      </c>
      <c r="C8" s="242"/>
      <c r="D8" s="243"/>
      <c r="E8" s="75"/>
      <c r="F8" s="75"/>
      <c r="G8" s="244"/>
      <c r="H8" s="245"/>
      <c r="I8" s="245"/>
      <c r="J8" s="245"/>
      <c r="K8" s="245"/>
      <c r="L8" s="245"/>
      <c r="M8" s="245"/>
      <c r="N8" s="246"/>
    </row>
    <row r="9" spans="1:14" ht="48" customHeight="1" thickBot="1" x14ac:dyDescent="0.3">
      <c r="B9" s="81" t="s">
        <v>515</v>
      </c>
      <c r="C9" s="83" t="s">
        <v>1782</v>
      </c>
      <c r="D9" s="83" t="s">
        <v>0</v>
      </c>
      <c r="E9" s="83" t="s">
        <v>1729</v>
      </c>
      <c r="F9" s="83" t="s">
        <v>1785</v>
      </c>
      <c r="G9" s="83" t="s">
        <v>1</v>
      </c>
      <c r="H9" s="83" t="s">
        <v>2</v>
      </c>
      <c r="I9" s="83" t="s">
        <v>3</v>
      </c>
      <c r="J9" s="83" t="s">
        <v>4</v>
      </c>
      <c r="K9" s="84" t="s">
        <v>5</v>
      </c>
      <c r="L9" s="84" t="s">
        <v>6</v>
      </c>
      <c r="M9" s="86" t="s">
        <v>1783</v>
      </c>
      <c r="N9" s="85" t="s">
        <v>7</v>
      </c>
    </row>
    <row r="10" spans="1:14" s="12" customFormat="1" ht="25.5" x14ac:dyDescent="0.25">
      <c r="A10" s="5" t="str">
        <f>VLOOKUP(B10,'Plantilla publicacion'!$A$3:$B$502,2,0)</f>
        <v>Producto</v>
      </c>
      <c r="B10" s="105" t="s">
        <v>565</v>
      </c>
      <c r="C10" s="166" t="str">
        <f>VLOOKUP(B10,'Plantilla publicacion'!$A$3:$R$502,17,0)</f>
        <v>PND - 5-31-5-b- Convergencia regional - Entidades públicas territoriales y nacionales fortalecidas / PES - Transformación Institucional</v>
      </c>
      <c r="D10" s="166" t="str">
        <f>VLOOKUP(B10,'Plantilla publicacion'!$A$3:$M$502,6,0)</f>
        <v>60-Fortalecer el Sistema Integral de Gestión Institucional en el marco del Modelo Integrado de Planeación y gestión para mejorar la prestación del servicio.</v>
      </c>
      <c r="E10" s="166" t="str">
        <f>VLOOKUP(B10,'Plantilla publicacion'!$A$3:$O$502,14,0)</f>
        <v>106-Cumplimiento de productos del PAI asociados a Fortalecer el Sistema Integral de Gestión Institucional para mejorar la prestación del servicio.</v>
      </c>
      <c r="F10" s="166"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66" t="str">
        <f>VLOOKUP(B10,'Plantilla publicacion'!$A$3:$M$502,7,0)</f>
        <v>N/A</v>
      </c>
      <c r="H10" s="107" t="str">
        <f>VLOOKUP(B10,'Plantilla publicacion'!$A$3:$M$502,8,0)</f>
        <v>Plan Anual de Auditorías ejecutado y presentado al CICCI (actas del CICCI firmadas semestralmente por Superintendente y jefe OCI)</v>
      </c>
      <c r="I10" s="107">
        <f>VLOOKUP(B10,'Plantilla publicacion'!$A$3:$M$502,9,0)</f>
        <v>100</v>
      </c>
      <c r="J10" s="107" t="str">
        <f>VLOOKUP(B10,'Plantilla publicacion'!$A$3:$M$502,10,0)</f>
        <v>Porcentual</v>
      </c>
      <c r="K10" s="107" t="str">
        <f>VLOOKUP(B10,'Plantilla publicacion'!$A$3:$M$502,11,0)</f>
        <v>2025-01-02</v>
      </c>
      <c r="L10" s="107" t="str">
        <f>VLOOKUP(B10,'Plantilla publicacion'!$A$3:$M$502,12,0)</f>
        <v>2025-12-31</v>
      </c>
      <c r="M10" s="107">
        <f>IF(ISERROR(VLOOKUP(B10,'Plantilla publicacion'!$A$3:$P$501,16,0)),"NA",VLOOKUP(B10,'Plantilla publicacion'!$A$3:$P$501,16,0))</f>
        <v>0</v>
      </c>
      <c r="N10" s="108" t="str">
        <f>VLOOKUP(B10,'Plantilla publicacion'!$A$3:$M$502,13,0)</f>
        <v>50-OFICINA DE CONTROL INTERNO</v>
      </c>
    </row>
    <row r="11" spans="1:14" ht="51" x14ac:dyDescent="0.25">
      <c r="A11" s="13" t="str">
        <f>VLOOKUP(B11,'Plantilla publicacion'!$A$3:$B$502,2,0)</f>
        <v>Actividad propia</v>
      </c>
      <c r="B11" s="109" t="s">
        <v>571</v>
      </c>
      <c r="C11" s="164"/>
      <c r="D11" s="164">
        <f>VLOOKUP(B11,'Plantilla publicacion'!$A$3:$M$502,6,0)</f>
        <v>0</v>
      </c>
      <c r="E11" s="164"/>
      <c r="F11" s="164"/>
      <c r="G11" s="164">
        <f>VLOOKUP(B11,'Plantilla publicacion'!$A$3:$M$502,7,0)</f>
        <v>0</v>
      </c>
      <c r="H11" s="6" t="str">
        <f>VLOOKUP(B11,'Plantilla publicacion'!$A$3:$M$502,8,0)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publicacion'!$A$3:$M$502,9,0)</f>
        <v>100</v>
      </c>
      <c r="J11" s="6" t="str">
        <f>VLOOKUP(B11,'Plantilla publicacion'!$A$3:$M$502,10,0)</f>
        <v>Porcentual</v>
      </c>
      <c r="K11" s="7" t="str">
        <f>VLOOKUP(B11,'Plantilla publicacion'!$A$3:$M$502,11,0)</f>
        <v>2025-01-02</v>
      </c>
      <c r="L11" s="7" t="str">
        <f>VLOOKUP(B11,'Plantilla publicacion'!$A$3:$M$502,12,0)</f>
        <v>2025-12-31</v>
      </c>
      <c r="M11" s="59"/>
      <c r="N11" s="110" t="str">
        <f>VLOOKUP(B11,'Plantilla publicacion'!$A$3:$M$502,13,0)</f>
        <v>50-OFICINA DE CONTROL INTERNO</v>
      </c>
    </row>
    <row r="12" spans="1:14" ht="51.75" thickBot="1" x14ac:dyDescent="0.3">
      <c r="A12" s="13" t="str">
        <f>VLOOKUP(B12,'Plantilla publicacion'!$A$3:$B$502,2,0)</f>
        <v>Actividad propia</v>
      </c>
      <c r="B12" s="111" t="s">
        <v>572</v>
      </c>
      <c r="C12" s="165"/>
      <c r="D12" s="165">
        <f>VLOOKUP(B12,'Plantilla publicacion'!$A$3:$M$502,6,0)</f>
        <v>0</v>
      </c>
      <c r="E12" s="165"/>
      <c r="F12" s="165"/>
      <c r="G12" s="165">
        <f>VLOOKUP(B12,'Plantilla publicacion'!$A$3:$M$502,7,0)</f>
        <v>0</v>
      </c>
      <c r="H12" s="113" t="str">
        <f>VLOOKUP(B12,'Plantilla publicacion'!$A$3:$M$502,8,0)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13">
        <f>VLOOKUP(B12,'Plantilla publicacion'!$A$3:$M$502,9,0)</f>
        <v>2</v>
      </c>
      <c r="J12" s="113" t="str">
        <f>VLOOKUP(B12,'Plantilla publicacion'!$A$3:$M$502,10,0)</f>
        <v>Númerica</v>
      </c>
      <c r="K12" s="114" t="str">
        <f>VLOOKUP(B12,'Plantilla publicacion'!$A$3:$M$502,11,0)</f>
        <v>2025-06-03</v>
      </c>
      <c r="L12" s="114" t="str">
        <f>VLOOKUP(B12,'Plantilla publicacion'!$A$3:$M$502,12,0)</f>
        <v>2025-12-31</v>
      </c>
      <c r="M12" s="115"/>
      <c r="N12" s="116" t="str">
        <f>VLOOKUP(B12,'Plantilla publicacion'!$A$3:$M$502,13,0)</f>
        <v>50-OFICINA DE CONTROL INTERNO</v>
      </c>
    </row>
    <row r="13" spans="1:14" s="12" customFormat="1" ht="51" x14ac:dyDescent="0.25">
      <c r="A13" s="5" t="str">
        <f>VLOOKUP(B13,'Plantilla publicacion'!$A$3:$B$502,2,0)</f>
        <v>Producto</v>
      </c>
      <c r="B13" s="15" t="s">
        <v>574</v>
      </c>
      <c r="C13" s="164" t="str">
        <f>VLOOKUP(B13,'Plantilla publicacion'!$A$3:$R$502,17,0)</f>
        <v>PND - 5-31-5-b- Convergencia regional - Entidades públicas territoriales y nacionales fortalecidas / PES - Transformación Institucional</v>
      </c>
      <c r="D13" s="164" t="str">
        <f>VLOOKUP(B13,'Plantilla publicacion'!$A$3:$M$502,6,0)</f>
        <v>60-Fortalecer el Sistema Integral de Gestión Institucional en el marco del Modelo Integrado de Planeación y gestión para mejorar la prestación del servicio.</v>
      </c>
      <c r="E13" s="164" t="str">
        <f>VLOOKUP(B13,'Plantilla publicacion'!$A$3:$O$502,14,0)</f>
        <v>106-Cumplimiento de productos del PAI asociados a Fortalecer el Sistema Integral de Gestión Institucional para mejorar la prestación del servicio.</v>
      </c>
      <c r="F13" s="164" t="str">
        <f>VLOOKUP(B13,'Plantilla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164" t="str">
        <f>VLOOKUP(B13,'Plantilla publicacion'!$A$3:$M$502,7,0)</f>
        <v>N/A</v>
      </c>
      <c r="H13" s="15" t="str">
        <f>VLOOKUP(B13,'Plantilla publicacion'!$A$3:$M$502,8,0)</f>
        <v>Seguimiento Planes de trabajo MIPG en el marco de la Política Control Interno, con seguimiento realizado y radicado ante la OAP  (Informe)
Entregable: (Informes de seguimiento  a la implementación y actas del comité)</v>
      </c>
      <c r="I13" s="15">
        <f>VLOOKUP(B13,'Plantilla publicacion'!$A$3:$M$502,9,0)</f>
        <v>3</v>
      </c>
      <c r="J13" s="15" t="str">
        <f>VLOOKUP(B13,'Plantilla publicacion'!$A$3:$M$502,10,0)</f>
        <v>Númerica</v>
      </c>
      <c r="K13" s="15" t="str">
        <f>VLOOKUP(B13,'Plantilla publicacion'!$A$3:$M$502,11,0)</f>
        <v>2025-04-01</v>
      </c>
      <c r="L13" s="15" t="str">
        <f>VLOOKUP(B13,'Plantilla publicacion'!$A$3:$M$502,12,0)</f>
        <v>2025-11-28</v>
      </c>
      <c r="M13" s="145">
        <f>IF(ISERROR(VLOOKUP(B13,'Plantilla publicacion'!$A$3:$P$501,16,0)),"NA",VLOOKUP(B13,'Plantilla publicacion'!$A$3:$P$501,16,0))</f>
        <v>0</v>
      </c>
      <c r="N13" s="15" t="str">
        <f>VLOOKUP(B13,'Plantilla publicacion'!$A$3:$M$502,13,0)</f>
        <v>50-OFICINA DE CONTROL INTERNO</v>
      </c>
    </row>
    <row r="14" spans="1:14" ht="38.25" x14ac:dyDescent="0.25">
      <c r="A14" s="13" t="str">
        <f>VLOOKUP(B14,'Plantilla publicacion'!$A$3:$B$502,2,0)</f>
        <v>Actividad propia</v>
      </c>
      <c r="B14" s="6" t="s">
        <v>580</v>
      </c>
      <c r="C14" s="164"/>
      <c r="D14" s="164">
        <f>VLOOKUP(B14,'Plantilla publicacion'!$A$3:$M$502,6,0)</f>
        <v>0</v>
      </c>
      <c r="E14" s="164"/>
      <c r="F14" s="164"/>
      <c r="G14" s="164">
        <f>VLOOKUP(B14,'Plantilla publicacion'!$A$3:$M$502,7,0)</f>
        <v>0</v>
      </c>
      <c r="H14" s="6" t="str">
        <f>VLOOKUP(B14,'Plantilla publicacion'!$A$3:$M$502,8,0)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publicacion'!$A$3:$M$502,9,0)</f>
        <v>3</v>
      </c>
      <c r="J14" s="6" t="str">
        <f>VLOOKUP(B14,'Plantilla publicacion'!$A$3:$M$502,10,0)</f>
        <v>Númerica</v>
      </c>
      <c r="K14" s="7" t="str">
        <f>VLOOKUP(B14,'Plantilla publicacion'!$A$3:$M$502,11,0)</f>
        <v>2025-04-01</v>
      </c>
      <c r="L14" s="7" t="str">
        <f>VLOOKUP(B14,'Plantilla publicacion'!$A$3:$M$502,12,0)</f>
        <v>2025-11-28</v>
      </c>
      <c r="M14" s="59"/>
      <c r="N14" s="17" t="str">
        <f>VLOOKUP(B14,'Plantilla publicacion'!$A$3:$M$502,13,0)</f>
        <v>50-OFICINA DE CONTROL INTERNO</v>
      </c>
    </row>
    <row r="15" spans="1:14" ht="26.25" thickBot="1" x14ac:dyDescent="0.3">
      <c r="A15" s="13" t="str">
        <f>VLOOKUP(B15,'Plantilla publicacion'!$A$3:$B$502,2,0)</f>
        <v>Actividad propia</v>
      </c>
      <c r="B15" s="11" t="s">
        <v>582</v>
      </c>
      <c r="C15" s="164"/>
      <c r="D15" s="164">
        <f>VLOOKUP(B15,'Plantilla publicacion'!$A$3:$M$502,6,0)</f>
        <v>0</v>
      </c>
      <c r="E15" s="164"/>
      <c r="F15" s="164"/>
      <c r="G15" s="164">
        <f>VLOOKUP(B15,'Plantilla publicacion'!$A$3:$M$502,7,0)</f>
        <v>0</v>
      </c>
      <c r="H15" s="11" t="str">
        <f>VLOOKUP(B15,'Plantilla publicacion'!$A$3:$M$502,8,0)</f>
        <v>Elaborar y presentar al Comité Institucional de Gestión y Desempeño el informe de seguimiento a la implementación del MIPG (Actas de CIGD)</v>
      </c>
      <c r="I15" s="11">
        <f>VLOOKUP(B15,'Plantilla publicacion'!$A$3:$M$502,9,0)</f>
        <v>3</v>
      </c>
      <c r="J15" s="11" t="str">
        <f>VLOOKUP(B15,'Plantilla publicacion'!$A$3:$M$502,10,0)</f>
        <v>Númerica</v>
      </c>
      <c r="K15" s="117" t="str">
        <f>VLOOKUP(B15,'Plantilla publicacion'!$A$3:$M$502,11,0)</f>
        <v>2025-04-01</v>
      </c>
      <c r="L15" s="117" t="str">
        <f>VLOOKUP(B15,'Plantilla publicacion'!$A$3:$M$502,12,0)</f>
        <v>2025-11-28</v>
      </c>
      <c r="M15" s="118"/>
      <c r="N15" s="119" t="str">
        <f>VLOOKUP(B15,'Plantilla publicacion'!$A$3:$M$502,13,0)</f>
        <v>50-OFICINA DE CONTROL INTERNO</v>
      </c>
    </row>
    <row r="16" spans="1:14" s="12" customFormat="1" ht="25.5" x14ac:dyDescent="0.25">
      <c r="A16" s="5" t="str">
        <f>VLOOKUP(B16,'Plantilla publicacion'!$A$3:$B$502,2,0)</f>
        <v>Producto</v>
      </c>
      <c r="B16" s="105" t="s">
        <v>584</v>
      </c>
      <c r="C16" s="166" t="str">
        <f>VLOOKUP(B16,'Plantilla publicacion'!$A$3:$R$502,17,0)</f>
        <v>PND - 5-31-5-b- Convergencia regional - Entidades públicas territoriales y nacionales fortalecidas / PES - Transformación Institucional</v>
      </c>
      <c r="D16" s="166" t="str">
        <f>VLOOKUP(B16,'Plantilla publicacion'!$A$3:$M$502,6,0)</f>
        <v>60-Fortalecer el Sistema Integral de Gestión Institucional en el marco del Modelo Integrado de Planeación y gestión para mejorar la prestación del servicio.</v>
      </c>
      <c r="E16" s="166" t="str">
        <f>VLOOKUP(B16,'Plantilla publicacion'!$A$3:$O$502,14,0)</f>
        <v>106-Cumplimiento de productos del PAI asociados a Fortalecer el Sistema Integral de Gestión Institucional para mejorar la prestación del servicio.</v>
      </c>
      <c r="F16" s="166" t="str">
        <f>VLOOKUP(B16,'Plantilla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66" t="str">
        <f>VLOOKUP(B16,'Plantilla publicacion'!$A$3:$M$502,7,0)</f>
        <v>N/A</v>
      </c>
      <c r="H16" s="107" t="str">
        <f>VLOOKUP(B16,'Plantilla publicacion'!$A$3:$M$502,8,0)</f>
        <v>Objetivos estratégicos y orientaciones PND, evaluados frente a la planeación 2025 y el PES (Informe elaborado y enviado a Despacho y OAP/memorando o correo)</v>
      </c>
      <c r="I16" s="107">
        <f>VLOOKUP(B16,'Plantilla publicacion'!$A$3:$M$502,9,0)</f>
        <v>1</v>
      </c>
      <c r="J16" s="107" t="str">
        <f>VLOOKUP(B16,'Plantilla publicacion'!$A$3:$M$502,10,0)</f>
        <v>Númerica</v>
      </c>
      <c r="K16" s="107" t="str">
        <f>VLOOKUP(B16,'Plantilla publicacion'!$A$3:$M$502,11,0)</f>
        <v>2025-02-19</v>
      </c>
      <c r="L16" s="107" t="str">
        <f>VLOOKUP(B16,'Plantilla publicacion'!$A$3:$M$502,12,0)</f>
        <v>2025-12-19</v>
      </c>
      <c r="M16" s="107">
        <f>IF(ISERROR(VLOOKUP(B16,'Plantilla publicacion'!$A$3:$P$501,16,0)),"NA",VLOOKUP(B16,'Plantilla publicacion'!$A$3:$P$501,16,0))</f>
        <v>0</v>
      </c>
      <c r="N16" s="108" t="str">
        <f>VLOOKUP(B16,'Plantilla publicacion'!$A$3:$M$502,13,0)</f>
        <v>50-OFICINA DE CONTROL INTERNO</v>
      </c>
    </row>
    <row r="17" spans="1:14" ht="38.25" x14ac:dyDescent="0.25">
      <c r="A17" s="13" t="str">
        <f>VLOOKUP(B17,'Plantilla publicacion'!$A$3:$B$502,2,0)</f>
        <v>Actividad propia</v>
      </c>
      <c r="B17" s="109" t="s">
        <v>586</v>
      </c>
      <c r="C17" s="164"/>
      <c r="D17" s="164">
        <f>VLOOKUP(B17,'Plantilla publicacion'!$A$3:$M$502,6,0)</f>
        <v>0</v>
      </c>
      <c r="E17" s="164"/>
      <c r="F17" s="164"/>
      <c r="G17" s="164"/>
      <c r="H17" s="6" t="str">
        <f>VLOOKUP(B17,'Plantilla publicacion'!$A$3:$M$502,8,0)</f>
        <v>Evaluar el cumplimiento de compromisos que la Superintendencia  tiene en el Plan Estratégico Sectorial frente a los objetivos estratégicos del ministerio (informe con los resultados de la evaluación elaborado)</v>
      </c>
      <c r="I17" s="6">
        <f>VLOOKUP(B17,'Plantilla publicacion'!$A$3:$M$502,9,0)</f>
        <v>1</v>
      </c>
      <c r="J17" s="6" t="str">
        <f>VLOOKUP(B17,'Plantilla publicacion'!$A$3:$M$502,10,0)</f>
        <v>Númerica</v>
      </c>
      <c r="K17" s="7" t="str">
        <f>VLOOKUP(B17,'Plantilla publicacion'!$A$3:$M$502,11,0)</f>
        <v>2025-02-19</v>
      </c>
      <c r="L17" s="7" t="str">
        <f>VLOOKUP(B17,'Plantilla publicacion'!$A$3:$M$502,12,0)</f>
        <v>2025-12-19</v>
      </c>
      <c r="M17" s="59"/>
      <c r="N17" s="110" t="str">
        <f>VLOOKUP(B17,'Plantilla publicacion'!$A$3:$M$502,13,0)</f>
        <v>50-OFICINA DE CONTROL INTERNO</v>
      </c>
    </row>
    <row r="18" spans="1:14" ht="38.25" x14ac:dyDescent="0.25">
      <c r="A18" s="13" t="str">
        <f>VLOOKUP(B18,'Plantilla publicacion'!$A$3:$B$502,2,0)</f>
        <v>Actividad propia</v>
      </c>
      <c r="B18" s="109" t="s">
        <v>588</v>
      </c>
      <c r="C18" s="164"/>
      <c r="D18" s="164">
        <f>VLOOKUP(B18,'Plantilla publicacion'!$A$3:$M$502,6,0)</f>
        <v>0</v>
      </c>
      <c r="E18" s="164"/>
      <c r="F18" s="164"/>
      <c r="G18" s="164"/>
      <c r="H18" s="6" t="str">
        <f>VLOOKUP(B18,'Plantilla publicacion'!$A$3:$M$502,8,0)</f>
        <v>Evaluar cumplimiento de los Objetivos Estrategicos  y el Plan Nacional de Desarrollo frente a las responsabilidades determinadas por los mismos para la SIC. (informe con los resultados de la evaluación elaborado).</v>
      </c>
      <c r="I18" s="6">
        <f>VLOOKUP(B18,'Plantilla publicacion'!$A$3:$M$502,9,0)</f>
        <v>1</v>
      </c>
      <c r="J18" s="6" t="str">
        <f>VLOOKUP(B18,'Plantilla publicacion'!$A$3:$M$502,10,0)</f>
        <v>Númerica</v>
      </c>
      <c r="K18" s="7" t="str">
        <f>VLOOKUP(B18,'Plantilla publicacion'!$A$3:$M$502,11,0)</f>
        <v>2025-02-19</v>
      </c>
      <c r="L18" s="7" t="str">
        <f>VLOOKUP(B18,'Plantilla publicacion'!$A$3:$M$502,12,0)</f>
        <v>2025-12-19</v>
      </c>
      <c r="M18" s="59"/>
      <c r="N18" s="110" t="str">
        <f>VLOOKUP(B18,'Plantilla publicacion'!$A$3:$M$502,13,0)</f>
        <v>50-OFICINA DE CONTROL INTERNO</v>
      </c>
    </row>
    <row r="19" spans="1:14" ht="26.25" thickBot="1" x14ac:dyDescent="0.3">
      <c r="A19" s="13" t="str">
        <f>VLOOKUP(B19,'Plantilla publicacion'!$A$3:$B$502,2,0)</f>
        <v>Actividad propia</v>
      </c>
      <c r="B19" s="111" t="s">
        <v>589</v>
      </c>
      <c r="C19" s="165"/>
      <c r="D19" s="165">
        <f>VLOOKUP(B19,'Plantilla publicacion'!$A$3:$M$502,6,0)</f>
        <v>0</v>
      </c>
      <c r="E19" s="165"/>
      <c r="F19" s="165"/>
      <c r="G19" s="165"/>
      <c r="H19" s="113" t="str">
        <f>VLOOKUP(B19,'Plantilla publicacion'!$A$3:$M$502,8,0)</f>
        <v>Elaborar y radicar ante los responsables, el informe. (informe con los resultados de la evaluación elaborado y radicado al Superintendente y OAP / Correo-Memorando)</v>
      </c>
      <c r="I19" s="113">
        <f>VLOOKUP(B19,'Plantilla publicacion'!$A$3:$M$502,9,0)</f>
        <v>1</v>
      </c>
      <c r="J19" s="113" t="str">
        <f>VLOOKUP(B19,'Plantilla publicacion'!$A$3:$M$502,10,0)</f>
        <v>Númerica</v>
      </c>
      <c r="K19" s="114" t="str">
        <f>VLOOKUP(B19,'Plantilla publicacion'!$A$3:$M$502,11,0)</f>
        <v>2025-02-19</v>
      </c>
      <c r="L19" s="114" t="str">
        <f>VLOOKUP(B19,'Plantilla publicacion'!$A$3:$M$502,12,0)</f>
        <v>2025-12-19</v>
      </c>
      <c r="M19" s="115"/>
      <c r="N19" s="116" t="str">
        <f>VLOOKUP(B19,'Plantilla publicacion'!$A$3:$M$502,13,0)</f>
        <v>50-OFICINA DE CONTROL INTERNO</v>
      </c>
    </row>
  </sheetData>
  <autoFilter ref="A9:N19" xr:uid="{5AD4A8B9-DA5F-4133-BA0D-1F60F10F51BC}"/>
  <mergeCells count="23">
    <mergeCell ref="B8:D8"/>
    <mergeCell ref="G8:N8"/>
    <mergeCell ref="B1:G3"/>
    <mergeCell ref="H1:N3"/>
    <mergeCell ref="B4:N4"/>
    <mergeCell ref="B6:N6"/>
    <mergeCell ref="B7:N7"/>
    <mergeCell ref="B5:L5"/>
    <mergeCell ref="C10:C12"/>
    <mergeCell ref="G10:G12"/>
    <mergeCell ref="F10:F12"/>
    <mergeCell ref="E10:E12"/>
    <mergeCell ref="D10:D12"/>
    <mergeCell ref="C13:C15"/>
    <mergeCell ref="D13:D15"/>
    <mergeCell ref="E13:E15"/>
    <mergeCell ref="F13:F15"/>
    <mergeCell ref="G13:G15"/>
    <mergeCell ref="G16:G19"/>
    <mergeCell ref="F16:F19"/>
    <mergeCell ref="E16:E19"/>
    <mergeCell ref="D16:D19"/>
    <mergeCell ref="C16:C19"/>
  </mergeCells>
  <conditionalFormatting sqref="H14:N15 H11:N12 H17:N19">
    <cfRule type="cellIs" dxfId="18" priority="31" operator="equal">
      <formula>0</formula>
    </cfRule>
  </conditionalFormatting>
  <conditionalFormatting sqref="A11:A12 A14:A15 A17:A19">
    <cfRule type="cellIs" dxfId="17" priority="30" operator="equal">
      <formula>0</formula>
    </cfRule>
  </conditionalFormatting>
  <conditionalFormatting sqref="B6:N6">
    <cfRule type="cellIs" dxfId="16" priority="29" operator="equal">
      <formula>0</formula>
    </cfRule>
  </conditionalFormatting>
  <conditionalFormatting sqref="A10:B10 N10:XFD10 H10:L10">
    <cfRule type="cellIs" dxfId="15" priority="28" operator="equal">
      <formula>0</formula>
    </cfRule>
  </conditionalFormatting>
  <conditionalFormatting sqref="A13:B13 H13:L13 N13:XFD13">
    <cfRule type="cellIs" dxfId="14" priority="27" operator="equal">
      <formula>0</formula>
    </cfRule>
  </conditionalFormatting>
  <conditionalFormatting sqref="A16:XFD16">
    <cfRule type="cellIs" dxfId="13" priority="26" operator="equal">
      <formula>0</formula>
    </cfRule>
  </conditionalFormatting>
  <conditionalFormatting sqref="A9:XFD9">
    <cfRule type="cellIs" dxfId="12" priority="18" operator="equal">
      <formula>0</formula>
    </cfRule>
  </conditionalFormatting>
  <conditionalFormatting sqref="C10">
    <cfRule type="cellIs" dxfId="11" priority="14" operator="equal">
      <formula>0</formula>
    </cfRule>
  </conditionalFormatting>
  <conditionalFormatting sqref="G10">
    <cfRule type="cellIs" dxfId="10" priority="13" operator="equal">
      <formula>0</formula>
    </cfRule>
  </conditionalFormatting>
  <conditionalFormatting sqref="F10">
    <cfRule type="cellIs" dxfId="9" priority="12" operator="equal">
      <formula>0</formula>
    </cfRule>
  </conditionalFormatting>
  <conditionalFormatting sqref="E10">
    <cfRule type="cellIs" dxfId="8" priority="11" operator="equal">
      <formula>0</formula>
    </cfRule>
  </conditionalFormatting>
  <conditionalFormatting sqref="D10">
    <cfRule type="cellIs" dxfId="7" priority="10" operator="equal">
      <formula>0</formula>
    </cfRule>
  </conditionalFormatting>
  <conditionalFormatting sqref="C13">
    <cfRule type="cellIs" dxfId="6" priority="9" operator="equal">
      <formula>0</formula>
    </cfRule>
  </conditionalFormatting>
  <conditionalFormatting sqref="D13">
    <cfRule type="cellIs" dxfId="5" priority="8" operator="equal">
      <formula>0</formula>
    </cfRule>
  </conditionalFormatting>
  <conditionalFormatting sqref="E13">
    <cfRule type="cellIs" dxfId="4" priority="7" operator="equal">
      <formula>0</formula>
    </cfRule>
  </conditionalFormatting>
  <conditionalFormatting sqref="F13">
    <cfRule type="cellIs" dxfId="3" priority="6" operator="equal">
      <formula>0</formula>
    </cfRule>
  </conditionalFormatting>
  <conditionalFormatting sqref="G13">
    <cfRule type="cellIs" dxfId="2" priority="5" operator="equal">
      <formula>0</formula>
    </cfRule>
  </conditionalFormatting>
  <conditionalFormatting sqref="M13">
    <cfRule type="cellIs" dxfId="1" priority="3" operator="equal">
      <formula>0</formula>
    </cfRule>
  </conditionalFormatting>
  <conditionalFormatting sqref="M10">
    <cfRule type="cellIs" dxfId="0" priority="1"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N10:N19" xr:uid="{0205168F-4B56-4A77-8409-9E48DD98B670}">
      <formula1>area</formula1>
    </dataValidation>
    <dataValidation type="list" allowBlank="1" showErrorMessage="1" sqref="J10:J19" xr:uid="{AA4247F2-E880-4E05-9771-0907D98FFE79}">
      <formula1>"1-Númerica,2-Porcentual"</formula1>
    </dataValidation>
    <dataValidation type="list" allowBlank="1" showInputMessage="1" showErrorMessage="1" sqref="C10 C13 C16" xr:uid="{2A684977-8470-4A36-93A4-3B25231484CE}">
      <formula1>politicas</formula1>
    </dataValidation>
  </dataValidations>
  <pageMargins left="0.7" right="0.7" top="0.75" bottom="0.75" header="0.3" footer="0.3"/>
  <pageSetup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C4" sqref="C4:F4"/>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7" customWidth="1"/>
    <col min="22" max="22" width="92.42578125" style="63" customWidth="1"/>
  </cols>
  <sheetData>
    <row r="1" spans="2:22" ht="95.25" customHeight="1" x14ac:dyDescent="0.25">
      <c r="B1" s="127" t="s">
        <v>2042</v>
      </c>
    </row>
    <row r="2" spans="2:22" ht="75" x14ac:dyDescent="0.25">
      <c r="B2" s="90" t="s">
        <v>1803</v>
      </c>
      <c r="C2" s="91" t="s">
        <v>1870</v>
      </c>
      <c r="I2" s="90" t="s">
        <v>1805</v>
      </c>
      <c r="J2" s="92" t="s">
        <v>1871</v>
      </c>
      <c r="V2" s="37"/>
    </row>
    <row r="3" spans="2:22" x14ac:dyDescent="0.25">
      <c r="V3" s="37"/>
    </row>
    <row r="4" spans="2:22" ht="30" x14ac:dyDescent="0.25">
      <c r="B4" s="257" t="s">
        <v>1872</v>
      </c>
      <c r="C4" s="258" t="s">
        <v>1873</v>
      </c>
      <c r="D4" s="259"/>
      <c r="E4" s="259"/>
      <c r="F4" s="260"/>
      <c r="G4" s="93" t="s">
        <v>1874</v>
      </c>
      <c r="V4" s="103"/>
    </row>
    <row r="5" spans="2:22" ht="30" x14ac:dyDescent="0.25">
      <c r="B5" s="257"/>
      <c r="C5" s="94" t="s">
        <v>1875</v>
      </c>
      <c r="D5" s="94" t="s">
        <v>1876</v>
      </c>
      <c r="E5" s="94" t="s">
        <v>1877</v>
      </c>
      <c r="F5" s="94" t="s">
        <v>1878</v>
      </c>
      <c r="G5" s="95" t="s">
        <v>1879</v>
      </c>
      <c r="I5" s="93" t="s">
        <v>1880</v>
      </c>
      <c r="J5" s="96" t="s">
        <v>1881</v>
      </c>
      <c r="L5" s="93" t="s">
        <v>1938</v>
      </c>
      <c r="M5" s="96" t="s">
        <v>1939</v>
      </c>
      <c r="O5" s="93" t="s">
        <v>1983</v>
      </c>
      <c r="P5" s="96" t="s">
        <v>1984</v>
      </c>
      <c r="R5" s="93" t="s">
        <v>2015</v>
      </c>
      <c r="S5" s="96" t="s">
        <v>2016</v>
      </c>
      <c r="U5" s="101" t="s">
        <v>2029</v>
      </c>
      <c r="V5" s="101" t="s">
        <v>2030</v>
      </c>
    </row>
    <row r="6" spans="2:22" ht="57" x14ac:dyDescent="0.25">
      <c r="B6" s="97" t="s">
        <v>1790</v>
      </c>
      <c r="C6" s="97" t="s">
        <v>1882</v>
      </c>
      <c r="D6" s="97" t="s">
        <v>1883</v>
      </c>
      <c r="E6" s="97" t="s">
        <v>1884</v>
      </c>
      <c r="F6" s="97" t="s">
        <v>1885</v>
      </c>
      <c r="G6" s="97" t="s">
        <v>1886</v>
      </c>
      <c r="I6" s="98" t="s">
        <v>1887</v>
      </c>
      <c r="J6" s="98" t="s">
        <v>1888</v>
      </c>
      <c r="L6" s="98" t="s">
        <v>1940</v>
      </c>
      <c r="M6" s="98" t="s">
        <v>1941</v>
      </c>
      <c r="O6" s="98" t="s">
        <v>1985</v>
      </c>
      <c r="P6" s="98" t="s">
        <v>1955</v>
      </c>
      <c r="R6" s="98" t="s">
        <v>2017</v>
      </c>
      <c r="S6" s="98" t="s">
        <v>2018</v>
      </c>
      <c r="U6" s="102" t="s">
        <v>31</v>
      </c>
      <c r="V6" s="73" t="s">
        <v>2023</v>
      </c>
    </row>
    <row r="7" spans="2:22" ht="60" x14ac:dyDescent="0.25">
      <c r="B7" s="97" t="s">
        <v>1889</v>
      </c>
      <c r="C7" s="97" t="s">
        <v>1882</v>
      </c>
      <c r="D7" s="97" t="s">
        <v>1890</v>
      </c>
      <c r="E7" s="97" t="s">
        <v>1891</v>
      </c>
      <c r="F7" s="97" t="s">
        <v>1892</v>
      </c>
      <c r="G7" s="97" t="s">
        <v>1886</v>
      </c>
      <c r="I7" s="98" t="s">
        <v>1893</v>
      </c>
      <c r="J7" s="98" t="s">
        <v>1894</v>
      </c>
      <c r="L7" s="98" t="s">
        <v>1942</v>
      </c>
      <c r="M7" s="98" t="s">
        <v>1943</v>
      </c>
      <c r="O7" s="98" t="s">
        <v>1986</v>
      </c>
      <c r="P7" s="98" t="s">
        <v>1957</v>
      </c>
      <c r="R7" s="98" t="s">
        <v>2019</v>
      </c>
      <c r="S7" s="98" t="s">
        <v>2020</v>
      </c>
      <c r="U7" s="102" t="s">
        <v>34</v>
      </c>
      <c r="V7" s="73" t="s">
        <v>2024</v>
      </c>
    </row>
    <row r="8" spans="2:22" ht="71.25" x14ac:dyDescent="0.25">
      <c r="B8" s="97" t="s">
        <v>1895</v>
      </c>
      <c r="C8" s="97" t="s">
        <v>1896</v>
      </c>
      <c r="D8" s="97" t="s">
        <v>1897</v>
      </c>
      <c r="E8" s="97" t="s">
        <v>1898</v>
      </c>
      <c r="F8" s="97" t="s">
        <v>1899</v>
      </c>
      <c r="G8" s="97" t="s">
        <v>1886</v>
      </c>
      <c r="I8" s="98" t="s">
        <v>1900</v>
      </c>
      <c r="J8" s="98" t="s">
        <v>1901</v>
      </c>
      <c r="L8" s="98" t="s">
        <v>1944</v>
      </c>
      <c r="M8" s="98" t="s">
        <v>1945</v>
      </c>
      <c r="O8" s="98" t="s">
        <v>1987</v>
      </c>
      <c r="P8" s="98" t="s">
        <v>1971</v>
      </c>
      <c r="U8" s="102" t="s">
        <v>23</v>
      </c>
      <c r="V8" s="73" t="s">
        <v>2025</v>
      </c>
    </row>
    <row r="9" spans="2:22" ht="57" x14ac:dyDescent="0.25">
      <c r="B9" s="97" t="s">
        <v>1902</v>
      </c>
      <c r="C9" s="97" t="s">
        <v>1896</v>
      </c>
      <c r="D9" s="97" t="s">
        <v>1897</v>
      </c>
      <c r="E9" s="97" t="s">
        <v>1898</v>
      </c>
      <c r="F9" s="97" t="s">
        <v>1903</v>
      </c>
      <c r="G9" s="97" t="s">
        <v>1904</v>
      </c>
      <c r="I9" s="98" t="s">
        <v>1905</v>
      </c>
      <c r="J9" s="98" t="s">
        <v>1906</v>
      </c>
      <c r="L9" s="98" t="s">
        <v>1946</v>
      </c>
      <c r="M9" s="98" t="s">
        <v>1947</v>
      </c>
      <c r="O9" s="98" t="s">
        <v>1988</v>
      </c>
      <c r="P9" s="98" t="s">
        <v>1981</v>
      </c>
      <c r="U9" s="102" t="s">
        <v>32</v>
      </c>
      <c r="V9" s="73" t="s">
        <v>2026</v>
      </c>
    </row>
    <row r="10" spans="2:22" ht="71.25" x14ac:dyDescent="0.25">
      <c r="B10" s="97" t="s">
        <v>1907</v>
      </c>
      <c r="C10" s="97" t="s">
        <v>1896</v>
      </c>
      <c r="D10" s="97" t="s">
        <v>1897</v>
      </c>
      <c r="E10" s="97" t="s">
        <v>1898</v>
      </c>
      <c r="F10" s="97" t="s">
        <v>1908</v>
      </c>
      <c r="G10" s="97" t="s">
        <v>1886</v>
      </c>
      <c r="I10" s="98" t="s">
        <v>1909</v>
      </c>
      <c r="J10" s="98" t="s">
        <v>1910</v>
      </c>
      <c r="L10" s="98" t="s">
        <v>1948</v>
      </c>
      <c r="M10" s="98" t="s">
        <v>1949</v>
      </c>
      <c r="O10" s="98" t="s">
        <v>1989</v>
      </c>
      <c r="P10" s="98" t="s">
        <v>1975</v>
      </c>
      <c r="U10" s="102" t="s">
        <v>29</v>
      </c>
      <c r="V10" s="73" t="s">
        <v>2026</v>
      </c>
    </row>
    <row r="11" spans="2:22" ht="71.25" x14ac:dyDescent="0.25">
      <c r="B11" s="97" t="s">
        <v>1911</v>
      </c>
      <c r="C11" s="97" t="s">
        <v>1896</v>
      </c>
      <c r="D11" s="97" t="s">
        <v>1897</v>
      </c>
      <c r="E11" s="97" t="s">
        <v>1898</v>
      </c>
      <c r="F11" s="97" t="s">
        <v>1908</v>
      </c>
      <c r="G11" s="97" t="s">
        <v>1912</v>
      </c>
      <c r="I11" s="98" t="s">
        <v>1913</v>
      </c>
      <c r="J11" s="98" t="s">
        <v>1914</v>
      </c>
      <c r="L11" s="98" t="s">
        <v>1950</v>
      </c>
      <c r="M11" s="98" t="s">
        <v>1951</v>
      </c>
      <c r="O11" s="98" t="s">
        <v>1990</v>
      </c>
      <c r="P11" s="98" t="s">
        <v>1973</v>
      </c>
      <c r="U11" s="102" t="s">
        <v>40</v>
      </c>
      <c r="V11" s="73" t="s">
        <v>2027</v>
      </c>
    </row>
    <row r="12" spans="2:22" ht="71.25" x14ac:dyDescent="0.25">
      <c r="B12" s="97" t="s">
        <v>1915</v>
      </c>
      <c r="C12" s="99" t="s">
        <v>1916</v>
      </c>
      <c r="D12" s="99" t="s">
        <v>1917</v>
      </c>
      <c r="E12" s="99" t="s">
        <v>1918</v>
      </c>
      <c r="F12" s="100" t="s">
        <v>1919</v>
      </c>
      <c r="G12" s="97" t="s">
        <v>1920</v>
      </c>
      <c r="I12" s="98" t="s">
        <v>1921</v>
      </c>
      <c r="J12" s="98" t="s">
        <v>1922</v>
      </c>
      <c r="L12" s="98" t="s">
        <v>1952</v>
      </c>
      <c r="M12" s="98" t="s">
        <v>1953</v>
      </c>
      <c r="O12" s="98" t="s">
        <v>1991</v>
      </c>
      <c r="P12" s="98" t="s">
        <v>1992</v>
      </c>
      <c r="U12" s="102" t="s">
        <v>22</v>
      </c>
      <c r="V12" s="73" t="s">
        <v>2021</v>
      </c>
    </row>
    <row r="13" spans="2:22" ht="71.25" x14ac:dyDescent="0.25">
      <c r="B13" s="97" t="s">
        <v>1923</v>
      </c>
      <c r="C13" s="97" t="s">
        <v>1916</v>
      </c>
      <c r="D13" s="97" t="s">
        <v>1917</v>
      </c>
      <c r="E13" s="97" t="s">
        <v>1918</v>
      </c>
      <c r="F13" s="97" t="s">
        <v>1919</v>
      </c>
      <c r="G13" s="97" t="s">
        <v>1912</v>
      </c>
      <c r="I13" s="98" t="s">
        <v>1924</v>
      </c>
      <c r="J13" s="98" t="s">
        <v>1925</v>
      </c>
      <c r="L13" s="98" t="s">
        <v>1954</v>
      </c>
      <c r="M13" s="98" t="s">
        <v>1955</v>
      </c>
      <c r="O13" s="98" t="s">
        <v>1993</v>
      </c>
      <c r="P13" s="98" t="s">
        <v>1994</v>
      </c>
      <c r="U13" s="102" t="s">
        <v>54</v>
      </c>
      <c r="V13" s="73" t="s">
        <v>2022</v>
      </c>
    </row>
    <row r="14" spans="2:22" ht="71.25" x14ac:dyDescent="0.25">
      <c r="B14" s="97" t="s">
        <v>1926</v>
      </c>
      <c r="C14" s="97" t="s">
        <v>1916</v>
      </c>
      <c r="D14" s="97" t="s">
        <v>1917</v>
      </c>
      <c r="E14" s="97" t="s">
        <v>1918</v>
      </c>
      <c r="F14" s="97" t="s">
        <v>1927</v>
      </c>
      <c r="G14" s="97" t="s">
        <v>1912</v>
      </c>
      <c r="I14" s="98" t="s">
        <v>1928</v>
      </c>
      <c r="J14" s="98" t="s">
        <v>1929</v>
      </c>
      <c r="L14" s="98" t="s">
        <v>1956</v>
      </c>
      <c r="M14" s="98" t="s">
        <v>1957</v>
      </c>
      <c r="O14" s="98" t="s">
        <v>1995</v>
      </c>
      <c r="P14" s="98" t="s">
        <v>1963</v>
      </c>
      <c r="U14" s="102" t="s">
        <v>329</v>
      </c>
      <c r="V14" s="73" t="s">
        <v>2028</v>
      </c>
    </row>
    <row r="15" spans="2:22" ht="45" x14ac:dyDescent="0.25">
      <c r="I15" s="98" t="s">
        <v>1930</v>
      </c>
      <c r="J15" s="98" t="s">
        <v>1931</v>
      </c>
      <c r="L15" s="98" t="s">
        <v>1958</v>
      </c>
      <c r="M15" s="98" t="s">
        <v>1959</v>
      </c>
      <c r="O15" s="98" t="s">
        <v>1996</v>
      </c>
      <c r="P15" s="98" t="s">
        <v>1977</v>
      </c>
      <c r="V15" s="37"/>
    </row>
    <row r="16" spans="2:22" ht="45" x14ac:dyDescent="0.25">
      <c r="I16" s="98" t="s">
        <v>1932</v>
      </c>
      <c r="J16" s="98" t="s">
        <v>1933</v>
      </c>
      <c r="L16" s="98" t="s">
        <v>1960</v>
      </c>
      <c r="M16" s="98" t="s">
        <v>1961</v>
      </c>
      <c r="O16" s="98" t="s">
        <v>1997</v>
      </c>
      <c r="P16" s="98" t="s">
        <v>1979</v>
      </c>
      <c r="V16" s="37"/>
    </row>
    <row r="17" spans="9:22" ht="45" x14ac:dyDescent="0.25">
      <c r="I17" s="98" t="s">
        <v>1934</v>
      </c>
      <c r="J17" s="98" t="s">
        <v>1935</v>
      </c>
      <c r="L17" s="98" t="s">
        <v>1962</v>
      </c>
      <c r="M17" s="98" t="s">
        <v>1963</v>
      </c>
      <c r="O17" s="98" t="s">
        <v>1998</v>
      </c>
      <c r="P17" s="98" t="s">
        <v>1961</v>
      </c>
      <c r="V17" s="37"/>
    </row>
    <row r="18" spans="9:22" ht="45" x14ac:dyDescent="0.25">
      <c r="I18" s="98" t="s">
        <v>1936</v>
      </c>
      <c r="J18" s="98" t="s">
        <v>1937</v>
      </c>
      <c r="L18" s="98" t="s">
        <v>1964</v>
      </c>
      <c r="M18" s="98" t="s">
        <v>1965</v>
      </c>
      <c r="O18" s="98" t="s">
        <v>1999</v>
      </c>
      <c r="P18" s="98" t="s">
        <v>1959</v>
      </c>
      <c r="V18" s="37"/>
    </row>
    <row r="19" spans="9:22" ht="30" x14ac:dyDescent="0.25">
      <c r="L19" s="98" t="s">
        <v>1966</v>
      </c>
      <c r="M19" s="98" t="s">
        <v>1967</v>
      </c>
      <c r="O19" s="98" t="s">
        <v>2000</v>
      </c>
      <c r="P19" s="98" t="s">
        <v>1969</v>
      </c>
      <c r="V19" s="37"/>
    </row>
    <row r="20" spans="9:22" ht="30" x14ac:dyDescent="0.25">
      <c r="L20" s="98" t="s">
        <v>1968</v>
      </c>
      <c r="M20" s="98" t="s">
        <v>1969</v>
      </c>
      <c r="O20" s="98" t="s">
        <v>2001</v>
      </c>
      <c r="P20" s="98" t="s">
        <v>2002</v>
      </c>
      <c r="V20" s="37"/>
    </row>
    <row r="21" spans="9:22" ht="45" x14ac:dyDescent="0.25">
      <c r="L21" s="98" t="s">
        <v>1970</v>
      </c>
      <c r="M21" s="98" t="s">
        <v>1971</v>
      </c>
      <c r="O21" s="98" t="s">
        <v>2003</v>
      </c>
      <c r="P21" s="98" t="s">
        <v>1945</v>
      </c>
      <c r="V21" s="37"/>
    </row>
    <row r="22" spans="9:22" ht="45" x14ac:dyDescent="0.25">
      <c r="L22" s="98" t="s">
        <v>1972</v>
      </c>
      <c r="M22" s="98" t="s">
        <v>1973</v>
      </c>
      <c r="O22" s="98" t="s">
        <v>2004</v>
      </c>
      <c r="P22" s="98" t="s">
        <v>2005</v>
      </c>
      <c r="V22" s="37"/>
    </row>
    <row r="23" spans="9:22" ht="45" x14ac:dyDescent="0.25">
      <c r="L23" s="98" t="s">
        <v>1974</v>
      </c>
      <c r="M23" s="98" t="s">
        <v>1975</v>
      </c>
      <c r="O23" s="98" t="s">
        <v>2006</v>
      </c>
      <c r="P23" s="98" t="s">
        <v>2007</v>
      </c>
      <c r="V23" s="37"/>
    </row>
    <row r="24" spans="9:22" ht="45" x14ac:dyDescent="0.25">
      <c r="L24" s="98" t="s">
        <v>1976</v>
      </c>
      <c r="M24" s="98" t="s">
        <v>1977</v>
      </c>
      <c r="O24" s="98" t="s">
        <v>2008</v>
      </c>
      <c r="P24" s="98" t="s">
        <v>1951</v>
      </c>
      <c r="V24" s="37"/>
    </row>
    <row r="25" spans="9:22" ht="30" x14ac:dyDescent="0.25">
      <c r="L25" s="98" t="s">
        <v>1978</v>
      </c>
      <c r="M25" s="98" t="s">
        <v>1979</v>
      </c>
      <c r="O25" s="98" t="s">
        <v>2009</v>
      </c>
      <c r="P25" s="98" t="s">
        <v>1949</v>
      </c>
      <c r="V25" s="37"/>
    </row>
    <row r="26" spans="9:22" ht="30" x14ac:dyDescent="0.25">
      <c r="L26" s="98" t="s">
        <v>1980</v>
      </c>
      <c r="M26" s="98" t="s">
        <v>1981</v>
      </c>
      <c r="O26" s="98" t="s">
        <v>2010</v>
      </c>
      <c r="P26" s="98" t="s">
        <v>1965</v>
      </c>
      <c r="V26" s="37"/>
    </row>
    <row r="27" spans="9:22" ht="120" x14ac:dyDescent="0.25">
      <c r="L27" s="98" t="s">
        <v>1966</v>
      </c>
      <c r="M27" s="98" t="s">
        <v>1982</v>
      </c>
      <c r="O27" s="98" t="s">
        <v>2011</v>
      </c>
      <c r="P27" s="98" t="s">
        <v>2012</v>
      </c>
      <c r="V27" s="37"/>
    </row>
    <row r="28" spans="9:22" ht="30" x14ac:dyDescent="0.25">
      <c r="L28" s="3"/>
      <c r="M28" s="3"/>
      <c r="O28" s="98" t="s">
        <v>2013</v>
      </c>
      <c r="P28" s="98" t="s">
        <v>2014</v>
      </c>
      <c r="V28" s="37"/>
    </row>
    <row r="29" spans="9:22" x14ac:dyDescent="0.25">
      <c r="L29" s="3"/>
      <c r="M29" s="3"/>
      <c r="O29" s="3"/>
      <c r="P29" s="3"/>
      <c r="V29" s="37"/>
    </row>
    <row r="30" spans="9:22" x14ac:dyDescent="0.25">
      <c r="V30" s="37"/>
    </row>
    <row r="31" spans="9:22" x14ac:dyDescent="0.25">
      <c r="V31" s="37"/>
    </row>
    <row r="32" spans="9:22" x14ac:dyDescent="0.25">
      <c r="V32" s="37"/>
    </row>
    <row r="33" spans="22:22" x14ac:dyDescent="0.25">
      <c r="V33" s="37"/>
    </row>
    <row r="34" spans="22:22" x14ac:dyDescent="0.25">
      <c r="V34" s="37"/>
    </row>
    <row r="35" spans="22:22" x14ac:dyDescent="0.25">
      <c r="V35" s="37"/>
    </row>
    <row r="36" spans="22:22" x14ac:dyDescent="0.25">
      <c r="V36" s="37"/>
    </row>
    <row r="37" spans="22:22" x14ac:dyDescent="0.25">
      <c r="V37" s="37"/>
    </row>
    <row r="38" spans="22:22" x14ac:dyDescent="0.25">
      <c r="V38" s="37"/>
    </row>
    <row r="39" spans="22:22" x14ac:dyDescent="0.25">
      <c r="V39" s="37"/>
    </row>
    <row r="40" spans="22:22" x14ac:dyDescent="0.25">
      <c r="V40" s="37"/>
    </row>
    <row r="41" spans="22:22" x14ac:dyDescent="0.25">
      <c r="V41" s="37"/>
    </row>
    <row r="42" spans="22:22" x14ac:dyDescent="0.25">
      <c r="V42" s="37"/>
    </row>
    <row r="43" spans="22:22" x14ac:dyDescent="0.25">
      <c r="V43" s="37"/>
    </row>
    <row r="44" spans="22:22" x14ac:dyDescent="0.25">
      <c r="V44" s="37"/>
    </row>
    <row r="45" spans="22:22" x14ac:dyDescent="0.25">
      <c r="V45" s="37"/>
    </row>
    <row r="46" spans="22:22" x14ac:dyDescent="0.25">
      <c r="V46" s="37"/>
    </row>
    <row r="47" spans="22:22" x14ac:dyDescent="0.25">
      <c r="V47" s="37"/>
    </row>
    <row r="48" spans="22:22" x14ac:dyDescent="0.25">
      <c r="V48" s="37"/>
    </row>
    <row r="49" spans="22:22" x14ac:dyDescent="0.25">
      <c r="V49" s="37"/>
    </row>
    <row r="50" spans="22:22" x14ac:dyDescent="0.25">
      <c r="V50" s="37"/>
    </row>
    <row r="51" spans="22:22" x14ac:dyDescent="0.25">
      <c r="V51" s="37"/>
    </row>
    <row r="52" spans="22:22" x14ac:dyDescent="0.25">
      <c r="V52" s="37"/>
    </row>
    <row r="53" spans="22:22" x14ac:dyDescent="0.25">
      <c r="V53" s="37"/>
    </row>
    <row r="54" spans="22:22" x14ac:dyDescent="0.25">
      <c r="V54" s="37"/>
    </row>
    <row r="55" spans="22:22" x14ac:dyDescent="0.25">
      <c r="V55" s="37"/>
    </row>
    <row r="56" spans="22:22" x14ac:dyDescent="0.25">
      <c r="V56" s="37"/>
    </row>
    <row r="57" spans="22:22" x14ac:dyDescent="0.25">
      <c r="V57" s="37"/>
    </row>
    <row r="58" spans="22:22" x14ac:dyDescent="0.25">
      <c r="V58" s="37"/>
    </row>
    <row r="59" spans="22:22" x14ac:dyDescent="0.25">
      <c r="V59" s="37"/>
    </row>
    <row r="60" spans="22:22" x14ac:dyDescent="0.25">
      <c r="V60" s="37"/>
    </row>
    <row r="61" spans="22:22" x14ac:dyDescent="0.25">
      <c r="V61" s="37"/>
    </row>
    <row r="62" spans="22:22" x14ac:dyDescent="0.25">
      <c r="V62" s="37"/>
    </row>
    <row r="63" spans="22:22" x14ac:dyDescent="0.25">
      <c r="V63" s="37"/>
    </row>
    <row r="64" spans="22:22" x14ac:dyDescent="0.25">
      <c r="V64" s="37"/>
    </row>
    <row r="65" spans="22:22" x14ac:dyDescent="0.25">
      <c r="V65" s="37"/>
    </row>
    <row r="66" spans="22:22" x14ac:dyDescent="0.25">
      <c r="V66" s="37"/>
    </row>
    <row r="67" spans="22:22" x14ac:dyDescent="0.25">
      <c r="V67" s="37"/>
    </row>
    <row r="68" spans="22:22" x14ac:dyDescent="0.25">
      <c r="V68" s="37"/>
    </row>
    <row r="69" spans="22:22" x14ac:dyDescent="0.25">
      <c r="V69" s="37"/>
    </row>
    <row r="70" spans="22:22" x14ac:dyDescent="0.25">
      <c r="V70" s="37"/>
    </row>
    <row r="71" spans="22:22" x14ac:dyDescent="0.25">
      <c r="V71" s="37"/>
    </row>
    <row r="72" spans="22:22" x14ac:dyDescent="0.25">
      <c r="V72" s="37"/>
    </row>
    <row r="73" spans="22:22" x14ac:dyDescent="0.25">
      <c r="V73" s="37"/>
    </row>
    <row r="74" spans="22:22" x14ac:dyDescent="0.25">
      <c r="V74" s="37"/>
    </row>
    <row r="75" spans="22:22" x14ac:dyDescent="0.25">
      <c r="V75" s="37"/>
    </row>
    <row r="76" spans="22:22" x14ac:dyDescent="0.25">
      <c r="V76" s="37"/>
    </row>
    <row r="77" spans="22:22" x14ac:dyDescent="0.25">
      <c r="V77" s="37"/>
    </row>
    <row r="78" spans="22:22" x14ac:dyDescent="0.25">
      <c r="V78" s="37"/>
    </row>
  </sheetData>
  <mergeCells count="2">
    <mergeCell ref="B4:B5"/>
    <mergeCell ref="C4:F4"/>
  </mergeCells>
  <pageMargins left="0.70866141732283472" right="0.70866141732283472" top="0.74803149606299213" bottom="0.74803149606299213" header="0.31496062992125984" footer="0.31496062992125984"/>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Y518"/>
  <sheetViews>
    <sheetView topLeftCell="B1" zoomScale="68" zoomScaleNormal="115" workbookViewId="0">
      <selection activeCell="B9" sqref="B9"/>
    </sheetView>
  </sheetViews>
  <sheetFormatPr baseColWidth="10" defaultColWidth="9.140625" defaultRowHeight="15" x14ac:dyDescent="0.25"/>
  <cols>
    <col min="1" max="1" width="0" style="36" hidden="1" customWidth="1"/>
    <col min="2" max="2" width="44.85546875" style="36" customWidth="1"/>
    <col min="3" max="3" width="13.140625" style="36" customWidth="1"/>
    <col min="4" max="4" width="10" style="36" customWidth="1"/>
    <col min="5" max="5" width="9.85546875" style="36" customWidth="1"/>
    <col min="6" max="6" width="15.42578125" style="36" customWidth="1"/>
    <col min="7" max="10" width="47.5703125" style="36" customWidth="1"/>
    <col min="11" max="11" width="14.5703125" style="36" hidden="1" customWidth="1"/>
    <col min="12" max="13" width="24.42578125" style="36" customWidth="1"/>
    <col min="14" max="14" width="26.85546875" style="36" customWidth="1"/>
    <col min="15" max="15" width="61.140625" style="36" customWidth="1"/>
    <col min="16" max="16" width="14.28515625" style="36" customWidth="1"/>
    <col min="17" max="17" width="12.28515625" style="36" customWidth="1"/>
    <col min="18" max="18" width="12.140625" style="36" customWidth="1"/>
    <col min="19" max="19" width="50.5703125" style="36" customWidth="1"/>
    <col min="20" max="21" width="14.140625" style="36" customWidth="1"/>
    <col min="22" max="22" width="56.42578125" style="36" customWidth="1"/>
    <col min="23" max="23" width="67" style="36" customWidth="1"/>
    <col min="24" max="16384" width="9.140625" style="36"/>
  </cols>
  <sheetData>
    <row r="1" spans="1:25" s="63" customFormat="1" x14ac:dyDescent="0.25"/>
    <row r="2" spans="1:25" s="64" customFormat="1" ht="23.25" x14ac:dyDescent="0.25">
      <c r="D2" s="71" t="str">
        <f>+'PAI 2025 GPS rempl2)'!B2</f>
        <v>PLAN DE ACCION CONSOLIDADO 2025 VERSION 2  2025-03-03 09:00:00</v>
      </c>
      <c r="E2" s="65"/>
      <c r="K2" s="66"/>
      <c r="L2" s="66"/>
      <c r="M2" s="66"/>
      <c r="N2" s="66"/>
      <c r="O2" s="66"/>
      <c r="P2" s="66"/>
      <c r="Q2" s="66"/>
      <c r="R2" s="66"/>
      <c r="S2" s="66"/>
      <c r="T2" s="66"/>
      <c r="U2" s="66"/>
      <c r="V2" s="66"/>
      <c r="W2" s="66"/>
      <c r="X2" s="66"/>
      <c r="Y2" s="66"/>
    </row>
    <row r="3" spans="1:25" s="63" customFormat="1" x14ac:dyDescent="0.25"/>
    <row r="4" spans="1:25" s="63" customFormat="1" x14ac:dyDescent="0.25"/>
    <row r="5" spans="1:25" s="63" customFormat="1" ht="15.75" thickBot="1" x14ac:dyDescent="0.3"/>
    <row r="6" spans="1:25" s="70" customFormat="1" ht="63" x14ac:dyDescent="0.25">
      <c r="B6" s="67" t="s">
        <v>1799</v>
      </c>
      <c r="C6" s="68" t="s">
        <v>1800</v>
      </c>
      <c r="D6" s="68" t="s">
        <v>516</v>
      </c>
      <c r="E6" s="68" t="s">
        <v>517</v>
      </c>
      <c r="F6" s="68" t="s">
        <v>1801</v>
      </c>
      <c r="G6" s="68" t="s">
        <v>0</v>
      </c>
      <c r="H6" s="68" t="s">
        <v>1802</v>
      </c>
      <c r="I6" s="68" t="s">
        <v>518</v>
      </c>
      <c r="J6" s="68" t="s">
        <v>1803</v>
      </c>
      <c r="K6" s="68" t="s">
        <v>1804</v>
      </c>
      <c r="L6" s="68" t="s">
        <v>1</v>
      </c>
      <c r="M6" s="68" t="s">
        <v>519</v>
      </c>
      <c r="N6" s="68" t="s">
        <v>1805</v>
      </c>
      <c r="O6" s="68" t="s">
        <v>520</v>
      </c>
      <c r="P6" s="68" t="s">
        <v>1806</v>
      </c>
      <c r="Q6" s="68" t="s">
        <v>3</v>
      </c>
      <c r="R6" s="68" t="s">
        <v>4</v>
      </c>
      <c r="S6" s="68" t="s">
        <v>521</v>
      </c>
      <c r="T6" s="68" t="s">
        <v>5</v>
      </c>
      <c r="U6" s="68" t="s">
        <v>6</v>
      </c>
      <c r="V6" s="69" t="s">
        <v>7</v>
      </c>
    </row>
    <row r="7" spans="1:25" ht="135" x14ac:dyDescent="0.25">
      <c r="A7" s="36" t="str">
        <f>+'PAI 2025 GPS rempl2)'!A4</f>
        <v>111.1</v>
      </c>
      <c r="B7" s="74" t="str">
        <f>+'PAI 2025 GPS rempl2)'!B4</f>
        <v>111-GRUPO DE TRABAJO DE ADMINISTRACIÓN DE PERSONAL</v>
      </c>
      <c r="C7" s="74">
        <f>+'PAI 2025 GPS rempl2)'!C4</f>
        <v>0</v>
      </c>
      <c r="D7" s="74" t="str">
        <f>+'PAI 2025 GPS rempl2)'!D4</f>
        <v>Producto</v>
      </c>
      <c r="E7" s="74" t="str">
        <f>+'PAI 2025 GPS rempl2)'!E4</f>
        <v>111.1</v>
      </c>
      <c r="F7" s="74" t="str">
        <f>+'PAI 2025 GPS rempl2)'!F4</f>
        <v>Operativo</v>
      </c>
      <c r="G7" s="74" t="str">
        <f>IF(ISERROR(VLOOKUP(E7,'Plantilla publicacion'!$A$3:$F$502,6,0)),"N/A",(VLOOKUP(E7,'Plantilla publicacion'!$A$3:$F$502,6,0)))</f>
        <v>60-Fortalecer el Sistema Integral de Gestión Institucional en el marco del Modelo Integrado de Planeación y gestión para mejorar la prestación del servicio.</v>
      </c>
      <c r="H7" s="74" t="str">
        <f>IF(ISERROR(VLOOKUP(E7,'Plantilla publicacion'!$A$3:$P$502,14,0)),"N/A",(VLOOKUP(E7,'Plantilla publicacion'!$A$3:$P$502,14,0)))</f>
        <v>106-Cumplimiento de productos del PAI asociados a Fortalecer el Sistema Integral de Gestión Institucional para mejorar la prestación del servicio.</v>
      </c>
      <c r="I7" s="74" t="str">
        <f>IF(ISERROR(VLOOKUP(E7,'Plantilla publicacion'!$A$3:$P$502,15,0)),"N/A",(VLOOKUP(E7,'Plantilla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 s="74" t="str">
        <f>IF(ISERROR(VLOOKUP(E7,'Plantilla publicacion'!$A$3:$Q$502,17,0)),"N/A",(VLOOKUP(E7,'Plantilla publicacion'!$A$3:$Q$502,17,0)))</f>
        <v>PND - 5-31-5-b- Convergencia regional - Entidades públicas territoriales y nacionales fortalecidas / PES - Transformación Institucional</v>
      </c>
      <c r="K7" s="73" t="str">
        <f>+'PAI 2025 GPS rempl2)'!K4</f>
        <v>No</v>
      </c>
      <c r="L7" s="74" t="str">
        <f>+'PAI 2025 GPS rempl2)'!L4</f>
        <v>N/A</v>
      </c>
      <c r="M7" s="74" t="str">
        <f>IF(ISERROR(VLOOKUP(E7,'Plantilla publicacion'!$A$3:$E$502,5,0)),"N/A",(VLOOKUP(E7,'Plantilla publicacion'!$A$3:$E$502,5,0)))</f>
        <v>Política de Gestión Estratégica del Talento Humano _DIMENSIÓN Talento humano</v>
      </c>
      <c r="N7" s="74" t="str">
        <f>IF(VLOOKUP(A7,'Plantilla publicacion'!$A$3:$Q$502,16,0)=0,"NA",VLOOKUP(A7,'Plantilla publicacion'!$A$3:$Q$502,16,0))</f>
        <v>DECRETO 612</v>
      </c>
      <c r="O7" s="74" t="str">
        <f>+'PAI 2025 GPS rempl2)'!O4</f>
        <v>Plan anual de Previsión de Recursos Humanos, Elaborado y publicado en la página web de la SIC e Intrasic (Documento del Plan anual de Previsión de Recursos Humanos)</v>
      </c>
      <c r="P7" s="74">
        <f>+'PAI 2025 GPS rempl2)'!P4</f>
        <v>20</v>
      </c>
      <c r="Q7" s="74">
        <f>+'PAI 2025 GPS rempl2)'!Q4</f>
        <v>1</v>
      </c>
      <c r="R7" s="74" t="str">
        <f>+'PAI 2025 GPS rempl2)'!R4</f>
        <v>Númerica</v>
      </c>
      <c r="S7" s="74" t="str">
        <f>+'PAI 2025 GPS rempl2)'!S4</f>
        <v># de Plan anual de Previsión  elaborado y publicado / 1 Plan anual de Previsión a  elaborar y publicar</v>
      </c>
      <c r="T7" s="74" t="str">
        <f>+'PAI 2025 GPS rempl2)'!T4</f>
        <v>2025-01-15</v>
      </c>
      <c r="U7" s="74" t="str">
        <f>+'PAI 2025 GPS rempl2)'!U4</f>
        <v>2025-01-31</v>
      </c>
      <c r="V7" s="74" t="str">
        <f>+'PAI 2025 GPS rempl2)'!V4</f>
        <v>111-GRUPO DE TRABAJO DE ADMINISTRACIÓN DE PERSONAL</v>
      </c>
    </row>
    <row r="8" spans="1:25" ht="45" x14ac:dyDescent="0.25">
      <c r="A8" s="36" t="str">
        <f>+'PAI 2025 GPS rempl2)'!A5</f>
        <v>111.1.1</v>
      </c>
      <c r="B8" s="73" t="str">
        <f>+'PAI 2025 GPS rempl2)'!B5</f>
        <v>111-GRUPO DE TRABAJO DE ADMINISTRACIÓN DE PERSONAL</v>
      </c>
      <c r="C8" s="73">
        <f>+'PAI 2025 GPS rempl2)'!C5</f>
        <v>0</v>
      </c>
      <c r="D8" s="73" t="str">
        <f>+'PAI 2025 GPS rempl2)'!D5</f>
        <v>Actividad propia</v>
      </c>
      <c r="E8" s="73" t="str">
        <f>+'PAI 2025 GPS rempl2)'!E5</f>
        <v>111.1.1</v>
      </c>
      <c r="F8" s="73" t="str">
        <f>+'PAI 2025 GPS rempl2)'!F5</f>
        <v>N/A</v>
      </c>
      <c r="G8" s="73" t="str">
        <f>+'PAI 2025 GPS rempl2)'!G5</f>
        <v>N/A</v>
      </c>
      <c r="H8" s="73" t="str">
        <f>+'PAI 2025 GPS rempl2)'!H5</f>
        <v>N/A</v>
      </c>
      <c r="I8" s="73" t="str">
        <f>+'PAI 2025 GPS rempl2)'!I5</f>
        <v>N/A</v>
      </c>
      <c r="J8" s="73">
        <f>IF(ISERROR(VLOOKUP(E8,'Plantilla publicacion'!$A$3:$Q$502,17,0)),"N/A",(VLOOKUP(E8,'Plantilla publicacion'!$A$3:$Q$502,17,0)))</f>
        <v>0</v>
      </c>
      <c r="K8" s="73" t="str">
        <f>+'PAI 2025 GPS rempl2)'!K5</f>
        <v>N/A</v>
      </c>
      <c r="L8" s="73" t="str">
        <f>+'PAI 2025 GPS rempl2)'!L5</f>
        <v>N/A</v>
      </c>
      <c r="M8" s="73" t="str">
        <f>+'PAI 2025 GPS rempl2)'!M5</f>
        <v>N/A</v>
      </c>
      <c r="N8" s="73"/>
      <c r="O8" s="73" t="str">
        <f>+'PAI 2025 GPS rempl2)'!O5</f>
        <v>Elaborar el Plan anual de Previsión de Recursos Humanos (Único entregable) (Documento del Plan anual de Previsión de Recursos Humanos)</v>
      </c>
      <c r="P8" s="73">
        <f>+'PAI 2025 GPS rempl2)'!P5</f>
        <v>50</v>
      </c>
      <c r="Q8" s="73">
        <f>+'PAI 2025 GPS rempl2)'!Q5</f>
        <v>1</v>
      </c>
      <c r="R8" s="73" t="str">
        <f>+'PAI 2025 GPS rempl2)'!R5</f>
        <v>Númerica</v>
      </c>
      <c r="S8" s="73" t="str">
        <f>+'PAI 2025 GPS rempl2)'!S5</f>
        <v># de Plan anual de Previsión de Recursos Humanos elaborado / 1 Plan anual de Previsión de Recursos Humanos  a elaborar</v>
      </c>
      <c r="T8" s="73" t="str">
        <f>+'PAI 2025 GPS rempl2)'!T5</f>
        <v>2025-01-15</v>
      </c>
      <c r="U8" s="73" t="str">
        <f>+'PAI 2025 GPS rempl2)'!U5</f>
        <v>2025-01-31</v>
      </c>
      <c r="V8" s="73" t="str">
        <f>+'PAI 2025 GPS rempl2)'!V5</f>
        <v>111-GRUPO DE TRABAJO DE ADMINISTRACIÓN DE PERSONAL</v>
      </c>
    </row>
    <row r="9" spans="1:25" ht="45" x14ac:dyDescent="0.25">
      <c r="A9" s="36" t="str">
        <f>+'PAI 2025 GPS rempl2)'!A6</f>
        <v>111.1.2</v>
      </c>
      <c r="B9" s="73" t="str">
        <f>+'PAI 2025 GPS rempl2)'!B6</f>
        <v>111-GRUPO DE TRABAJO DE ADMINISTRACIÓN DE PERSONAL</v>
      </c>
      <c r="C9" s="73">
        <f>+'PAI 2025 GPS rempl2)'!C6</f>
        <v>0</v>
      </c>
      <c r="D9" s="73" t="str">
        <f>+'PAI 2025 GPS rempl2)'!D6</f>
        <v>Actividad propia</v>
      </c>
      <c r="E9" s="73" t="str">
        <f>+'PAI 2025 GPS rempl2)'!E6</f>
        <v>111.1.2</v>
      </c>
      <c r="F9" s="73" t="str">
        <f>+'PAI 2025 GPS rempl2)'!F6</f>
        <v>N/A</v>
      </c>
      <c r="G9" s="73" t="str">
        <f>+'PAI 2025 GPS rempl2)'!G6</f>
        <v>N/A</v>
      </c>
      <c r="H9" s="73" t="str">
        <f>+'PAI 2025 GPS rempl2)'!H6</f>
        <v>N/A</v>
      </c>
      <c r="I9" s="73" t="str">
        <f>+'PAI 2025 GPS rempl2)'!I6</f>
        <v>N/A</v>
      </c>
      <c r="J9" s="73">
        <f>IF(ISERROR(VLOOKUP(E9,'Plantilla publicacion'!$A$3:$Q$502,17,0)),"N/A",(VLOOKUP(E9,'Plantilla publicacion'!$A$3:$Q$502,17,0)))</f>
        <v>0</v>
      </c>
      <c r="K9" s="73" t="str">
        <f>+'PAI 2025 GPS rempl2)'!K6</f>
        <v>N/A</v>
      </c>
      <c r="L9" s="73" t="str">
        <f>+'PAI 2025 GPS rempl2)'!L6</f>
        <v>N/A</v>
      </c>
      <c r="M9" s="73" t="str">
        <f>+'PAI 2025 GPS rempl2)'!M6</f>
        <v>N/A</v>
      </c>
      <c r="N9" s="73"/>
      <c r="O9" s="73" t="str">
        <f>+'PAI 2025 GPS rempl2)'!O6</f>
        <v>Publicar el Plan anual de Previsión de Recursos Humanos (Único entregable) (Captura de pantalla de la publicación en la página web de la SIC e Intrasic)</v>
      </c>
      <c r="P9" s="73">
        <f>+'PAI 2025 GPS rempl2)'!P6</f>
        <v>50</v>
      </c>
      <c r="Q9" s="73">
        <f>+'PAI 2025 GPS rempl2)'!Q6</f>
        <v>1</v>
      </c>
      <c r="R9" s="73" t="str">
        <f>+'PAI 2025 GPS rempl2)'!R6</f>
        <v>Númerica</v>
      </c>
      <c r="S9" s="73" t="str">
        <f>+'PAI 2025 GPS rempl2)'!S6</f>
        <v># de Plan anual de Previsión de Recursos Humanos publicado / 1 Plan anual de Previsión de Recursos Humanos  a publicar</v>
      </c>
      <c r="T9" s="73" t="str">
        <f>+'PAI 2025 GPS rempl2)'!T6</f>
        <v>2025-01-15</v>
      </c>
      <c r="U9" s="73" t="str">
        <f>+'PAI 2025 GPS rempl2)'!U6</f>
        <v>2025-01-31</v>
      </c>
      <c r="V9" s="73" t="str">
        <f>+'PAI 2025 GPS rempl2)'!V6</f>
        <v>111-GRUPO DE TRABAJO DE ADMINISTRACIÓN DE PERSONAL</v>
      </c>
    </row>
    <row r="10" spans="1:25" ht="135" x14ac:dyDescent="0.25">
      <c r="A10" s="36" t="str">
        <f>+'PAI 2025 GPS rempl2)'!A7</f>
        <v>111.2</v>
      </c>
      <c r="B10" s="74" t="str">
        <f>+'PAI 2025 GPS rempl2)'!B7</f>
        <v>111-GRUPO DE TRABAJO DE ADMINISTRACIÓN DE PERSONAL</v>
      </c>
      <c r="C10" s="74">
        <f>+'PAI 2025 GPS rempl2)'!C7</f>
        <v>0</v>
      </c>
      <c r="D10" s="74" t="str">
        <f>+'PAI 2025 GPS rempl2)'!D7</f>
        <v>Producto</v>
      </c>
      <c r="E10" s="74" t="str">
        <f>+'PAI 2025 GPS rempl2)'!E7</f>
        <v>111.2</v>
      </c>
      <c r="F10" s="74" t="str">
        <f>+'PAI 2025 GPS rempl2)'!F7</f>
        <v>Operativo</v>
      </c>
      <c r="G10" s="74" t="str">
        <f>IF(ISERROR(VLOOKUP(E10,'Plantilla publicacion'!$A$3:$F$502,6,0)),"N/A",(VLOOKUP(E10,'Plantilla publicacion'!$A$3:$F$502,6,0)))</f>
        <v>60-Fortalecer el Sistema Integral de Gestión Institucional en el marco del Modelo Integrado de Planeación y gestión para mejorar la prestación del servicio.</v>
      </c>
      <c r="H10" s="74" t="str">
        <f>IF(ISERROR(VLOOKUP(E10,'Plantilla publicacion'!$A$3:$P$502,14,0)),"N/A",(VLOOKUP(E10,'Plantilla publicacion'!$A$3:$P$502,14,0)))</f>
        <v>106-Cumplimiento de productos del PAI asociados a Fortalecer el Sistema Integral de Gestión Institucional para mejorar la prestación del servicio.</v>
      </c>
      <c r="I10" s="74" t="str">
        <f>IF(ISERROR(VLOOKUP(E10,'Plantilla publicacion'!$A$3:$P$502,15,0)),"N/A",(VLOOKUP(E10,'Plantilla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s="74" t="str">
        <f>IF(ISERROR(VLOOKUP(E10,'Plantilla publicacion'!$A$3:$Q$502,17,0)),"N/A",(VLOOKUP(E10,'Plantilla publicacion'!$A$3:$Q$502,17,0)))</f>
        <v>PND - 5-31-5-b- Convergencia regional - Entidades públicas territoriales y nacionales fortalecidas / PES - Transformación Institucional</v>
      </c>
      <c r="K10" s="74" t="str">
        <f>+'PAI 2025 GPS rempl2)'!K7</f>
        <v>No</v>
      </c>
      <c r="L10" s="74" t="str">
        <f>+'PAI 2025 GPS rempl2)'!L7</f>
        <v>N/A</v>
      </c>
      <c r="M10" s="74" t="str">
        <f>IF(ISERROR(VLOOKUP(E10,'Plantilla publicacion'!$A$3:$E$502,5,0)),"N/A",(VLOOKUP(E10,'Plantilla publicacion'!$A$3:$E$502,5,0)))</f>
        <v>Política de Gestión Estratégica del Talento Humano _DIMENSIÓN Talento humano</v>
      </c>
      <c r="N10" s="74" t="str">
        <f>IF(VLOOKUP(A10,'Plantilla publicacion'!$A$3:$Q$502,16,0)=0,"NA",VLOOKUP(A10,'Plantilla publicacion'!$A$3:$Q$502,16,0))</f>
        <v>DECRETO 612</v>
      </c>
      <c r="O10" s="74" t="str">
        <f>+'PAI 2025 GPS rempl2)'!O7</f>
        <v>Plan anual de Vacantes, Elaborado y publicado en la página web de la SIC e Intrasic (Documento del Plan anual de Vacantes)</v>
      </c>
      <c r="P10" s="74">
        <f>+'PAI 2025 GPS rempl2)'!P7</f>
        <v>20</v>
      </c>
      <c r="Q10" s="74">
        <f>+'PAI 2025 GPS rempl2)'!Q7</f>
        <v>1</v>
      </c>
      <c r="R10" s="74" t="str">
        <f>+'PAI 2025 GPS rempl2)'!R7</f>
        <v>Númerica</v>
      </c>
      <c r="S10" s="74" t="str">
        <f>+'PAI 2025 GPS rempl2)'!S7</f>
        <v># de Plan anual vacantes elaborado y publicado / 1 Plan anual  vacantes a  elaborar y publicar</v>
      </c>
      <c r="T10" s="74" t="str">
        <f>+'PAI 2025 GPS rempl2)'!T7</f>
        <v>2025-01-15</v>
      </c>
      <c r="U10" s="74" t="str">
        <f>+'PAI 2025 GPS rempl2)'!U7</f>
        <v>2025-01-31</v>
      </c>
      <c r="V10" s="74" t="str">
        <f>+'PAI 2025 GPS rempl2)'!V7</f>
        <v>111-GRUPO DE TRABAJO DE ADMINISTRACIÓN DE PERSONAL</v>
      </c>
    </row>
    <row r="11" spans="1:25" ht="30" x14ac:dyDescent="0.25">
      <c r="A11" s="36" t="str">
        <f>+'PAI 2025 GPS rempl2)'!A8</f>
        <v>111.2.1</v>
      </c>
      <c r="B11" s="73" t="str">
        <f>+'PAI 2025 GPS rempl2)'!B8</f>
        <v>111-GRUPO DE TRABAJO DE ADMINISTRACIÓN DE PERSONAL</v>
      </c>
      <c r="C11" s="73">
        <f>+'PAI 2025 GPS rempl2)'!C8</f>
        <v>0</v>
      </c>
      <c r="D11" s="73" t="str">
        <f>+'PAI 2025 GPS rempl2)'!D8</f>
        <v>Actividad propia</v>
      </c>
      <c r="E11" s="73" t="str">
        <f>+'PAI 2025 GPS rempl2)'!E8</f>
        <v>111.2.1</v>
      </c>
      <c r="F11" s="73" t="str">
        <f>+'PAI 2025 GPS rempl2)'!F8</f>
        <v>N/A</v>
      </c>
      <c r="G11" s="73" t="str">
        <f>+'PAI 2025 GPS rempl2)'!G8</f>
        <v>N/A</v>
      </c>
      <c r="H11" s="73" t="str">
        <f>+'PAI 2025 GPS rempl2)'!H8</f>
        <v>N/A</v>
      </c>
      <c r="I11" s="73" t="str">
        <f>+'PAI 2025 GPS rempl2)'!I8</f>
        <v>N/A</v>
      </c>
      <c r="J11" s="73">
        <f>IF(ISERROR(VLOOKUP(E11,'Plantilla publicacion'!$A$3:$Q$502,17,0)),"N/A",(VLOOKUP(E11,'Plantilla publicacion'!$A$3:$Q$502,17,0)))</f>
        <v>0</v>
      </c>
      <c r="K11" s="73" t="str">
        <f>+'PAI 2025 GPS rempl2)'!K8</f>
        <v>N/A</v>
      </c>
      <c r="L11" s="73" t="str">
        <f>+'PAI 2025 GPS rempl2)'!L8</f>
        <v>N/A</v>
      </c>
      <c r="M11" s="73" t="str">
        <f>+'PAI 2025 GPS rempl2)'!M8</f>
        <v>N/A</v>
      </c>
      <c r="N11" s="73"/>
      <c r="O11" s="73" t="str">
        <f>+'PAI 2025 GPS rempl2)'!O8</f>
        <v>Elaborar el Plan anual de Vacantes (Único entregable) (Documento del Plan anual de Vacantes)</v>
      </c>
      <c r="P11" s="73">
        <f>+'PAI 2025 GPS rempl2)'!P8</f>
        <v>50</v>
      </c>
      <c r="Q11" s="73">
        <f>+'PAI 2025 GPS rempl2)'!Q8</f>
        <v>1</v>
      </c>
      <c r="R11" s="73" t="str">
        <f>+'PAI 2025 GPS rempl2)'!R8</f>
        <v>Númerica</v>
      </c>
      <c r="S11" s="73" t="str">
        <f>+'PAI 2025 GPS rempl2)'!S8</f>
        <v># de Plan anual de vacantes elaborado / 1 Plan anual de  vacantes a elaborar</v>
      </c>
      <c r="T11" s="73" t="str">
        <f>+'PAI 2025 GPS rempl2)'!T8</f>
        <v>2025-01-15</v>
      </c>
      <c r="U11" s="73" t="str">
        <f>+'PAI 2025 GPS rempl2)'!U8</f>
        <v>2025-01-31</v>
      </c>
      <c r="V11" s="73" t="str">
        <f>+'PAI 2025 GPS rempl2)'!V8</f>
        <v>111-GRUPO DE TRABAJO DE ADMINISTRACIÓN DE PERSONAL</v>
      </c>
    </row>
    <row r="12" spans="1:25" ht="30" x14ac:dyDescent="0.25">
      <c r="A12" s="36" t="str">
        <f>+'PAI 2025 GPS rempl2)'!A9</f>
        <v>111.2.2</v>
      </c>
      <c r="B12" s="73" t="str">
        <f>+'PAI 2025 GPS rempl2)'!B9</f>
        <v>111-GRUPO DE TRABAJO DE ADMINISTRACIÓN DE PERSONAL</v>
      </c>
      <c r="C12" s="73">
        <f>+'PAI 2025 GPS rempl2)'!C9</f>
        <v>0</v>
      </c>
      <c r="D12" s="73" t="str">
        <f>+'PAI 2025 GPS rempl2)'!D9</f>
        <v>Actividad propia</v>
      </c>
      <c r="E12" s="73" t="str">
        <f>+'PAI 2025 GPS rempl2)'!E9</f>
        <v>111.2.2</v>
      </c>
      <c r="F12" s="73" t="str">
        <f>+'PAI 2025 GPS rempl2)'!F9</f>
        <v>N/A</v>
      </c>
      <c r="G12" s="73" t="str">
        <f>+'PAI 2025 GPS rempl2)'!G9</f>
        <v>N/A</v>
      </c>
      <c r="H12" s="73" t="str">
        <f>+'PAI 2025 GPS rempl2)'!H9</f>
        <v>N/A</v>
      </c>
      <c r="I12" s="73" t="str">
        <f>+'PAI 2025 GPS rempl2)'!I9</f>
        <v>N/A</v>
      </c>
      <c r="J12" s="73">
        <f>IF(ISERROR(VLOOKUP(E12,'Plantilla publicacion'!$A$3:$Q$502,17,0)),"N/A",(VLOOKUP(E12,'Plantilla publicacion'!$A$3:$Q$502,17,0)))</f>
        <v>0</v>
      </c>
      <c r="K12" s="73" t="str">
        <f>+'PAI 2025 GPS rempl2)'!K9</f>
        <v>N/A</v>
      </c>
      <c r="L12" s="73" t="str">
        <f>+'PAI 2025 GPS rempl2)'!L9</f>
        <v>N/A</v>
      </c>
      <c r="M12" s="73" t="str">
        <f>+'PAI 2025 GPS rempl2)'!M9</f>
        <v>N/A</v>
      </c>
      <c r="N12" s="73"/>
      <c r="O12" s="73" t="str">
        <f>+'PAI 2025 GPS rempl2)'!O9</f>
        <v>Publicar el Plan anual de Vacantes (Único entregable) (Captura de pantalla de la publicación en la página web de la SIC e Intrasic)</v>
      </c>
      <c r="P12" s="73">
        <f>+'PAI 2025 GPS rempl2)'!P9</f>
        <v>50</v>
      </c>
      <c r="Q12" s="73">
        <f>+'PAI 2025 GPS rempl2)'!Q9</f>
        <v>1</v>
      </c>
      <c r="R12" s="73" t="str">
        <f>+'PAI 2025 GPS rempl2)'!R9</f>
        <v>Númerica</v>
      </c>
      <c r="S12" s="73" t="str">
        <f>+'PAI 2025 GPS rempl2)'!S9</f>
        <v># de Plan anual de vacantes publicado / 1 Plan anual vacantes a publicar</v>
      </c>
      <c r="T12" s="73" t="str">
        <f>+'PAI 2025 GPS rempl2)'!T9</f>
        <v>2025-01-15</v>
      </c>
      <c r="U12" s="73" t="str">
        <f>+'PAI 2025 GPS rempl2)'!U9</f>
        <v>2025-01-31</v>
      </c>
      <c r="V12" s="73" t="str">
        <f>+'PAI 2025 GPS rempl2)'!V9</f>
        <v>111-GRUPO DE TRABAJO DE ADMINISTRACIÓN DE PERSONAL</v>
      </c>
    </row>
    <row r="13" spans="1:25" ht="225" x14ac:dyDescent="0.25">
      <c r="A13" s="36" t="str">
        <f>+'PAI 2025 GPS rempl2)'!A10</f>
        <v>111.3</v>
      </c>
      <c r="B13" s="74" t="str">
        <f>+'PAI 2025 GPS rempl2)'!B10</f>
        <v>111-GRUPO DE TRABAJO DE ADMINISTRACIÓN DE PERSONAL</v>
      </c>
      <c r="C13" s="74">
        <f>+'PAI 2025 GPS rempl2)'!C10</f>
        <v>0</v>
      </c>
      <c r="D13" s="74" t="str">
        <f>+'PAI 2025 GPS rempl2)'!D10</f>
        <v>Producto</v>
      </c>
      <c r="E13" s="74" t="str">
        <f>+'PAI 2025 GPS rempl2)'!E10</f>
        <v>111.3</v>
      </c>
      <c r="F13" s="74" t="str">
        <f>+'PAI 2025 GPS rempl2)'!F10</f>
        <v>Innovador</v>
      </c>
      <c r="G13" s="74" t="str">
        <f>IF(ISERROR(VLOOKUP(E13,'Plantilla publicacion'!$A$3:$F$502,6,0)),"N/A",(VLOOKUP(E13,'Plantilla publicacion'!$A$3:$F$502,6,0)))</f>
        <v>56-Fortalecer la gestión de la información, el conocimiento y la innovación para optimizar la capacidad institucional</v>
      </c>
      <c r="H13" s="74" t="str">
        <f>IF(ISERROR(VLOOKUP(E13,'Plantilla publicacion'!$A$3:$P$502,14,0)),"N/A",(VLOOKUP(E13,'Plantilla publicacion'!$A$3:$P$502,14,0)))</f>
        <v>102-Cumplimiento de productos del PAI asociados a Fortalecer la gestión de la información, el conocimiento y la innovación para optimizar la capacidad institucional</v>
      </c>
      <c r="I13" s="74" t="str">
        <f>IF(ISERROR(VLOOKUP(E13,'Plantilla publicacion'!$A$3:$P$502,15,0)),"N/A",(VLOOKUP(E13,'Plantilla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 s="74" t="str">
        <f>IF(ISERROR(VLOOKUP(E13,'Plantilla publicacion'!$A$3:$Q$502,17,0)),"N/A",(VLOOKUP(E13,'Plantilla publicacion'!$A$3:$Q$502,17,0)))</f>
        <v>PND - 5-31-5-b- Convergencia regional - Entidades públicas territoriales y nacionales fortalecidas / PES - Transformación Institucional</v>
      </c>
      <c r="K13" s="74" t="str">
        <f>+'PAI 2025 GPS rempl2)'!K10</f>
        <v>Si</v>
      </c>
      <c r="L13" s="74" t="str">
        <f>+'PAI 2025 GPS rempl2)'!L10</f>
        <v>C-3599-0200-0005-53105b</v>
      </c>
      <c r="M13" s="74" t="str">
        <f>IF(ISERROR(VLOOKUP(E13,'Plantilla publicacion'!$A$3:$E$502,5,0)),"N/A",(VLOOKUP(E13,'Plantilla publicacion'!$A$3:$E$502,5,0)))</f>
        <v>Política de Gestión Estratégica del Talento Humano _DIMENSIÓN Talento humano</v>
      </c>
      <c r="N13" s="74" t="str">
        <f>IF(VLOOKUP(A13,'Plantilla publicacion'!$A$3:$Q$502,16,0)=0,"NA",VLOOKUP(A13,'Plantilla publicacion'!$A$3:$Q$502,16,0))</f>
        <v>NA</v>
      </c>
      <c r="O13" s="74" t="str">
        <f>+'PAI 2025 GPS rempl2)'!O10</f>
        <v>Estrategia que permita la continuidad en la prestación de servicio,  la garantía del bienestar integral y la adecuada gestión del conocimiento, implementada  (Herramienta tecnológica para retención del conocimiento)</v>
      </c>
      <c r="P13" s="74">
        <f>+'PAI 2025 GPS rempl2)'!P10</f>
        <v>60</v>
      </c>
      <c r="Q13" s="74">
        <f>+'PAI 2025 GPS rempl2)'!Q10</f>
        <v>1</v>
      </c>
      <c r="R13" s="74" t="str">
        <f>+'PAI 2025 GPS rempl2)'!R10</f>
        <v>Númerica</v>
      </c>
      <c r="S13" s="74" t="str">
        <f>+'PAI 2025 GPS rempl2)'!S10</f>
        <v># de Herramienta tecnológica implementada / 1 Herramienta tecnológica ejecutada</v>
      </c>
      <c r="T13" s="74" t="str">
        <f>+'PAI 2025 GPS rempl2)'!T10</f>
        <v>2025-01-02</v>
      </c>
      <c r="U13" s="74" t="str">
        <f>+'PAI 2025 GPS rempl2)'!U10</f>
        <v>2025-12-19</v>
      </c>
      <c r="V13" s="74" t="str">
        <f>+'PAI 2025 GPS rempl2)'!V10</f>
        <v>111-GRUPO DE TRABAJO DE ADMINISTRACIÓN DE PERSONAL;
20-OFICINA DE TECNOLOGÍA E INFORMÁTICA;
73-GRUPO DE TRABAJO DE COMUNICACION</v>
      </c>
    </row>
    <row r="14" spans="1:25" ht="45" x14ac:dyDescent="0.25">
      <c r="A14" s="36" t="str">
        <f>+'PAI 2025 GPS rempl2)'!A11</f>
        <v>111.3.1</v>
      </c>
      <c r="B14" s="73" t="str">
        <f>+'PAI 2025 GPS rempl2)'!B11</f>
        <v>111-GRUPO DE TRABAJO DE ADMINISTRACIÓN DE PERSONAL</v>
      </c>
      <c r="C14" s="73">
        <f>+'PAI 2025 GPS rempl2)'!C11</f>
        <v>0</v>
      </c>
      <c r="D14" s="73" t="str">
        <f>+'PAI 2025 GPS rempl2)'!D11</f>
        <v>Actividad propia</v>
      </c>
      <c r="E14" s="73" t="str">
        <f>+'PAI 2025 GPS rempl2)'!E11</f>
        <v>111.3.1</v>
      </c>
      <c r="F14" s="73" t="str">
        <f>+'PAI 2025 GPS rempl2)'!F11</f>
        <v>N/A</v>
      </c>
      <c r="G14" s="73" t="str">
        <f>+'PAI 2025 GPS rempl2)'!G11</f>
        <v>N/A</v>
      </c>
      <c r="H14" s="73" t="str">
        <f>+'PAI 2025 GPS rempl2)'!H11</f>
        <v>N/A</v>
      </c>
      <c r="I14" s="73" t="str">
        <f>+'PAI 2025 GPS rempl2)'!I11</f>
        <v>N/A</v>
      </c>
      <c r="J14" s="73">
        <f>IF(ISERROR(VLOOKUP(E14,'Plantilla publicacion'!$A$3:$Q$502,17,0)),"N/A",(VLOOKUP(E14,'Plantilla publicacion'!$A$3:$Q$502,17,0)))</f>
        <v>0</v>
      </c>
      <c r="K14" s="73" t="str">
        <f>+'PAI 2025 GPS rempl2)'!K11</f>
        <v>N/A</v>
      </c>
      <c r="L14" s="73" t="str">
        <f>+'PAI 2025 GPS rempl2)'!L11</f>
        <v>N/A</v>
      </c>
      <c r="M14" s="73" t="str">
        <f>+'PAI 2025 GPS rempl2)'!M11</f>
        <v>N/A</v>
      </c>
      <c r="N14" s="73"/>
      <c r="O14" s="73" t="str">
        <f>+'PAI 2025 GPS rempl2)'!O11</f>
        <v>Implementar una herramienta tecnológica para retención del conocimiento de los servidores públicos  de la entidad por retiro.  (Manual de usuario y acta de entrega de la herramienta)</v>
      </c>
      <c r="P14" s="73">
        <f>+'PAI 2025 GPS rempl2)'!P11</f>
        <v>50</v>
      </c>
      <c r="Q14" s="73">
        <f>+'PAI 2025 GPS rempl2)'!Q11</f>
        <v>2</v>
      </c>
      <c r="R14" s="73" t="str">
        <f>+'PAI 2025 GPS rempl2)'!R11</f>
        <v>Númerica</v>
      </c>
      <c r="S14" s="73" t="str">
        <f>+'PAI 2025 GPS rempl2)'!S11</f>
        <v># de Manual de usuario y acta de entrega final elaborados / 2 Manual de usuario y acta de entrega final recibidos</v>
      </c>
      <c r="T14" s="73" t="str">
        <f>+'PAI 2025 GPS rempl2)'!T11</f>
        <v>2025-01-02</v>
      </c>
      <c r="U14" s="73" t="str">
        <f>+'PAI 2025 GPS rempl2)'!U11</f>
        <v>2025-02-28</v>
      </c>
      <c r="V14" s="73" t="str">
        <f>+'PAI 2025 GPS rempl2)'!V11</f>
        <v>111-GRUPO DE TRABAJO DE ADMINISTRACIÓN DE PERSONAL;
20-OFICINA DE TECNOLOGÍA E INFORMÁTICA</v>
      </c>
    </row>
    <row r="15" spans="1:25" ht="60" x14ac:dyDescent="0.25">
      <c r="A15" s="36" t="str">
        <f>+'PAI 2025 GPS rempl2)'!A12</f>
        <v>111.3.2</v>
      </c>
      <c r="B15" s="73" t="str">
        <f>+'PAI 2025 GPS rempl2)'!B12</f>
        <v>111-GRUPO DE TRABAJO DE ADMINISTRACIÓN DE PERSONAL</v>
      </c>
      <c r="C15" s="73">
        <f>+'PAI 2025 GPS rempl2)'!C12</f>
        <v>0</v>
      </c>
      <c r="D15" s="73" t="str">
        <f>+'PAI 2025 GPS rempl2)'!D12</f>
        <v>Actividad propia</v>
      </c>
      <c r="E15" s="73" t="str">
        <f>+'PAI 2025 GPS rempl2)'!E12</f>
        <v>111.3.2</v>
      </c>
      <c r="F15" s="73" t="str">
        <f>+'PAI 2025 GPS rempl2)'!F12</f>
        <v>N/A</v>
      </c>
      <c r="G15" s="73" t="str">
        <f>+'PAI 2025 GPS rempl2)'!G12</f>
        <v>N/A</v>
      </c>
      <c r="H15" s="73" t="str">
        <f>+'PAI 2025 GPS rempl2)'!H12</f>
        <v>N/A</v>
      </c>
      <c r="I15" s="73" t="str">
        <f>+'PAI 2025 GPS rempl2)'!I12</f>
        <v>N/A</v>
      </c>
      <c r="J15" s="73">
        <f>IF(ISERROR(VLOOKUP(E15,'Plantilla publicacion'!$A$3:$Q$502,17,0)),"N/A",(VLOOKUP(E15,'Plantilla publicacion'!$A$3:$Q$502,17,0)))</f>
        <v>0</v>
      </c>
      <c r="K15" s="73" t="str">
        <f>+'PAI 2025 GPS rempl2)'!K12</f>
        <v>N/A</v>
      </c>
      <c r="L15" s="73" t="str">
        <f>+'PAI 2025 GPS rempl2)'!L12</f>
        <v>N/A</v>
      </c>
      <c r="M15" s="73" t="str">
        <f>+'PAI 2025 GPS rempl2)'!M12</f>
        <v>N/A</v>
      </c>
      <c r="N15" s="73"/>
      <c r="O15" s="73" t="str">
        <f>+'PAI 2025 GPS rempl2)'!O12</f>
        <v>Fomentar la apropiación de la herramienta a través de un recurso pedagógico y la encuesta de satisfacción   (
Video didáctico para el diligenciamiento de la herramienta y resultados  de la encuesta de satisfacción)</v>
      </c>
      <c r="P15" s="73">
        <f>+'PAI 2025 GPS rempl2)'!P12</f>
        <v>25</v>
      </c>
      <c r="Q15" s="73">
        <f>+'PAI 2025 GPS rempl2)'!Q12</f>
        <v>2</v>
      </c>
      <c r="R15" s="73" t="str">
        <f>+'PAI 2025 GPS rempl2)'!R12</f>
        <v>Númerica</v>
      </c>
      <c r="S15" s="73" t="str">
        <f>+'PAI 2025 GPS rempl2)'!S12</f>
        <v># de Soportes realizados / 2 Soportes programados</v>
      </c>
      <c r="T15" s="73" t="str">
        <f>+'PAI 2025 GPS rempl2)'!T12</f>
        <v>2025-02-03</v>
      </c>
      <c r="U15" s="73" t="str">
        <f>+'PAI 2025 GPS rempl2)'!U12</f>
        <v>2025-05-30</v>
      </c>
      <c r="V15" s="73" t="str">
        <f>+'PAI 2025 GPS rempl2)'!V12</f>
        <v>111-GRUPO DE TRABAJO DE ADMINISTRACIÓN DE PERSONAL;
20-OFICINA DE TECNOLOGÍA E INFORMÁTICA;
73-GRUPO DE TRABAJO DE COMUNICACION</v>
      </c>
    </row>
    <row r="16" spans="1:25" ht="60" x14ac:dyDescent="0.25">
      <c r="A16" s="36" t="str">
        <f>+'PAI 2025 GPS rempl2)'!A13</f>
        <v>111.3.3</v>
      </c>
      <c r="B16" s="73" t="str">
        <f>+'PAI 2025 GPS rempl2)'!B13</f>
        <v>111-GRUPO DE TRABAJO DE ADMINISTRACIÓN DE PERSONAL</v>
      </c>
      <c r="C16" s="73">
        <f>+'PAI 2025 GPS rempl2)'!C13</f>
        <v>0</v>
      </c>
      <c r="D16" s="73" t="str">
        <f>+'PAI 2025 GPS rempl2)'!D13</f>
        <v>Actividad propia</v>
      </c>
      <c r="E16" s="73" t="str">
        <f>+'PAI 2025 GPS rempl2)'!E13</f>
        <v>111.3.3</v>
      </c>
      <c r="F16" s="73" t="str">
        <f>+'PAI 2025 GPS rempl2)'!F13</f>
        <v>N/A</v>
      </c>
      <c r="G16" s="73" t="str">
        <f>+'PAI 2025 GPS rempl2)'!G13</f>
        <v>N/A</v>
      </c>
      <c r="H16" s="73" t="str">
        <f>+'PAI 2025 GPS rempl2)'!H13</f>
        <v>N/A</v>
      </c>
      <c r="I16" s="73" t="str">
        <f>+'PAI 2025 GPS rempl2)'!I13</f>
        <v>N/A</v>
      </c>
      <c r="J16" s="73">
        <f>IF(ISERROR(VLOOKUP(E16,'Plantilla publicacion'!$A$3:$Q$502,17,0)),"N/A",(VLOOKUP(E16,'Plantilla publicacion'!$A$3:$Q$502,17,0)))</f>
        <v>0</v>
      </c>
      <c r="K16" s="73" t="str">
        <f>+'PAI 2025 GPS rempl2)'!K13</f>
        <v>N/A</v>
      </c>
      <c r="L16" s="73" t="str">
        <f>+'PAI 2025 GPS rempl2)'!L13</f>
        <v>N/A</v>
      </c>
      <c r="M16" s="73" t="str">
        <f>+'PAI 2025 GPS rempl2)'!M13</f>
        <v>N/A</v>
      </c>
      <c r="N16" s="73"/>
      <c r="O16" s="73" t="str">
        <f>+'PAI 2025 GPS rempl2)'!O13</f>
        <v>Realizar seguimiento trimestral  al diligenciamiento de la herramienta por parte de los servidores que se retiran y  apropiación por parte de los funcionarios que ingresan  y presentarlo al CIGD     (Informes (trimestrales)</v>
      </c>
      <c r="P16" s="73">
        <f>+'PAI 2025 GPS rempl2)'!P13</f>
        <v>25</v>
      </c>
      <c r="Q16" s="73">
        <f>+'PAI 2025 GPS rempl2)'!Q13</f>
        <v>2</v>
      </c>
      <c r="R16" s="73" t="str">
        <f>+'PAI 2025 GPS rempl2)'!R13</f>
        <v>Númerica</v>
      </c>
      <c r="S16" s="73" t="str">
        <f>+'PAI 2025 GPS rempl2)'!S13</f>
        <v># de informes trimestrales elaborados / 2 informes trimestrales entregados</v>
      </c>
      <c r="T16" s="73" t="str">
        <f>+'PAI 2025 GPS rempl2)'!T13</f>
        <v>2025-06-03</v>
      </c>
      <c r="U16" s="73" t="str">
        <f>+'PAI 2025 GPS rempl2)'!U13</f>
        <v>2025-12-19</v>
      </c>
      <c r="V16" s="73" t="str">
        <f>+'PAI 2025 GPS rempl2)'!V13</f>
        <v>111-GRUPO DE TRABAJO DE ADMINISTRACIÓN DE PERSONAL</v>
      </c>
    </row>
    <row r="17" spans="1:22" ht="225" x14ac:dyDescent="0.25">
      <c r="A17" s="36" t="str">
        <f>+'PAI 2025 GPS rempl2)'!A14</f>
        <v>20.1</v>
      </c>
      <c r="B17" s="74" t="str">
        <f>+'PAI 2025 GPS rempl2)'!B14</f>
        <v>20-OFICINA DE TECNOLOGÍA E INFORMÁTICA</v>
      </c>
      <c r="C17" s="74">
        <f>+'PAI 2025 GPS rempl2)'!C14</f>
        <v>0</v>
      </c>
      <c r="D17" s="74" t="str">
        <f>+'PAI 2025 GPS rempl2)'!D14</f>
        <v>Producto</v>
      </c>
      <c r="E17" s="74" t="str">
        <f>+'PAI 2025 GPS rempl2)'!E14</f>
        <v>20.1</v>
      </c>
      <c r="F17" s="74" t="str">
        <f>+'PAI 2025 GPS rempl2)'!F14</f>
        <v>Innovador</v>
      </c>
      <c r="G17" s="74" t="str">
        <f>IF(ISERROR(VLOOKUP(E17,'Plantilla publicacion'!$A$3:$F$502,6,0)),"N/A",(VLOOKUP(E17,'Plantilla publicacion'!$A$3:$F$502,6,0)))</f>
        <v>56-Fortalecer la gestión de la información, el conocimiento y la innovación para optimizar la capacidad institucional</v>
      </c>
      <c r="H17" s="74" t="str">
        <f>IF(ISERROR(VLOOKUP(E17,'Plantilla publicacion'!$A$3:$P$502,14,0)),"N/A",(VLOOKUP(E17,'Plantilla publicacion'!$A$3:$P$502,14,0)))</f>
        <v>102-Cumplimiento de productos del PAI asociados a Fortalecer la gestión de la información, el conocimiento y la innovación para optimizar la capacidad institucional</v>
      </c>
      <c r="I17" s="74" t="str">
        <f>IF(ISERROR(VLOOKUP(E17,'Plantilla publicacion'!$A$3:$P$502,15,0)),"N/A",(VLOOKUP(E17,'Plantilla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7" s="74" t="str">
        <f>IF(ISERROR(VLOOKUP(E17,'Plantilla publicacion'!$A$3:$Q$502,17,0)),"N/A",(VLOOKUP(E17,'Plantilla publicacion'!$A$3:$Q$502,17,0)))</f>
        <v>PND - 5-31-5-b- Convergencia regional - Entidades públicas territoriales y nacionales fortalecidas / PES - Transformación Institucional</v>
      </c>
      <c r="K17" s="74" t="str">
        <f>+'PAI 2025 GPS rempl2)'!K14</f>
        <v>No</v>
      </c>
      <c r="L17" s="74" t="str">
        <f>+'PAI 2025 GPS rempl2)'!L14</f>
        <v>C-3599-0200-0006-53105d</v>
      </c>
      <c r="M17" s="74" t="str">
        <f>IF(ISERROR(VLOOKUP(E17,'Plantilla publicacion'!$A$3:$E$502,5,0)),"N/A",(VLOOKUP(E17,'Plantilla publicacion'!$A$3:$E$502,5,0)))</f>
        <v>Política Gobierno Digital _DIMENSIÓN Gestión con Valores para Resultados</v>
      </c>
      <c r="N17" s="74" t="str">
        <f>IF(VLOOKUP(A17,'Plantilla publicacion'!$A$3:$Q$502,16,0)=0,"NA",VLOOKUP(A17,'Plantilla publicacion'!$A$3:$Q$502,16,0))</f>
        <v>PES_20230246 / PEI_13</v>
      </c>
      <c r="O17" s="74" t="str">
        <f>+'PAI 2025 GPS rempl2)'!O14</f>
        <v>Plan de acción para el intercambio de información, implementado  (Informe semestral de  la implementación del plan de acción para el intercambio de información- soportes documentales de cumplimiento)</v>
      </c>
      <c r="P17" s="74">
        <f>+'PAI 2025 GPS rempl2)'!P14</f>
        <v>20</v>
      </c>
      <c r="Q17" s="74">
        <f>+'PAI 2025 GPS rempl2)'!Q14</f>
        <v>100</v>
      </c>
      <c r="R17" s="74" t="str">
        <f>+'PAI 2025 GPS rempl2)'!R14</f>
        <v>Porcentual</v>
      </c>
      <c r="S17" s="74" t="str">
        <f>+'PAI 2025 GPS rempl2)'!S14</f>
        <v>% de plan ejecutado / 100% de plan a ejecutar</v>
      </c>
      <c r="T17" s="74" t="str">
        <f>+'PAI 2025 GPS rempl2)'!T14</f>
        <v>2025-02-03</v>
      </c>
      <c r="U17" s="74" t="str">
        <f>+'PAI 2025 GPS rempl2)'!U14</f>
        <v>2025-12-12</v>
      </c>
      <c r="V17" s="74" t="str">
        <f>+'PAI 2025 GPS rempl2)'!V14</f>
        <v>20-OFICINA DE TECNOLOGÍA E INFORMÁTICA</v>
      </c>
    </row>
    <row r="18" spans="1:22" ht="45" x14ac:dyDescent="0.25">
      <c r="A18" s="36" t="str">
        <f>+'PAI 2025 GPS rempl2)'!A15</f>
        <v>20.1.1</v>
      </c>
      <c r="B18" s="73" t="str">
        <f>+'PAI 2025 GPS rempl2)'!B15</f>
        <v>20-OFICINA DE TECNOLOGÍA E INFORMÁTICA</v>
      </c>
      <c r="C18" s="73">
        <f>+'PAI 2025 GPS rempl2)'!C15</f>
        <v>0</v>
      </c>
      <c r="D18" s="73" t="str">
        <f>+'PAI 2025 GPS rempl2)'!D15</f>
        <v>Actividad propia</v>
      </c>
      <c r="E18" s="73" t="str">
        <f>+'PAI 2025 GPS rempl2)'!E15</f>
        <v>20.1.1</v>
      </c>
      <c r="F18" s="73" t="str">
        <f>+'PAI 2025 GPS rempl2)'!F15</f>
        <v>N/A</v>
      </c>
      <c r="G18" s="73" t="str">
        <f>+'PAI 2025 GPS rempl2)'!G15</f>
        <v>N/A</v>
      </c>
      <c r="H18" s="73" t="str">
        <f>+'PAI 2025 GPS rempl2)'!H15</f>
        <v>N/A</v>
      </c>
      <c r="I18" s="73" t="str">
        <f>+'PAI 2025 GPS rempl2)'!I15</f>
        <v>N/A</v>
      </c>
      <c r="J18" s="73">
        <f>IF(ISERROR(VLOOKUP(E18,'Plantilla publicacion'!$A$3:$Q$502,17,0)),"N/A",(VLOOKUP(E18,'Plantilla publicacion'!$A$3:$Q$502,17,0)))</f>
        <v>0</v>
      </c>
      <c r="K18" s="73" t="str">
        <f>+'PAI 2025 GPS rempl2)'!K15</f>
        <v>N/A</v>
      </c>
      <c r="L18" s="73" t="str">
        <f>+'PAI 2025 GPS rempl2)'!L15</f>
        <v>N/A</v>
      </c>
      <c r="M18" s="73" t="str">
        <f>+'PAI 2025 GPS rempl2)'!M15</f>
        <v>N/A</v>
      </c>
      <c r="N18" s="73"/>
      <c r="O18" s="73" t="str">
        <f>+'PAI 2025 GPS rempl2)'!O15</f>
        <v>Definir plan de acción para el intercambio de información de acuerdo con el marco de Interoperabilidad  (Plan definido / único entregable)</v>
      </c>
      <c r="P18" s="73">
        <f>+'PAI 2025 GPS rempl2)'!P15</f>
        <v>20</v>
      </c>
      <c r="Q18" s="73">
        <f>+'PAI 2025 GPS rempl2)'!Q15</f>
        <v>1</v>
      </c>
      <c r="R18" s="73" t="str">
        <f>+'PAI 2025 GPS rempl2)'!R15</f>
        <v>Númerica</v>
      </c>
      <c r="S18" s="73" t="str">
        <f>+'PAI 2025 GPS rempl2)'!S15</f>
        <v># de plan formulado / 1 plan a formular</v>
      </c>
      <c r="T18" s="73" t="str">
        <f>+'PAI 2025 GPS rempl2)'!T15</f>
        <v>2025-02-03</v>
      </c>
      <c r="U18" s="73" t="str">
        <f>+'PAI 2025 GPS rempl2)'!U15</f>
        <v>2025-02-28</v>
      </c>
      <c r="V18" s="73" t="str">
        <f>+'PAI 2025 GPS rempl2)'!V15</f>
        <v>20-OFICINA DE TECNOLOGÍA E INFORMÁTICA</v>
      </c>
    </row>
    <row r="19" spans="1:22" ht="60" x14ac:dyDescent="0.25">
      <c r="A19" s="36" t="str">
        <f>+'PAI 2025 GPS rempl2)'!A16</f>
        <v>20.1.2</v>
      </c>
      <c r="B19" s="73" t="str">
        <f>+'PAI 2025 GPS rempl2)'!B16</f>
        <v>20-OFICINA DE TECNOLOGÍA E INFORMÁTICA</v>
      </c>
      <c r="C19" s="73">
        <f>+'PAI 2025 GPS rempl2)'!C16</f>
        <v>0</v>
      </c>
      <c r="D19" s="73" t="str">
        <f>+'PAI 2025 GPS rempl2)'!D16</f>
        <v>Actividad propia</v>
      </c>
      <c r="E19" s="73" t="str">
        <f>+'PAI 2025 GPS rempl2)'!E16</f>
        <v>20.1.2</v>
      </c>
      <c r="F19" s="73" t="str">
        <f>+'PAI 2025 GPS rempl2)'!F16</f>
        <v>N/A</v>
      </c>
      <c r="G19" s="73" t="str">
        <f>+'PAI 2025 GPS rempl2)'!G16</f>
        <v>N/A</v>
      </c>
      <c r="H19" s="73" t="str">
        <f>+'PAI 2025 GPS rempl2)'!H16</f>
        <v>N/A</v>
      </c>
      <c r="I19" s="73" t="str">
        <f>+'PAI 2025 GPS rempl2)'!I16</f>
        <v>N/A</v>
      </c>
      <c r="J19" s="73">
        <f>IF(ISERROR(VLOOKUP(E19,'Plantilla publicacion'!$A$3:$Q$502,17,0)),"N/A",(VLOOKUP(E19,'Plantilla publicacion'!$A$3:$Q$502,17,0)))</f>
        <v>0</v>
      </c>
      <c r="K19" s="73" t="str">
        <f>+'PAI 2025 GPS rempl2)'!K16</f>
        <v>N/A</v>
      </c>
      <c r="L19" s="73" t="str">
        <f>+'PAI 2025 GPS rempl2)'!L16</f>
        <v>N/A</v>
      </c>
      <c r="M19" s="73" t="str">
        <f>+'PAI 2025 GPS rempl2)'!M16</f>
        <v>N/A</v>
      </c>
      <c r="N19" s="73"/>
      <c r="O19" s="73" t="str">
        <f>+'PAI 2025 GPS rempl2)'!O16</f>
        <v>Implementar el plan de acción para el intercambio de información de acuerdo con el marco de Interoperabilidad  (Informe semestral de  la implementación del plan de acción para el intercambio de información- soportes documentales de cumplimiento)</v>
      </c>
      <c r="P19" s="73">
        <f>+'PAI 2025 GPS rempl2)'!P16</f>
        <v>80</v>
      </c>
      <c r="Q19" s="73">
        <f>+'PAI 2025 GPS rempl2)'!Q16</f>
        <v>100</v>
      </c>
      <c r="R19" s="73" t="str">
        <f>+'PAI 2025 GPS rempl2)'!R16</f>
        <v>Porcentual</v>
      </c>
      <c r="S19" s="73" t="str">
        <f>+'PAI 2025 GPS rempl2)'!S16</f>
        <v>% de plan ejecutado / 100% de plan a ejecutar</v>
      </c>
      <c r="T19" s="73" t="str">
        <f>+'PAI 2025 GPS rempl2)'!T16</f>
        <v>2025-03-03</v>
      </c>
      <c r="U19" s="73" t="str">
        <f>+'PAI 2025 GPS rempl2)'!U16</f>
        <v>2025-12-12</v>
      </c>
      <c r="V19" s="73" t="str">
        <f>+'PAI 2025 GPS rempl2)'!V16</f>
        <v>20-OFICINA DE TECNOLOGÍA E INFORMÁTICA</v>
      </c>
    </row>
    <row r="20" spans="1:22" ht="225" x14ac:dyDescent="0.25">
      <c r="A20" s="36" t="str">
        <f>+'PAI 2025 GPS rempl2)'!A17</f>
        <v>20.2</v>
      </c>
      <c r="B20" s="74" t="str">
        <f>+'PAI 2025 GPS rempl2)'!B17</f>
        <v>20-OFICINA DE TECNOLOGÍA E INFORMÁTICA</v>
      </c>
      <c r="C20" s="74">
        <f>+'PAI 2025 GPS rempl2)'!C17</f>
        <v>0</v>
      </c>
      <c r="D20" s="74" t="str">
        <f>+'PAI 2025 GPS rempl2)'!D17</f>
        <v>Producto</v>
      </c>
      <c r="E20" s="74" t="str">
        <f>+'PAI 2025 GPS rempl2)'!E17</f>
        <v>20.2</v>
      </c>
      <c r="F20" s="74" t="str">
        <f>+'PAI 2025 GPS rempl2)'!F17</f>
        <v>Innovador</v>
      </c>
      <c r="G20" s="74" t="str">
        <f>IF(ISERROR(VLOOKUP(E20,'Plantilla publicacion'!$A$3:$F$502,6,0)),"N/A",(VLOOKUP(E20,'Plantilla publicacion'!$A$3:$F$502,6,0)))</f>
        <v>56-Fortalecer la gestión de la información, el conocimiento y la innovación para optimizar la capacidad institucional</v>
      </c>
      <c r="H20" s="74" t="str">
        <f>IF(ISERROR(VLOOKUP(E20,'Plantilla publicacion'!$A$3:$P$502,14,0)),"N/A",(VLOOKUP(E20,'Plantilla publicacion'!$A$3:$P$502,14,0)))</f>
        <v>102-Cumplimiento de productos del PAI asociados a Fortalecer la gestión de la información, el conocimiento y la innovación para optimizar la capacidad institucional</v>
      </c>
      <c r="I20" s="74" t="str">
        <f>IF(ISERROR(VLOOKUP(E20,'Plantilla publicacion'!$A$3:$P$502,15,0)),"N/A",(VLOOKUP(E20,'Plantilla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 s="74" t="str">
        <f>IF(ISERROR(VLOOKUP(E20,'Plantilla publicacion'!$A$3:$Q$502,17,0)),"N/A",(VLOOKUP(E20,'Plantilla publicacion'!$A$3:$Q$502,17,0)))</f>
        <v>PND - 5-31-5-b- Convergencia regional - Entidades públicas territoriales y nacionales fortalecidas / PES - Transformación Institucional</v>
      </c>
      <c r="K20" s="74" t="str">
        <f>+'PAI 2025 GPS rempl2)'!K17</f>
        <v>No</v>
      </c>
      <c r="L20" s="74" t="str">
        <f>+'PAI 2025 GPS rempl2)'!L17</f>
        <v>C-3599-0200-0006-53105d</v>
      </c>
      <c r="M20" s="74" t="str">
        <f>IF(ISERROR(VLOOKUP(E20,'Plantilla publicacion'!$A$3:$E$502,5,0)),"N/A",(VLOOKUP(E20,'Plantilla publicacion'!$A$3:$E$502,5,0)))</f>
        <v>Política Gobierno Digital _DIMENSIÓN Gestión con Valores para Resultados</v>
      </c>
      <c r="N20" s="74" t="str">
        <f>IF(VLOOKUP(A20,'Plantilla publicacion'!$A$3:$Q$502,16,0)=0,"NA",VLOOKUP(A20,'Plantilla publicacion'!$A$3:$Q$502,16,0))</f>
        <v>NA</v>
      </c>
      <c r="O20" s="74" t="str">
        <f>+'PAI 2025 GPS rempl2)'!O17</f>
        <v>Modelo de gobierno y gestión de datos en el marco del Plan Nacional de Infraestructura de Datos,  implementado  (Informes de seguimiento y avance trimestrales con soportes documentales del cumplimiento)</v>
      </c>
      <c r="P20" s="74">
        <f>+'PAI 2025 GPS rempl2)'!P17</f>
        <v>20</v>
      </c>
      <c r="Q20" s="74">
        <f>+'PAI 2025 GPS rempl2)'!Q17</f>
        <v>100</v>
      </c>
      <c r="R20" s="74" t="str">
        <f>+'PAI 2025 GPS rempl2)'!R17</f>
        <v>Porcentual</v>
      </c>
      <c r="S20" s="74" t="str">
        <f>+'PAI 2025 GPS rempl2)'!S17</f>
        <v>% de plan ejecutado / 100% de plan a ejecutar</v>
      </c>
      <c r="T20" s="74" t="str">
        <f>+'PAI 2025 GPS rempl2)'!T17</f>
        <v>2025-02-03</v>
      </c>
      <c r="U20" s="74" t="str">
        <f>+'PAI 2025 GPS rempl2)'!U17</f>
        <v>2025-12-12</v>
      </c>
      <c r="V20" s="74" t="str">
        <f>+'PAI 2025 GPS rempl2)'!V17</f>
        <v>20-OFICINA DE TECNOLOGÍA E INFORMÁTICA</v>
      </c>
    </row>
    <row r="21" spans="1:22" ht="60" x14ac:dyDescent="0.25">
      <c r="A21" s="36" t="str">
        <f>+'PAI 2025 GPS rempl2)'!A18</f>
        <v>20.2.1</v>
      </c>
      <c r="B21" s="73" t="str">
        <f>+'PAI 2025 GPS rempl2)'!B18</f>
        <v>20-OFICINA DE TECNOLOGÍA E INFORMÁTICA</v>
      </c>
      <c r="C21" s="73">
        <f>+'PAI 2025 GPS rempl2)'!C18</f>
        <v>0</v>
      </c>
      <c r="D21" s="73" t="str">
        <f>+'PAI 2025 GPS rempl2)'!D18</f>
        <v>Actividad propia</v>
      </c>
      <c r="E21" s="73" t="str">
        <f>+'PAI 2025 GPS rempl2)'!E18</f>
        <v>20.2.1</v>
      </c>
      <c r="F21" s="73" t="str">
        <f>+'PAI 2025 GPS rempl2)'!F18</f>
        <v>N/A</v>
      </c>
      <c r="G21" s="73" t="str">
        <f>+'PAI 2025 GPS rempl2)'!G18</f>
        <v>N/A</v>
      </c>
      <c r="H21" s="73" t="str">
        <f>+'PAI 2025 GPS rempl2)'!H18</f>
        <v>N/A</v>
      </c>
      <c r="I21" s="73" t="str">
        <f>+'PAI 2025 GPS rempl2)'!I18</f>
        <v>N/A</v>
      </c>
      <c r="J21" s="73">
        <f>IF(ISERROR(VLOOKUP(E21,'Plantilla publicacion'!$A$3:$Q$502,17,0)),"N/A",(VLOOKUP(E21,'Plantilla publicacion'!$A$3:$Q$502,17,0)))</f>
        <v>0</v>
      </c>
      <c r="K21" s="73" t="str">
        <f>+'PAI 2025 GPS rempl2)'!K18</f>
        <v>N/A</v>
      </c>
      <c r="L21" s="73" t="str">
        <f>+'PAI 2025 GPS rempl2)'!L18</f>
        <v>N/A</v>
      </c>
      <c r="M21" s="73" t="str">
        <f>+'PAI 2025 GPS rempl2)'!M18</f>
        <v>N/A</v>
      </c>
      <c r="N21" s="73"/>
      <c r="O21" s="73" t="str">
        <f>+'PAI 2025 GPS rempl2)'!O18</f>
        <v>Definir el plan de trabajo para la estrategia de gobierno y calidad de datos para la SIC (Documento del Plan  de trabajo para la estrategia de gobierno y calidad de datos, elaborado / único entregable)</v>
      </c>
      <c r="P21" s="73">
        <f>+'PAI 2025 GPS rempl2)'!P18</f>
        <v>20</v>
      </c>
      <c r="Q21" s="73">
        <f>+'PAI 2025 GPS rempl2)'!Q18</f>
        <v>1</v>
      </c>
      <c r="R21" s="73" t="str">
        <f>+'PAI 2025 GPS rempl2)'!R18</f>
        <v>Númerica</v>
      </c>
      <c r="S21" s="73" t="str">
        <f>+'PAI 2025 GPS rempl2)'!S18</f>
        <v># de plan formulado / 1 plan a formular</v>
      </c>
      <c r="T21" s="73" t="str">
        <f>+'PAI 2025 GPS rempl2)'!T18</f>
        <v>2025-02-03</v>
      </c>
      <c r="U21" s="73" t="str">
        <f>+'PAI 2025 GPS rempl2)'!U18</f>
        <v>2025-03-29</v>
      </c>
      <c r="V21" s="73" t="str">
        <f>+'PAI 2025 GPS rempl2)'!V18</f>
        <v>20-OFICINA DE TECNOLOGÍA E INFORMÁTICA</v>
      </c>
    </row>
    <row r="22" spans="1:22" ht="60" x14ac:dyDescent="0.25">
      <c r="A22" s="36" t="str">
        <f>+'PAI 2025 GPS rempl2)'!A19</f>
        <v>20.2.2</v>
      </c>
      <c r="B22" s="73" t="str">
        <f>+'PAI 2025 GPS rempl2)'!B19</f>
        <v>20-OFICINA DE TECNOLOGÍA E INFORMÁTICA</v>
      </c>
      <c r="C22" s="73">
        <f>+'PAI 2025 GPS rempl2)'!C19</f>
        <v>0</v>
      </c>
      <c r="D22" s="73" t="str">
        <f>+'PAI 2025 GPS rempl2)'!D19</f>
        <v>Actividad propia</v>
      </c>
      <c r="E22" s="73" t="str">
        <f>+'PAI 2025 GPS rempl2)'!E19</f>
        <v>20.2.2</v>
      </c>
      <c r="F22" s="73" t="str">
        <f>+'PAI 2025 GPS rempl2)'!F19</f>
        <v>N/A</v>
      </c>
      <c r="G22" s="73" t="str">
        <f>+'PAI 2025 GPS rempl2)'!G19</f>
        <v>N/A</v>
      </c>
      <c r="H22" s="73" t="str">
        <f>+'PAI 2025 GPS rempl2)'!H19</f>
        <v>N/A</v>
      </c>
      <c r="I22" s="73" t="str">
        <f>+'PAI 2025 GPS rempl2)'!I19</f>
        <v>N/A</v>
      </c>
      <c r="J22" s="73">
        <f>IF(ISERROR(VLOOKUP(E22,'Plantilla publicacion'!$A$3:$Q$502,17,0)),"N/A",(VLOOKUP(E22,'Plantilla publicacion'!$A$3:$Q$502,17,0)))</f>
        <v>0</v>
      </c>
      <c r="K22" s="73" t="str">
        <f>+'PAI 2025 GPS rempl2)'!K19</f>
        <v>N/A</v>
      </c>
      <c r="L22" s="73" t="str">
        <f>+'PAI 2025 GPS rempl2)'!L19</f>
        <v>N/A</v>
      </c>
      <c r="M22" s="73" t="str">
        <f>+'PAI 2025 GPS rempl2)'!M19</f>
        <v>N/A</v>
      </c>
      <c r="N22" s="73"/>
      <c r="O22" s="73" t="str">
        <f>+'PAI 2025 GPS rempl2)'!O19</f>
        <v>Implementar el plan de trabajo para la estrategia de gobierno y calidad de datos   (Informes de seguimiento y avance trimestrales con soportes documentales del cumplimiento con corte  marzo, junio, septiembre, diciembre)</v>
      </c>
      <c r="P22" s="73">
        <f>+'PAI 2025 GPS rempl2)'!P19</f>
        <v>80</v>
      </c>
      <c r="Q22" s="73">
        <f>+'PAI 2025 GPS rempl2)'!Q19</f>
        <v>100</v>
      </c>
      <c r="R22" s="73" t="str">
        <f>+'PAI 2025 GPS rempl2)'!R19</f>
        <v>Porcentual</v>
      </c>
      <c r="S22" s="73" t="str">
        <f>+'PAI 2025 GPS rempl2)'!S19</f>
        <v>% de plan ejecutado / 100% de plan a ejecutar</v>
      </c>
      <c r="T22" s="73" t="str">
        <f>+'PAI 2025 GPS rempl2)'!T19</f>
        <v>2025-03-03</v>
      </c>
      <c r="U22" s="73" t="str">
        <f>+'PAI 2025 GPS rempl2)'!U19</f>
        <v>2025-12-12</v>
      </c>
      <c r="V22" s="73" t="str">
        <f>+'PAI 2025 GPS rempl2)'!V19</f>
        <v>20-OFICINA DE TECNOLOGÍA E INFORMÁTICA</v>
      </c>
    </row>
    <row r="23" spans="1:22" ht="135" x14ac:dyDescent="0.25">
      <c r="A23" s="36" t="str">
        <f>+'PAI 2025 GPS rempl2)'!A20</f>
        <v>20.3</v>
      </c>
      <c r="B23" s="74" t="str">
        <f>+'PAI 2025 GPS rempl2)'!B20</f>
        <v>20-OFICINA DE TECNOLOGÍA E INFORMÁTICA</v>
      </c>
      <c r="C23" s="74">
        <f>+'PAI 2025 GPS rempl2)'!C20</f>
        <v>0</v>
      </c>
      <c r="D23" s="74" t="str">
        <f>+'PAI 2025 GPS rempl2)'!D20</f>
        <v>Producto</v>
      </c>
      <c r="E23" s="74" t="str">
        <f>+'PAI 2025 GPS rempl2)'!E20</f>
        <v>20.3</v>
      </c>
      <c r="F23" s="74" t="str">
        <f>+'PAI 2025 GPS rempl2)'!F20</f>
        <v>Operativo</v>
      </c>
      <c r="G23" s="74" t="str">
        <f>IF(ISERROR(VLOOKUP(E23,'Plantilla publicacion'!$A$3:$F$502,6,0)),"N/A",(VLOOKUP(E23,'Plantilla publicacion'!$A$3:$F$502,6,0)))</f>
        <v>60-Fortalecer el Sistema Integral de Gestión Institucional en el marco del Modelo Integrado de Planeación y gestión para mejorar la prestación del servicio.</v>
      </c>
      <c r="H23" s="74" t="str">
        <f>IF(ISERROR(VLOOKUP(E23,'Plantilla publicacion'!$A$3:$P$502,14,0)),"N/A",(VLOOKUP(E23,'Plantilla publicacion'!$A$3:$P$502,14,0)))</f>
        <v>106-Cumplimiento de productos del PAI asociados a Fortalecer el Sistema Integral de Gestión Institucional para mejorar la prestación del servicio.</v>
      </c>
      <c r="I23" s="74" t="str">
        <f>IF(ISERROR(VLOOKUP(E23,'Plantilla publicacion'!$A$3:$P$502,15,0)),"N/A",(VLOOKUP(E23,'Plantilla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 s="74" t="str">
        <f>IF(ISERROR(VLOOKUP(E23,'Plantilla publicacion'!$A$3:$Q$502,17,0)),"N/A",(VLOOKUP(E23,'Plantilla publicacion'!$A$3:$Q$502,17,0)))</f>
        <v>PND - 5-31-5-b- Convergencia regional - Entidades públicas territoriales y nacionales fortalecidas / PES - Transformación Institucional</v>
      </c>
      <c r="K23" s="74" t="str">
        <f>+'PAI 2025 GPS rempl2)'!K20</f>
        <v>No</v>
      </c>
      <c r="L23" s="74" t="str">
        <f>+'PAI 2025 GPS rempl2)'!L20</f>
        <v>C-3599-0200-0006-53105d</v>
      </c>
      <c r="M23" s="74" t="str">
        <f>IF(ISERROR(VLOOKUP(E23,'Plantilla publicacion'!$A$3:$E$502,5,0)),"N/A",(VLOOKUP(E23,'Plantilla publicacion'!$A$3:$E$502,5,0)))</f>
        <v>Política Seguridad Digital _DIMENSIÓN Gestión con Valores para Resultados</v>
      </c>
      <c r="N23" s="74" t="str">
        <f>IF(VLOOKUP(A23,'Plantilla publicacion'!$A$3:$Q$502,16,0)=0,"NA",VLOOKUP(A23,'Plantilla publicacion'!$A$3:$Q$502,16,0))</f>
        <v>PES_20230250 / PES_20230250 / PEI_12 / PEI_11 / DECRETO 612</v>
      </c>
      <c r="O23" s="74" t="str">
        <f>+'PAI 2025 GPS rempl2)'!O20</f>
        <v>Plan de implementación de Seguridad y privacidad de la información, ejecutado (Informes de seguimiento y avance trimestrales con soportes documentales del cumplimiento)</v>
      </c>
      <c r="P23" s="74">
        <f>+'PAI 2025 GPS rempl2)'!P20</f>
        <v>20</v>
      </c>
      <c r="Q23" s="74">
        <f>+'PAI 2025 GPS rempl2)'!Q20</f>
        <v>100</v>
      </c>
      <c r="R23" s="74" t="str">
        <f>+'PAI 2025 GPS rempl2)'!R20</f>
        <v>Porcentual</v>
      </c>
      <c r="S23" s="74" t="str">
        <f>+'PAI 2025 GPS rempl2)'!S20</f>
        <v>% de plan ejecutado / 100% de plan a ejecutar</v>
      </c>
      <c r="T23" s="74" t="str">
        <f>+'PAI 2025 GPS rempl2)'!T20</f>
        <v>2025-01-13</v>
      </c>
      <c r="U23" s="74" t="str">
        <f>+'PAI 2025 GPS rempl2)'!U20</f>
        <v>2025-12-12</v>
      </c>
      <c r="V23" s="74" t="str">
        <f>+'PAI 2025 GPS rempl2)'!V20</f>
        <v>20-OFICINA DE TECNOLOGÍA E INFORMÁTICA</v>
      </c>
    </row>
    <row r="24" spans="1:22" ht="75" x14ac:dyDescent="0.25">
      <c r="A24" s="36" t="str">
        <f>+'PAI 2025 GPS rempl2)'!A21</f>
        <v>20.3.1</v>
      </c>
      <c r="B24" s="73" t="str">
        <f>+'PAI 2025 GPS rempl2)'!B21</f>
        <v>20-OFICINA DE TECNOLOGÍA E INFORMÁTICA</v>
      </c>
      <c r="C24" s="73">
        <f>+'PAI 2025 GPS rempl2)'!C21</f>
        <v>0</v>
      </c>
      <c r="D24" s="73" t="str">
        <f>+'PAI 2025 GPS rempl2)'!D21</f>
        <v>Actividad propia</v>
      </c>
      <c r="E24" s="73" t="str">
        <f>+'PAI 2025 GPS rempl2)'!E21</f>
        <v>20.3.1</v>
      </c>
      <c r="F24" s="73" t="str">
        <f>+'PAI 2025 GPS rempl2)'!F21</f>
        <v>N/A</v>
      </c>
      <c r="G24" s="73" t="str">
        <f>+'PAI 2025 GPS rempl2)'!G21</f>
        <v>N/A</v>
      </c>
      <c r="H24" s="73" t="str">
        <f>+'PAI 2025 GPS rempl2)'!H21</f>
        <v>N/A</v>
      </c>
      <c r="I24" s="73" t="str">
        <f>+'PAI 2025 GPS rempl2)'!I21</f>
        <v>N/A</v>
      </c>
      <c r="J24" s="73">
        <f>IF(ISERROR(VLOOKUP(E24,'Plantilla publicacion'!$A$3:$Q$502,17,0)),"N/A",(VLOOKUP(E24,'Plantilla publicacion'!$A$3:$Q$502,17,0)))</f>
        <v>0</v>
      </c>
      <c r="K24" s="73" t="str">
        <f>+'PAI 2025 GPS rempl2)'!K21</f>
        <v>N/A</v>
      </c>
      <c r="L24" s="73" t="str">
        <f>+'PAI 2025 GPS rempl2)'!L21</f>
        <v>N/A</v>
      </c>
      <c r="M24" s="73" t="str">
        <f>+'PAI 2025 GPS rempl2)'!M21</f>
        <v>N/A</v>
      </c>
      <c r="N24" s="73"/>
      <c r="O24" s="73" t="str">
        <f>+'PAI 2025 GPS rempl2)'!O21</f>
        <v>Formular el plan de Seguridad y Privacidad de la información teniendo en cuenta los resultados alcanzados en el periodo anterior y las necesidades de las partes interesada (Documento del Plan  de Seguridad y Privacidad de la información formulado / único entregable)</v>
      </c>
      <c r="P24" s="73">
        <f>+'PAI 2025 GPS rempl2)'!P21</f>
        <v>20</v>
      </c>
      <c r="Q24" s="73">
        <f>+'PAI 2025 GPS rempl2)'!Q21</f>
        <v>1</v>
      </c>
      <c r="R24" s="73" t="str">
        <f>+'PAI 2025 GPS rempl2)'!R21</f>
        <v>Númerica</v>
      </c>
      <c r="S24" s="73" t="str">
        <f>+'PAI 2025 GPS rempl2)'!S21</f>
        <v># de plan formulado / 1 plan a formular</v>
      </c>
      <c r="T24" s="73" t="str">
        <f>+'PAI 2025 GPS rempl2)'!T21</f>
        <v>2025-01-13</v>
      </c>
      <c r="U24" s="73" t="str">
        <f>+'PAI 2025 GPS rempl2)'!U21</f>
        <v>2025-01-31</v>
      </c>
      <c r="V24" s="73" t="str">
        <f>+'PAI 2025 GPS rempl2)'!V21</f>
        <v>20-OFICINA DE TECNOLOGÍA E INFORMÁTICA</v>
      </c>
    </row>
    <row r="25" spans="1:22" ht="60" x14ac:dyDescent="0.25">
      <c r="A25" s="36" t="str">
        <f>+'PAI 2025 GPS rempl2)'!A22</f>
        <v>20.3.2</v>
      </c>
      <c r="B25" s="73" t="str">
        <f>+'PAI 2025 GPS rempl2)'!B22</f>
        <v>20-OFICINA DE TECNOLOGÍA E INFORMÁTICA</v>
      </c>
      <c r="C25" s="73">
        <f>+'PAI 2025 GPS rempl2)'!C22</f>
        <v>0</v>
      </c>
      <c r="D25" s="73" t="str">
        <f>+'PAI 2025 GPS rempl2)'!D22</f>
        <v>Actividad propia</v>
      </c>
      <c r="E25" s="73" t="str">
        <f>+'PAI 2025 GPS rempl2)'!E22</f>
        <v>20.3.2</v>
      </c>
      <c r="F25" s="73" t="str">
        <f>+'PAI 2025 GPS rempl2)'!F22</f>
        <v>N/A</v>
      </c>
      <c r="G25" s="73" t="str">
        <f>+'PAI 2025 GPS rempl2)'!G22</f>
        <v>N/A</v>
      </c>
      <c r="H25" s="73" t="str">
        <f>+'PAI 2025 GPS rempl2)'!H22</f>
        <v>N/A</v>
      </c>
      <c r="I25" s="73" t="str">
        <f>+'PAI 2025 GPS rempl2)'!I22</f>
        <v>N/A</v>
      </c>
      <c r="J25" s="73">
        <f>IF(ISERROR(VLOOKUP(E25,'Plantilla publicacion'!$A$3:$Q$502,17,0)),"N/A",(VLOOKUP(E25,'Plantilla publicacion'!$A$3:$Q$502,17,0)))</f>
        <v>0</v>
      </c>
      <c r="K25" s="73" t="str">
        <f>+'PAI 2025 GPS rempl2)'!K22</f>
        <v>N/A</v>
      </c>
      <c r="L25" s="73" t="str">
        <f>+'PAI 2025 GPS rempl2)'!L22</f>
        <v>N/A</v>
      </c>
      <c r="M25" s="73" t="str">
        <f>+'PAI 2025 GPS rempl2)'!M22</f>
        <v>N/A</v>
      </c>
      <c r="N25" s="73"/>
      <c r="O25" s="73" t="str">
        <f>+'PAI 2025 GPS rempl2)'!O22</f>
        <v>Implementar el Plan de Seguridad  y Privacidad de la información aprobado (Informes de seguimiento y avance trimestrales con soportes documentales del cumplimiento con corte  marzo, junio, septiembre, diciembre)</v>
      </c>
      <c r="P25" s="73">
        <f>+'PAI 2025 GPS rempl2)'!P22</f>
        <v>80</v>
      </c>
      <c r="Q25" s="73">
        <f>+'PAI 2025 GPS rempl2)'!Q22</f>
        <v>100</v>
      </c>
      <c r="R25" s="73" t="str">
        <f>+'PAI 2025 GPS rempl2)'!R22</f>
        <v>Porcentual</v>
      </c>
      <c r="S25" s="73" t="str">
        <f>+'PAI 2025 GPS rempl2)'!S22</f>
        <v>% de plan ejecutado / 100% de plan a ejecutar</v>
      </c>
      <c r="T25" s="73" t="str">
        <f>+'PAI 2025 GPS rempl2)'!T22</f>
        <v>2025-02-03</v>
      </c>
      <c r="U25" s="73" t="str">
        <f>+'PAI 2025 GPS rempl2)'!U22</f>
        <v>2025-12-12</v>
      </c>
      <c r="V25" s="73" t="str">
        <f>+'PAI 2025 GPS rempl2)'!V22</f>
        <v>20-OFICINA DE TECNOLOGÍA E INFORMÁTICA</v>
      </c>
    </row>
    <row r="26" spans="1:22" ht="135" x14ac:dyDescent="0.25">
      <c r="A26" s="36" t="str">
        <f>+'PAI 2025 GPS rempl2)'!A23</f>
        <v>20.4</v>
      </c>
      <c r="B26" s="74" t="str">
        <f>+'PAI 2025 GPS rempl2)'!B23</f>
        <v>20-OFICINA DE TECNOLOGÍA E INFORMÁTICA</v>
      </c>
      <c r="C26" s="74">
        <f>+'PAI 2025 GPS rempl2)'!C23</f>
        <v>0</v>
      </c>
      <c r="D26" s="74" t="str">
        <f>+'PAI 2025 GPS rempl2)'!D23</f>
        <v>Producto</v>
      </c>
      <c r="E26" s="74" t="str">
        <f>+'PAI 2025 GPS rempl2)'!E23</f>
        <v>20.4</v>
      </c>
      <c r="F26" s="74" t="str">
        <f>+'PAI 2025 GPS rempl2)'!F23</f>
        <v>Operativo</v>
      </c>
      <c r="G26" s="74" t="str">
        <f>IF(ISERROR(VLOOKUP(E26,'Plantilla publicacion'!$A$3:$F$502,6,0)),"N/A",(VLOOKUP(E26,'Plantilla publicacion'!$A$3:$F$502,6,0)))</f>
        <v>60-Fortalecer el Sistema Integral de Gestión Institucional en el marco del Modelo Integrado de Planeación y gestión para mejorar la prestación del servicio.</v>
      </c>
      <c r="H26" s="74" t="str">
        <f>IF(ISERROR(VLOOKUP(E26,'Plantilla publicacion'!$A$3:$P$502,14,0)),"N/A",(VLOOKUP(E26,'Plantilla publicacion'!$A$3:$P$502,14,0)))</f>
        <v>106-Cumplimiento de productos del PAI asociados a Fortalecer el Sistema Integral de Gestión Institucional para mejorar la prestación del servicio.</v>
      </c>
      <c r="I26" s="74" t="str">
        <f>IF(ISERROR(VLOOKUP(E26,'Plantilla publicacion'!$A$3:$P$502,15,0)),"N/A",(VLOOKUP(E26,'Plantilla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6" s="74" t="str">
        <f>IF(ISERROR(VLOOKUP(E26,'Plantilla publicacion'!$A$3:$Q$502,17,0)),"N/A",(VLOOKUP(E26,'Plantilla publicacion'!$A$3:$Q$502,17,0)))</f>
        <v>PND - 5-31-5-b- Convergencia regional - Entidades públicas territoriales y nacionales fortalecidas / PES - Transformación Institucional</v>
      </c>
      <c r="K26" s="74" t="str">
        <f>+'PAI 2025 GPS rempl2)'!K23</f>
        <v>No</v>
      </c>
      <c r="L26" s="74" t="str">
        <f>+'PAI 2025 GPS rempl2)'!L23</f>
        <v>C-3599-0200-0006-53105d</v>
      </c>
      <c r="M26" s="74" t="str">
        <f>IF(ISERROR(VLOOKUP(E26,'Plantilla publicacion'!$A$3:$E$502,5,0)),"N/A",(VLOOKUP(E26,'Plantilla publicacion'!$A$3:$E$502,5,0)))</f>
        <v>Política Seguridad Digital _DIMENSIÓN Gestión con Valores para Resultados</v>
      </c>
      <c r="N26" s="74" t="str">
        <f>IF(VLOOKUP(A26,'Plantilla publicacion'!$A$3:$Q$502,16,0)=0,"NA",VLOOKUP(A26,'Plantilla publicacion'!$A$3:$Q$502,16,0))</f>
        <v>DECRETO 612</v>
      </c>
      <c r="O26" s="74" t="str">
        <f>+'PAI 2025 GPS rempl2)'!O23</f>
        <v>Plan de tratamiento de riesgos de Seguridad y Privacidad de la información, monitoreado (Informes de seguimiento y avance trimestrales con soportes documentales del cumplimiento)</v>
      </c>
      <c r="P26" s="74">
        <f>+'PAI 2025 GPS rempl2)'!P23</f>
        <v>20</v>
      </c>
      <c r="Q26" s="74">
        <f>+'PAI 2025 GPS rempl2)'!Q23</f>
        <v>100</v>
      </c>
      <c r="R26" s="74" t="str">
        <f>+'PAI 2025 GPS rempl2)'!R23</f>
        <v>Porcentual</v>
      </c>
      <c r="S26" s="74" t="str">
        <f>+'PAI 2025 GPS rempl2)'!S23</f>
        <v>% de plan de tratamiento de riesgos monitoreado / 100% de plan de riesgos a monitorear</v>
      </c>
      <c r="T26" s="74" t="str">
        <f>+'PAI 2025 GPS rempl2)'!T23</f>
        <v>2025-01-27</v>
      </c>
      <c r="U26" s="74" t="str">
        <f>+'PAI 2025 GPS rempl2)'!U23</f>
        <v>2025-12-12</v>
      </c>
      <c r="V26" s="74" t="str">
        <f>+'PAI 2025 GPS rempl2)'!V23</f>
        <v>20-OFICINA DE TECNOLOGÍA E INFORMÁTICA</v>
      </c>
    </row>
    <row r="27" spans="1:22" ht="60" x14ac:dyDescent="0.25">
      <c r="A27" s="36" t="str">
        <f>+'PAI 2025 GPS rempl2)'!A24</f>
        <v>20.4.1</v>
      </c>
      <c r="B27" s="73" t="str">
        <f>+'PAI 2025 GPS rempl2)'!B24</f>
        <v>20-OFICINA DE TECNOLOGÍA E INFORMÁTICA</v>
      </c>
      <c r="C27" s="73">
        <f>+'PAI 2025 GPS rempl2)'!C24</f>
        <v>0</v>
      </c>
      <c r="D27" s="73" t="str">
        <f>+'PAI 2025 GPS rempl2)'!D24</f>
        <v>Actividad propia</v>
      </c>
      <c r="E27" s="73" t="str">
        <f>+'PAI 2025 GPS rempl2)'!E24</f>
        <v>20.4.1</v>
      </c>
      <c r="F27" s="73" t="str">
        <f>+'PAI 2025 GPS rempl2)'!F24</f>
        <v>N/A</v>
      </c>
      <c r="G27" s="73" t="str">
        <f>+'PAI 2025 GPS rempl2)'!G24</f>
        <v>N/A</v>
      </c>
      <c r="H27" s="73" t="str">
        <f>+'PAI 2025 GPS rempl2)'!H24</f>
        <v>N/A</v>
      </c>
      <c r="I27" s="73" t="str">
        <f>+'PAI 2025 GPS rempl2)'!I24</f>
        <v>N/A</v>
      </c>
      <c r="J27" s="73">
        <f>IF(ISERROR(VLOOKUP(E27,'Plantilla publicacion'!$A$3:$Q$502,17,0)),"N/A",(VLOOKUP(E27,'Plantilla publicacion'!$A$3:$Q$502,17,0)))</f>
        <v>0</v>
      </c>
      <c r="K27" s="73" t="str">
        <f>+'PAI 2025 GPS rempl2)'!K24</f>
        <v>N/A</v>
      </c>
      <c r="L27" s="73" t="str">
        <f>+'PAI 2025 GPS rempl2)'!L24</f>
        <v>N/A</v>
      </c>
      <c r="M27" s="73" t="str">
        <f>+'PAI 2025 GPS rempl2)'!M24</f>
        <v>N/A</v>
      </c>
      <c r="N27" s="73"/>
      <c r="O27" s="73" t="str">
        <f>+'PAI 2025 GPS rempl2)'!O24</f>
        <v>Consolidar los riesgos de seguridad de la información con sus respectivos tratamientos, fechas y responsables  (Excel del plan de tratamiento de riesgos de seguridad y privacidad de la información/ único entregable)</v>
      </c>
      <c r="P27" s="73">
        <f>+'PAI 2025 GPS rempl2)'!P24</f>
        <v>40</v>
      </c>
      <c r="Q27" s="73">
        <f>+'PAI 2025 GPS rempl2)'!Q24</f>
        <v>1</v>
      </c>
      <c r="R27" s="73" t="str">
        <f>+'PAI 2025 GPS rempl2)'!R24</f>
        <v>Númerica</v>
      </c>
      <c r="S27" s="73" t="str">
        <f>+'PAI 2025 GPS rempl2)'!S24</f>
        <v># de consolidaciones de riesgos realizadas / 1 consolidaciones de riesgos a realizar</v>
      </c>
      <c r="T27" s="73" t="str">
        <f>+'PAI 2025 GPS rempl2)'!T24</f>
        <v>2025-01-27</v>
      </c>
      <c r="U27" s="73" t="str">
        <f>+'PAI 2025 GPS rempl2)'!U24</f>
        <v>2025-04-30</v>
      </c>
      <c r="V27" s="73" t="str">
        <f>+'PAI 2025 GPS rempl2)'!V24</f>
        <v>20-OFICINA DE TECNOLOGÍA E INFORMÁTICA</v>
      </c>
    </row>
    <row r="28" spans="1:22" ht="75" x14ac:dyDescent="0.25">
      <c r="A28" s="36" t="str">
        <f>+'PAI 2025 GPS rempl2)'!A25</f>
        <v>20.4.2</v>
      </c>
      <c r="B28" s="73" t="str">
        <f>+'PAI 2025 GPS rempl2)'!B25</f>
        <v>20-OFICINA DE TECNOLOGÍA E INFORMÁTICA</v>
      </c>
      <c r="C28" s="73">
        <f>+'PAI 2025 GPS rempl2)'!C25</f>
        <v>0</v>
      </c>
      <c r="D28" s="73" t="str">
        <f>+'PAI 2025 GPS rempl2)'!D25</f>
        <v>Actividad propia</v>
      </c>
      <c r="E28" s="73" t="str">
        <f>+'PAI 2025 GPS rempl2)'!E25</f>
        <v>20.4.2</v>
      </c>
      <c r="F28" s="73" t="str">
        <f>+'PAI 2025 GPS rempl2)'!F25</f>
        <v>N/A</v>
      </c>
      <c r="G28" s="73" t="str">
        <f>+'PAI 2025 GPS rempl2)'!G25</f>
        <v>N/A</v>
      </c>
      <c r="H28" s="73" t="str">
        <f>+'PAI 2025 GPS rempl2)'!H25</f>
        <v>N/A</v>
      </c>
      <c r="I28" s="73" t="str">
        <f>+'PAI 2025 GPS rempl2)'!I25</f>
        <v>N/A</v>
      </c>
      <c r="J28" s="73">
        <f>IF(ISERROR(VLOOKUP(E28,'Plantilla publicacion'!$A$3:$Q$502,17,0)),"N/A",(VLOOKUP(E28,'Plantilla publicacion'!$A$3:$Q$502,17,0)))</f>
        <v>0</v>
      </c>
      <c r="K28" s="73" t="str">
        <f>+'PAI 2025 GPS rempl2)'!K25</f>
        <v>N/A</v>
      </c>
      <c r="L28" s="73" t="str">
        <f>+'PAI 2025 GPS rempl2)'!L25</f>
        <v>N/A</v>
      </c>
      <c r="M28" s="73" t="str">
        <f>+'PAI 2025 GPS rempl2)'!M25</f>
        <v>N/A</v>
      </c>
      <c r="N28" s="73"/>
      <c r="O28" s="73" t="str">
        <f>+'PAI 2025 GPS rempl2)'!O25</f>
        <v>Realizar el monitoreo al plan de tratamiento de los riesgos de seguridad y privacidad de la información trimestralmente (Informes de seguimiento y avance trimestrales con soportes documentales del cumplimiento con corte  junio, septiembre, diciembre)</v>
      </c>
      <c r="P28" s="73">
        <f>+'PAI 2025 GPS rempl2)'!P25</f>
        <v>60</v>
      </c>
      <c r="Q28" s="73">
        <f>+'PAI 2025 GPS rempl2)'!Q25</f>
        <v>100</v>
      </c>
      <c r="R28" s="73" t="str">
        <f>+'PAI 2025 GPS rempl2)'!R25</f>
        <v>Porcentual</v>
      </c>
      <c r="S28" s="73" t="str">
        <f>+'PAI 2025 GPS rempl2)'!S25</f>
        <v>% de plan de tratamiento de riesgos monitoreado / 100% de plan de riesgos a monitorear</v>
      </c>
      <c r="T28" s="73" t="str">
        <f>+'PAI 2025 GPS rempl2)'!T25</f>
        <v>2025-04-01</v>
      </c>
      <c r="U28" s="73" t="str">
        <f>+'PAI 2025 GPS rempl2)'!U25</f>
        <v>2025-12-12</v>
      </c>
      <c r="V28" s="73" t="str">
        <f>+'PAI 2025 GPS rempl2)'!V25</f>
        <v>20-OFICINA DE TECNOLOGÍA E INFORMÁTICA</v>
      </c>
    </row>
    <row r="29" spans="1:22" ht="135" x14ac:dyDescent="0.25">
      <c r="A29" s="36" t="str">
        <f>+'PAI 2025 GPS rempl2)'!A26</f>
        <v>20.5</v>
      </c>
      <c r="B29" s="74" t="str">
        <f>+'PAI 2025 GPS rempl2)'!B26</f>
        <v>20-OFICINA DE TECNOLOGÍA E INFORMÁTICA</v>
      </c>
      <c r="C29" s="74">
        <f>+'PAI 2025 GPS rempl2)'!C26</f>
        <v>0</v>
      </c>
      <c r="D29" s="74" t="str">
        <f>+'PAI 2025 GPS rempl2)'!D26</f>
        <v>Producto</v>
      </c>
      <c r="E29" s="74" t="str">
        <f>+'PAI 2025 GPS rempl2)'!E26</f>
        <v>20.5</v>
      </c>
      <c r="F29" s="74" t="str">
        <f>+'PAI 2025 GPS rempl2)'!F26</f>
        <v>Innovador</v>
      </c>
      <c r="G29" s="74" t="str">
        <f>IF(ISERROR(VLOOKUP(E29,'Plantilla publicacion'!$A$3:$F$502,6,0)),"N/A",(VLOOKUP(E29,'Plantilla publicacion'!$A$3:$F$502,6,0)))</f>
        <v>62-Fortalecer la infraestructura, uso y aprovechamiento de las tecnologías de la información, para optimizar la capacidad institucional</v>
      </c>
      <c r="H29" s="74" t="str">
        <f>IF(ISERROR(VLOOKUP(E29,'Plantilla publicacion'!$A$3:$P$502,14,0)),"N/A",(VLOOKUP(E29,'Plantilla publicacion'!$A$3:$P$502,14,0)))</f>
        <v>109-Cumplimiento de productos del PAI asociados a Fortalecer la infraestructura, uso y aprovechamiento de las tecnologías de la información, para optimizar la capacidad institucional</v>
      </c>
      <c r="I29" s="74" t="str">
        <f>IF(ISERROR(VLOOKUP(E29,'Plantilla publicacion'!$A$3:$P$502,15,0)),"N/A",(VLOOKUP(E29,'Plantilla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9" s="74" t="str">
        <f>IF(ISERROR(VLOOKUP(E29,'Plantilla publicacion'!$A$3:$Q$502,17,0)),"N/A",(VLOOKUP(E29,'Plantilla publicacion'!$A$3:$Q$502,17,0)))</f>
        <v>PND - 5-31-5-d- Convergencia regional - Gobierno digital para la gente / PES - Transformación Institucional</v>
      </c>
      <c r="K29" s="74" t="str">
        <f>+'PAI 2025 GPS rempl2)'!K26</f>
        <v>No</v>
      </c>
      <c r="L29" s="74" t="str">
        <f>+'PAI 2025 GPS rempl2)'!L26</f>
        <v>C-3599-0200-0006-53105d</v>
      </c>
      <c r="M29" s="74" t="str">
        <f>IF(ISERROR(VLOOKUP(E29,'Plantilla publicacion'!$A$3:$E$502,5,0)),"N/A",(VLOOKUP(E29,'Plantilla publicacion'!$A$3:$E$502,5,0)))</f>
        <v>Política Gobierno Digital _DIMENSIÓN Gestión con Valores para Resultados</v>
      </c>
      <c r="N29" s="74" t="str">
        <f>IF(VLOOKUP(A29,'Plantilla publicacion'!$A$3:$Q$502,16,0)=0,"NA",VLOOKUP(A29,'Plantilla publicacion'!$A$3:$Q$502,16,0))</f>
        <v>DECRETO 612</v>
      </c>
      <c r="O29" s="74" t="str">
        <f>+'PAI 2025 GPS rempl2)'!O26</f>
        <v>Plan estratégico de tecnologías de información, ejecutado (Informes de seguimiento y avance trimestrales con soportes documentales del cumplimiento)</v>
      </c>
      <c r="P29" s="74">
        <f>+'PAI 2025 GPS rempl2)'!P26</f>
        <v>20</v>
      </c>
      <c r="Q29" s="74">
        <f>+'PAI 2025 GPS rempl2)'!Q26</f>
        <v>100</v>
      </c>
      <c r="R29" s="74" t="str">
        <f>+'PAI 2025 GPS rempl2)'!R26</f>
        <v>Porcentual</v>
      </c>
      <c r="S29" s="74" t="str">
        <f>+'PAI 2025 GPS rempl2)'!S26</f>
        <v>% de plan ejecutado / 100% de plan a ejecutar</v>
      </c>
      <c r="T29" s="74" t="str">
        <f>+'PAI 2025 GPS rempl2)'!T26</f>
        <v>2025-01-13</v>
      </c>
      <c r="U29" s="74" t="str">
        <f>+'PAI 2025 GPS rempl2)'!U26</f>
        <v>2025-12-12</v>
      </c>
      <c r="V29" s="74" t="str">
        <f>+'PAI 2025 GPS rempl2)'!V26</f>
        <v>20-OFICINA DE TECNOLOGÍA E INFORMÁTICA</v>
      </c>
    </row>
    <row r="30" spans="1:22" ht="45" x14ac:dyDescent="0.25">
      <c r="A30" s="36" t="str">
        <f>+'PAI 2025 GPS rempl2)'!A27</f>
        <v>20.5.1</v>
      </c>
      <c r="B30" s="73" t="str">
        <f>+'PAI 2025 GPS rempl2)'!B27</f>
        <v>20-OFICINA DE TECNOLOGÍA E INFORMÁTICA</v>
      </c>
      <c r="C30" s="73">
        <f>+'PAI 2025 GPS rempl2)'!C27</f>
        <v>0</v>
      </c>
      <c r="D30" s="73" t="str">
        <f>+'PAI 2025 GPS rempl2)'!D27</f>
        <v>Actividad propia</v>
      </c>
      <c r="E30" s="73" t="str">
        <f>+'PAI 2025 GPS rempl2)'!E27</f>
        <v>20.5.1</v>
      </c>
      <c r="F30" s="73" t="str">
        <f>+'PAI 2025 GPS rempl2)'!F27</f>
        <v>N/A</v>
      </c>
      <c r="G30" s="73" t="str">
        <f>+'PAI 2025 GPS rempl2)'!G27</f>
        <v>N/A</v>
      </c>
      <c r="H30" s="73" t="str">
        <f>+'PAI 2025 GPS rempl2)'!H27</f>
        <v>N/A</v>
      </c>
      <c r="I30" s="73" t="str">
        <f>+'PAI 2025 GPS rempl2)'!I27</f>
        <v>N/A</v>
      </c>
      <c r="J30" s="73">
        <f>IF(ISERROR(VLOOKUP(E30,'Plantilla publicacion'!$A$3:$Q$502,17,0)),"N/A",(VLOOKUP(E30,'Plantilla publicacion'!$A$3:$Q$502,17,0)))</f>
        <v>0</v>
      </c>
      <c r="K30" s="73" t="str">
        <f>+'PAI 2025 GPS rempl2)'!K27</f>
        <v>N/A</v>
      </c>
      <c r="L30" s="73" t="str">
        <f>+'PAI 2025 GPS rempl2)'!L27</f>
        <v>N/A</v>
      </c>
      <c r="M30" s="73" t="str">
        <f>+'PAI 2025 GPS rempl2)'!M27</f>
        <v>N/A</v>
      </c>
      <c r="N30" s="73"/>
      <c r="O30" s="73" t="str">
        <f>+'PAI 2025 GPS rempl2)'!O27</f>
        <v>Formular plan estratégico de tecnologías de información PETI incluyendo hoja de ruta para la vigencia   (Hoja de ruta del PETI actualizada/ único entregable)</v>
      </c>
      <c r="P30" s="73">
        <f>+'PAI 2025 GPS rempl2)'!P27</f>
        <v>20</v>
      </c>
      <c r="Q30" s="73">
        <f>+'PAI 2025 GPS rempl2)'!Q27</f>
        <v>1</v>
      </c>
      <c r="R30" s="73" t="str">
        <f>+'PAI 2025 GPS rempl2)'!R27</f>
        <v>Númerica</v>
      </c>
      <c r="S30" s="73" t="str">
        <f>+'PAI 2025 GPS rempl2)'!S27</f>
        <v># de plan formulado / 1 plan a formular</v>
      </c>
      <c r="T30" s="73" t="str">
        <f>+'PAI 2025 GPS rempl2)'!T27</f>
        <v>2025-01-13</v>
      </c>
      <c r="U30" s="73" t="str">
        <f>+'PAI 2025 GPS rempl2)'!U27</f>
        <v>2025-01-31</v>
      </c>
      <c r="V30" s="73" t="str">
        <f>+'PAI 2025 GPS rempl2)'!V27</f>
        <v>20-OFICINA DE TECNOLOGÍA E INFORMÁTICA</v>
      </c>
    </row>
    <row r="31" spans="1:22" ht="45" x14ac:dyDescent="0.25">
      <c r="A31" s="36" t="str">
        <f>+'PAI 2025 GPS rempl2)'!A28</f>
        <v>20.5.2</v>
      </c>
      <c r="B31" s="73" t="str">
        <f>+'PAI 2025 GPS rempl2)'!B28</f>
        <v>20-OFICINA DE TECNOLOGÍA E INFORMÁTICA</v>
      </c>
      <c r="C31" s="73">
        <f>+'PAI 2025 GPS rempl2)'!C28</f>
        <v>0</v>
      </c>
      <c r="D31" s="73" t="str">
        <f>+'PAI 2025 GPS rempl2)'!D28</f>
        <v>Actividad propia</v>
      </c>
      <c r="E31" s="73" t="str">
        <f>+'PAI 2025 GPS rempl2)'!E28</f>
        <v>20.5.2</v>
      </c>
      <c r="F31" s="73" t="str">
        <f>+'PAI 2025 GPS rempl2)'!F28</f>
        <v>N/A</v>
      </c>
      <c r="G31" s="73" t="str">
        <f>+'PAI 2025 GPS rempl2)'!G28</f>
        <v>N/A</v>
      </c>
      <c r="H31" s="73" t="str">
        <f>+'PAI 2025 GPS rempl2)'!H28</f>
        <v>N/A</v>
      </c>
      <c r="I31" s="73" t="str">
        <f>+'PAI 2025 GPS rempl2)'!I28</f>
        <v>N/A</v>
      </c>
      <c r="J31" s="73">
        <f>IF(ISERROR(VLOOKUP(E31,'Plantilla publicacion'!$A$3:$Q$502,17,0)),"N/A",(VLOOKUP(E31,'Plantilla publicacion'!$A$3:$Q$502,17,0)))</f>
        <v>0</v>
      </c>
      <c r="K31" s="73" t="str">
        <f>+'PAI 2025 GPS rempl2)'!K28</f>
        <v>N/A</v>
      </c>
      <c r="L31" s="73" t="str">
        <f>+'PAI 2025 GPS rempl2)'!L28</f>
        <v>N/A</v>
      </c>
      <c r="M31" s="73" t="str">
        <f>+'PAI 2025 GPS rempl2)'!M28</f>
        <v>N/A</v>
      </c>
      <c r="N31" s="73"/>
      <c r="O31" s="73" t="str">
        <f>+'PAI 2025 GPS rempl2)'!O28</f>
        <v>Realizar seguimiento trimestral a la ejecución del PETI. (Informes de seguimiento y avance trimestrales con soportes documentales del cumplimiento con corte  marzo, junio, septiembre, diciembre)</v>
      </c>
      <c r="P31" s="73">
        <f>+'PAI 2025 GPS rempl2)'!P28</f>
        <v>80</v>
      </c>
      <c r="Q31" s="73">
        <f>+'PAI 2025 GPS rempl2)'!Q28</f>
        <v>100</v>
      </c>
      <c r="R31" s="73" t="str">
        <f>+'PAI 2025 GPS rempl2)'!R28</f>
        <v>Porcentual</v>
      </c>
      <c r="S31" s="73" t="str">
        <f>+'PAI 2025 GPS rempl2)'!S28</f>
        <v>% de plan ejecutado / 100% de plan a ejecutar</v>
      </c>
      <c r="T31" s="73" t="str">
        <f>+'PAI 2025 GPS rempl2)'!T28</f>
        <v>2025-02-03</v>
      </c>
      <c r="U31" s="73" t="str">
        <f>+'PAI 2025 GPS rempl2)'!U28</f>
        <v>2025-12-12</v>
      </c>
      <c r="V31" s="73" t="str">
        <f>+'PAI 2025 GPS rempl2)'!V28</f>
        <v>20-OFICINA DE TECNOLOGÍA E INFORMÁTICA</v>
      </c>
    </row>
    <row r="32" spans="1:22" ht="225" x14ac:dyDescent="0.25">
      <c r="A32" s="36" t="str">
        <f>+'PAI 2025 GPS rempl2)'!A29</f>
        <v>117.1</v>
      </c>
      <c r="B32" s="74" t="str">
        <f>+'PAI 2025 GPS rempl2)'!B29</f>
        <v>117-GRUPO DE TRABAJO DE DESARROLLO DE TALENTO HUMANO</v>
      </c>
      <c r="C32" s="74">
        <f>+'PAI 2025 GPS rempl2)'!C29</f>
        <v>0</v>
      </c>
      <c r="D32" s="74" t="str">
        <f>+'PAI 2025 GPS rempl2)'!D29</f>
        <v>Producto</v>
      </c>
      <c r="E32" s="74" t="str">
        <f>+'PAI 2025 GPS rempl2)'!E29</f>
        <v>117.1</v>
      </c>
      <c r="F32" s="74" t="str">
        <f>+'PAI 2025 GPS rempl2)'!F29</f>
        <v>Innovador</v>
      </c>
      <c r="G32" s="74" t="str">
        <f>IF(ISERROR(VLOOKUP(E32,'Plantilla publicacion'!$A$3:$F$502,6,0)),"N/A",(VLOOKUP(E32,'Plantilla publicacion'!$A$3:$F$502,6,0)))</f>
        <v>56-Fortalecer la gestión de la información, el conocimiento y la innovación para optimizar la capacidad institucional</v>
      </c>
      <c r="H32" s="74" t="str">
        <f>IF(ISERROR(VLOOKUP(E32,'Plantilla publicacion'!$A$3:$P$502,14,0)),"N/A",(VLOOKUP(E32,'Plantilla publicacion'!$A$3:$P$502,14,0)))</f>
        <v>102-Cumplimiento de productos del PAI asociados a Fortalecer la gestión de la información, el conocimiento y la innovación para optimizar la capacidad institucional</v>
      </c>
      <c r="I32" s="74" t="str">
        <f>IF(ISERROR(VLOOKUP(E32,'Plantilla publicacion'!$A$3:$P$502,15,0)),"N/A",(VLOOKUP(E32,'Plantilla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2" s="74" t="str">
        <f>IF(ISERROR(VLOOKUP(E32,'Plantilla publicacion'!$A$3:$Q$502,17,0)),"N/A",(VLOOKUP(E32,'Plantilla publicacion'!$A$3:$Q$502,17,0)))</f>
        <v>PND - 5-31-5-b- Convergencia regional - Entidades públicas territoriales y nacionales fortalecidas / PES - Transformación Institucional</v>
      </c>
      <c r="K32" s="74" t="str">
        <f>+'PAI 2025 GPS rempl2)'!K29</f>
        <v>No</v>
      </c>
      <c r="L32" s="74" t="str">
        <f>+'PAI 2025 GPS rempl2)'!L29</f>
        <v>N/A</v>
      </c>
      <c r="M32" s="74" t="str">
        <f>IF(ISERROR(VLOOKUP(E32,'Plantilla publicacion'!$A$3:$E$502,5,0)),"N/A",(VLOOKUP(E32,'Plantilla publicacion'!$A$3:$E$502,5,0)))</f>
        <v>Política de Gestión Estratégica del Talento Humano _DIMENSIÓN Talento humano</v>
      </c>
      <c r="N32" s="74" t="str">
        <f>IF(VLOOKUP(A32,'Plantilla publicacion'!$A$3:$Q$502,16,0)=0,"NA",VLOOKUP(A32,'Plantilla publicacion'!$A$3:$Q$502,16,0))</f>
        <v>NA</v>
      </c>
      <c r="O32" s="74" t="str">
        <f>+'PAI 2025 GPS rempl2)'!O29</f>
        <v>Estrategia de ingreso efectivo de nuevos funcionarios que conduzca a la garantía del bienestar integral implementada. (Informe final de la implementación de la estrategia)</v>
      </c>
      <c r="P32" s="74">
        <f>+'PAI 2025 GPS rempl2)'!P29</f>
        <v>15</v>
      </c>
      <c r="Q32" s="74">
        <f>+'PAI 2025 GPS rempl2)'!Q29</f>
        <v>100</v>
      </c>
      <c r="R32" s="74" t="str">
        <f>+'PAI 2025 GPS rempl2)'!R29</f>
        <v>Porcentual</v>
      </c>
      <c r="S32" s="74" t="str">
        <f>+'PAI 2025 GPS rempl2)'!S29</f>
        <v>% de estrategias de ingreso efectivo de nuevos funcionarios realizada / 100% de estrategias de ingreso efectivo de nuevos funcionarios a realizar</v>
      </c>
      <c r="T32" s="74" t="str">
        <f>+'PAI 2025 GPS rempl2)'!T29</f>
        <v>2025-02-03</v>
      </c>
      <c r="U32" s="74" t="str">
        <f>+'PAI 2025 GPS rempl2)'!U29</f>
        <v>2025-11-28</v>
      </c>
      <c r="V32" s="74" t="str">
        <f>+'PAI 2025 GPS rempl2)'!V29</f>
        <v>117-GRUPO DE TRABAJO DE DESARROLLO DE TALENTO HUMANO</v>
      </c>
    </row>
    <row r="33" spans="1:22" ht="75" x14ac:dyDescent="0.25">
      <c r="A33" s="36" t="str">
        <f>+'PAI 2025 GPS rempl2)'!A30</f>
        <v>117.1.1</v>
      </c>
      <c r="B33" s="73" t="str">
        <f>+'PAI 2025 GPS rempl2)'!B30</f>
        <v>117-GRUPO DE TRABAJO DE DESARROLLO DE TALENTO HUMANO</v>
      </c>
      <c r="C33" s="73">
        <f>+'PAI 2025 GPS rempl2)'!C30</f>
        <v>0</v>
      </c>
      <c r="D33" s="73" t="str">
        <f>+'PAI 2025 GPS rempl2)'!D30</f>
        <v>Actividad propia</v>
      </c>
      <c r="E33" s="73" t="str">
        <f>+'PAI 2025 GPS rempl2)'!E30</f>
        <v>117.1.1</v>
      </c>
      <c r="F33" s="73" t="str">
        <f>+'PAI 2025 GPS rempl2)'!F30</f>
        <v>N/A</v>
      </c>
      <c r="G33" s="73" t="str">
        <f>+'PAI 2025 GPS rempl2)'!G30</f>
        <v>N/A</v>
      </c>
      <c r="H33" s="73" t="str">
        <f>+'PAI 2025 GPS rempl2)'!H30</f>
        <v>N/A</v>
      </c>
      <c r="I33" s="73" t="str">
        <f>+'PAI 2025 GPS rempl2)'!I30</f>
        <v>N/A</v>
      </c>
      <c r="J33" s="73">
        <f>IF(ISERROR(VLOOKUP(E33,'Plantilla publicacion'!$A$3:$Q$502,17,0)),"N/A",(VLOOKUP(E33,'Plantilla publicacion'!$A$3:$Q$502,17,0)))</f>
        <v>0</v>
      </c>
      <c r="K33" s="73" t="str">
        <f>+'PAI 2025 GPS rempl2)'!K30</f>
        <v>N/A</v>
      </c>
      <c r="L33" s="73" t="str">
        <f>+'PAI 2025 GPS rempl2)'!L30</f>
        <v>N/A</v>
      </c>
      <c r="M33" s="73" t="str">
        <f>+'PAI 2025 GPS rempl2)'!M30</f>
        <v>N/A</v>
      </c>
      <c r="N33" s="73"/>
      <c r="O33" s="73" t="str">
        <f>+'PAI 2025 GPS rempl2)'!O30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33" s="73">
        <f>+'PAI 2025 GPS rempl2)'!P30</f>
        <v>25</v>
      </c>
      <c r="Q33" s="73">
        <f>+'PAI 2025 GPS rempl2)'!Q30</f>
        <v>100</v>
      </c>
      <c r="R33" s="73" t="str">
        <f>+'PAI 2025 GPS rempl2)'!R30</f>
        <v>Porcentual</v>
      </c>
      <c r="S33" s="73" t="str">
        <f>+'PAI 2025 GPS rempl2)'!S30</f>
        <v>% de nuevos servidores impactados con la campaña / 100% de nuevos servidores</v>
      </c>
      <c r="T33" s="73" t="str">
        <f>+'PAI 2025 GPS rempl2)'!T30</f>
        <v>2025-02-03</v>
      </c>
      <c r="U33" s="73" t="str">
        <f>+'PAI 2025 GPS rempl2)'!U30</f>
        <v>2025-11-28</v>
      </c>
      <c r="V33" s="73" t="str">
        <f>+'PAI 2025 GPS rempl2)'!V30</f>
        <v>117-GRUPO DE TRABAJO DE DESARROLLO DE TALENTO HUMANO</v>
      </c>
    </row>
    <row r="34" spans="1:22" ht="45" x14ac:dyDescent="0.25">
      <c r="A34" s="36" t="str">
        <f>+'PAI 2025 GPS rempl2)'!A31</f>
        <v>117.1.2</v>
      </c>
      <c r="B34" s="73" t="str">
        <f>+'PAI 2025 GPS rempl2)'!B31</f>
        <v>117-GRUPO DE TRABAJO DE DESARROLLO DE TALENTO HUMANO</v>
      </c>
      <c r="C34" s="73">
        <f>+'PAI 2025 GPS rempl2)'!C31</f>
        <v>0</v>
      </c>
      <c r="D34" s="73" t="str">
        <f>+'PAI 2025 GPS rempl2)'!D31</f>
        <v>Actividad propia</v>
      </c>
      <c r="E34" s="73" t="str">
        <f>+'PAI 2025 GPS rempl2)'!E31</f>
        <v>117.1.2</v>
      </c>
      <c r="F34" s="73" t="str">
        <f>+'PAI 2025 GPS rempl2)'!F31</f>
        <v>N/A</v>
      </c>
      <c r="G34" s="73" t="str">
        <f>+'PAI 2025 GPS rempl2)'!G31</f>
        <v>N/A</v>
      </c>
      <c r="H34" s="73" t="str">
        <f>+'PAI 2025 GPS rempl2)'!H31</f>
        <v>N/A</v>
      </c>
      <c r="I34" s="73" t="str">
        <f>+'PAI 2025 GPS rempl2)'!I31</f>
        <v>N/A</v>
      </c>
      <c r="J34" s="73">
        <f>IF(ISERROR(VLOOKUP(E34,'Plantilla publicacion'!$A$3:$Q$502,17,0)),"N/A",(VLOOKUP(E34,'Plantilla publicacion'!$A$3:$Q$502,17,0)))</f>
        <v>0</v>
      </c>
      <c r="K34" s="73" t="str">
        <f>+'PAI 2025 GPS rempl2)'!K31</f>
        <v>N/A</v>
      </c>
      <c r="L34" s="73" t="str">
        <f>+'PAI 2025 GPS rempl2)'!L31</f>
        <v>N/A</v>
      </c>
      <c r="M34" s="73" t="str">
        <f>+'PAI 2025 GPS rempl2)'!M31</f>
        <v>N/A</v>
      </c>
      <c r="N34" s="73"/>
      <c r="O34" s="73" t="str">
        <f>+'PAI 2025 GPS rempl2)'!O31</f>
        <v>Realizar un Taller de adaptación al cambio dirigido a los líderes de las área (Listado de asistencia del taller)</v>
      </c>
      <c r="P34" s="73">
        <f>+'PAI 2025 GPS rempl2)'!P31</f>
        <v>25</v>
      </c>
      <c r="Q34" s="73">
        <f>+'PAI 2025 GPS rempl2)'!Q31</f>
        <v>1</v>
      </c>
      <c r="R34" s="73" t="str">
        <f>+'PAI 2025 GPS rempl2)'!R31</f>
        <v>Númerica</v>
      </c>
      <c r="S34" s="73" t="str">
        <f>+'PAI 2025 GPS rempl2)'!S31</f>
        <v># de taller de adaptación al cambio dirigido a los líderes realizado / 1 taller de adaptación al cambio dirigido a los líderes a realizar</v>
      </c>
      <c r="T34" s="73" t="str">
        <f>+'PAI 2025 GPS rempl2)'!T31</f>
        <v>2025-04-01</v>
      </c>
      <c r="U34" s="73" t="str">
        <f>+'PAI 2025 GPS rempl2)'!U31</f>
        <v>2025-04-30</v>
      </c>
      <c r="V34" s="73" t="str">
        <f>+'PAI 2025 GPS rempl2)'!V31</f>
        <v>117-GRUPO DE TRABAJO DE DESARROLLO DE TALENTO HUMANO</v>
      </c>
    </row>
    <row r="35" spans="1:22" ht="60" x14ac:dyDescent="0.25">
      <c r="A35" s="36" t="str">
        <f>+'PAI 2025 GPS rempl2)'!A32</f>
        <v>117.1.3</v>
      </c>
      <c r="B35" s="73" t="str">
        <f>+'PAI 2025 GPS rempl2)'!B32</f>
        <v>117-GRUPO DE TRABAJO DE DESARROLLO DE TALENTO HUMANO</v>
      </c>
      <c r="C35" s="73">
        <f>+'PAI 2025 GPS rempl2)'!C32</f>
        <v>0</v>
      </c>
      <c r="D35" s="73" t="str">
        <f>+'PAI 2025 GPS rempl2)'!D32</f>
        <v>Actividad propia</v>
      </c>
      <c r="E35" s="73" t="str">
        <f>+'PAI 2025 GPS rempl2)'!E32</f>
        <v>117.1.3</v>
      </c>
      <c r="F35" s="73" t="str">
        <f>+'PAI 2025 GPS rempl2)'!F32</f>
        <v>N/A</v>
      </c>
      <c r="G35" s="73" t="str">
        <f>+'PAI 2025 GPS rempl2)'!G32</f>
        <v>N/A</v>
      </c>
      <c r="H35" s="73" t="str">
        <f>+'PAI 2025 GPS rempl2)'!H32</f>
        <v>N/A</v>
      </c>
      <c r="I35" s="73" t="str">
        <f>+'PAI 2025 GPS rempl2)'!I32</f>
        <v>N/A</v>
      </c>
      <c r="J35" s="73">
        <f>IF(ISERROR(VLOOKUP(E35,'Plantilla publicacion'!$A$3:$Q$502,17,0)),"N/A",(VLOOKUP(E35,'Plantilla publicacion'!$A$3:$Q$502,17,0)))</f>
        <v>0</v>
      </c>
      <c r="K35" s="73" t="str">
        <f>+'PAI 2025 GPS rempl2)'!K32</f>
        <v>N/A</v>
      </c>
      <c r="L35" s="73" t="str">
        <f>+'PAI 2025 GPS rempl2)'!L32</f>
        <v>N/A</v>
      </c>
      <c r="M35" s="73" t="str">
        <f>+'PAI 2025 GPS rempl2)'!M32</f>
        <v>N/A</v>
      </c>
      <c r="N35" s="73"/>
      <c r="O35" s="73" t="str">
        <f>+'PAI 2025 GPS rempl2)'!O32</f>
        <v>Realizar encuesta sociodemográfica con el fin de caracterizar a los servidores e identificar acciones de mejora en pro de la felicidad de los servidores.  (Informe de los resultados de la encuesta / Documento que defina las acciones de mejora a implementar.)</v>
      </c>
      <c r="P35" s="73">
        <f>+'PAI 2025 GPS rempl2)'!P32</f>
        <v>25</v>
      </c>
      <c r="Q35" s="73">
        <f>+'PAI 2025 GPS rempl2)'!Q32</f>
        <v>1</v>
      </c>
      <c r="R35" s="73" t="str">
        <f>+'PAI 2025 GPS rempl2)'!R32</f>
        <v>Númerica</v>
      </c>
      <c r="S35" s="73" t="str">
        <f>+'PAI 2025 GPS rempl2)'!S32</f>
        <v># de informe realizado / 1 informe programado</v>
      </c>
      <c r="T35" s="73" t="str">
        <f>+'PAI 2025 GPS rempl2)'!T32</f>
        <v>2025-06-03</v>
      </c>
      <c r="U35" s="73" t="str">
        <f>+'PAI 2025 GPS rempl2)'!U32</f>
        <v>2025-07-01</v>
      </c>
      <c r="V35" s="73" t="str">
        <f>+'PAI 2025 GPS rempl2)'!V32</f>
        <v>117-GRUPO DE TRABAJO DE DESARROLLO DE TALENTO HUMANO</v>
      </c>
    </row>
    <row r="36" spans="1:22" ht="30" x14ac:dyDescent="0.25">
      <c r="A36" s="36" t="str">
        <f>+'PAI 2025 GPS rempl2)'!A33</f>
        <v>117.1.4</v>
      </c>
      <c r="B36" s="73" t="str">
        <f>+'PAI 2025 GPS rempl2)'!B33</f>
        <v>117-GRUPO DE TRABAJO DE DESARROLLO DE TALENTO HUMANO</v>
      </c>
      <c r="C36" s="73">
        <f>+'PAI 2025 GPS rempl2)'!C33</f>
        <v>0</v>
      </c>
      <c r="D36" s="73" t="str">
        <f>+'PAI 2025 GPS rempl2)'!D33</f>
        <v>Actividad propia</v>
      </c>
      <c r="E36" s="73" t="str">
        <f>+'PAI 2025 GPS rempl2)'!E33</f>
        <v>117.1.4</v>
      </c>
      <c r="F36" s="73" t="str">
        <f>+'PAI 2025 GPS rempl2)'!F33</f>
        <v>N/A</v>
      </c>
      <c r="G36" s="73" t="str">
        <f>+'PAI 2025 GPS rempl2)'!G33</f>
        <v>N/A</v>
      </c>
      <c r="H36" s="73" t="str">
        <f>+'PAI 2025 GPS rempl2)'!H33</f>
        <v>N/A</v>
      </c>
      <c r="I36" s="73" t="str">
        <f>+'PAI 2025 GPS rempl2)'!I33</f>
        <v>N/A</v>
      </c>
      <c r="J36" s="73">
        <f>IF(ISERROR(VLOOKUP(E36,'Plantilla publicacion'!$A$3:$Q$502,17,0)),"N/A",(VLOOKUP(E36,'Plantilla publicacion'!$A$3:$Q$502,17,0)))</f>
        <v>0</v>
      </c>
      <c r="K36" s="73" t="str">
        <f>+'PAI 2025 GPS rempl2)'!K33</f>
        <v>N/A</v>
      </c>
      <c r="L36" s="73" t="str">
        <f>+'PAI 2025 GPS rempl2)'!L33</f>
        <v>N/A</v>
      </c>
      <c r="M36" s="73" t="str">
        <f>+'PAI 2025 GPS rempl2)'!M33</f>
        <v>N/A</v>
      </c>
      <c r="N36" s="73"/>
      <c r="O36" s="73" t="str">
        <f>+'PAI 2025 GPS rempl2)'!O33</f>
        <v>Realizar campañas "escuchando tus emociones" (Informe con estadísticas de las personas que participaron de la campaña)</v>
      </c>
      <c r="P36" s="73">
        <f>+'PAI 2025 GPS rempl2)'!P33</f>
        <v>25</v>
      </c>
      <c r="Q36" s="73">
        <f>+'PAI 2025 GPS rempl2)'!Q33</f>
        <v>6</v>
      </c>
      <c r="R36" s="73" t="str">
        <f>+'PAI 2025 GPS rempl2)'!R33</f>
        <v>Númerica</v>
      </c>
      <c r="S36" s="73" t="str">
        <f>+'PAI 2025 GPS rempl2)'!S33</f>
        <v># de campaña escuchando tus emociones a realizada / 6 campaña escuchando tus emociones a realizar</v>
      </c>
      <c r="T36" s="73" t="str">
        <f>+'PAI 2025 GPS rempl2)'!T33</f>
        <v>2025-06-03</v>
      </c>
      <c r="U36" s="73" t="str">
        <f>+'PAI 2025 GPS rempl2)'!U33</f>
        <v>2025-11-28</v>
      </c>
      <c r="V36" s="73" t="str">
        <f>+'PAI 2025 GPS rempl2)'!V33</f>
        <v>117-GRUPO DE TRABAJO DE DESARROLLO DE TALENTO HUMANO</v>
      </c>
    </row>
    <row r="37" spans="1:22" ht="135" x14ac:dyDescent="0.25">
      <c r="A37" s="36" t="str">
        <f>+'PAI 2025 GPS rempl2)'!A34</f>
        <v>117.2</v>
      </c>
      <c r="B37" s="74" t="str">
        <f>+'PAI 2025 GPS rempl2)'!B34</f>
        <v>117-GRUPO DE TRABAJO DE DESARROLLO DE TALENTO HUMANO</v>
      </c>
      <c r="C37" s="74">
        <f>+'PAI 2025 GPS rempl2)'!C34</f>
        <v>0</v>
      </c>
      <c r="D37" s="74" t="str">
        <f>+'PAI 2025 GPS rempl2)'!D34</f>
        <v>Producto</v>
      </c>
      <c r="E37" s="74" t="str">
        <f>+'PAI 2025 GPS rempl2)'!E34</f>
        <v>117.2</v>
      </c>
      <c r="F37" s="74" t="str">
        <f>+'PAI 2025 GPS rempl2)'!F34</f>
        <v>Operativo</v>
      </c>
      <c r="G37" s="74" t="str">
        <f>IF(ISERROR(VLOOKUP(E37,'Plantilla publicacion'!$A$3:$F$502,6,0)),"N/A",(VLOOKUP(E37,'Plantilla publicacion'!$A$3:$F$502,6,0)))</f>
        <v>60-Fortalecer el Sistema Integral de Gestión Institucional en el marco del Modelo Integrado de Planeación y gestión para mejorar la prestación del servicio.</v>
      </c>
      <c r="H37" s="74" t="str">
        <f>IF(ISERROR(VLOOKUP(E37,'Plantilla publicacion'!$A$3:$P$502,14,0)),"N/A",(VLOOKUP(E37,'Plantilla publicacion'!$A$3:$P$502,14,0)))</f>
        <v>106-Cumplimiento de productos del PAI asociados a Fortalecer el Sistema Integral de Gestión Institucional para mejorar la prestación del servicio.</v>
      </c>
      <c r="I37" s="74" t="str">
        <f>IF(ISERROR(VLOOKUP(E37,'Plantilla publicacion'!$A$3:$P$502,15,0)),"N/A",(VLOOKUP(E37,'Plantilla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 s="74" t="str">
        <f>IF(ISERROR(VLOOKUP(E37,'Plantilla publicacion'!$A$3:$Q$502,17,0)),"N/A",(VLOOKUP(E37,'Plantilla publicacion'!$A$3:$Q$502,17,0)))</f>
        <v>PND - 5-31-5-b- Convergencia regional - Entidades públicas territoriales y nacionales fortalecidas / PES - Transformación Institucional</v>
      </c>
      <c r="K37" s="74" t="str">
        <f>+'PAI 2025 GPS rempl2)'!K34</f>
        <v>No</v>
      </c>
      <c r="L37" s="74" t="str">
        <f>+'PAI 2025 GPS rempl2)'!L34</f>
        <v>N/A</v>
      </c>
      <c r="M37" s="74" t="str">
        <f>IF(ISERROR(VLOOKUP(E37,'Plantilla publicacion'!$A$3:$E$502,5,0)),"N/A",(VLOOKUP(E37,'Plantilla publicacion'!$A$3:$E$502,5,0)))</f>
        <v>Política de Gestión Estratégica del Talento Humano _DIMENSIÓN Talento humano</v>
      </c>
      <c r="N37" s="74" t="str">
        <f>IF(VLOOKUP(A37,'Plantilla publicacion'!$A$3:$Q$502,16,0)=0,"NA",VLOOKUP(A37,'Plantilla publicacion'!$A$3:$Q$502,16,0))</f>
        <v>PES_20240073 / DECRETO 612</v>
      </c>
      <c r="O37" s="74" t="str">
        <f>+'PAI 2025 GPS rempl2)'!O34</f>
        <v>Documento del Plan Estratégico de Talento Humano, elaborado y publicado  (Plan elaborado y captura de pantalla de la publicación en página web de la SIC e Intrasic)</v>
      </c>
      <c r="P37" s="74">
        <f>+'PAI 2025 GPS rempl2)'!P34</f>
        <v>17</v>
      </c>
      <c r="Q37" s="74">
        <f>+'PAI 2025 GPS rempl2)'!Q34</f>
        <v>1</v>
      </c>
      <c r="R37" s="74" t="str">
        <f>+'PAI 2025 GPS rempl2)'!R34</f>
        <v>Númerica</v>
      </c>
      <c r="S37" s="74" t="str">
        <f>+'PAI 2025 GPS rempl2)'!S34</f>
        <v># de planes estratégicos de talento humano elaborados y publicados / 1 planes estratégicos de talento humano a elaborar y publicar</v>
      </c>
      <c r="T37" s="74" t="str">
        <f>+'PAI 2025 GPS rempl2)'!T34</f>
        <v>2025-01-20</v>
      </c>
      <c r="U37" s="74" t="str">
        <f>+'PAI 2025 GPS rempl2)'!U34</f>
        <v>2025-02-28</v>
      </c>
      <c r="V37" s="74" t="str">
        <f>+'PAI 2025 GPS rempl2)'!V34</f>
        <v>117-GRUPO DE TRABAJO DE DESARROLLO DE TALENTO HUMANO</v>
      </c>
    </row>
    <row r="38" spans="1:22" ht="30" x14ac:dyDescent="0.25">
      <c r="A38" s="36" t="str">
        <f>+'PAI 2025 GPS rempl2)'!A35</f>
        <v>117.2.1</v>
      </c>
      <c r="B38" s="73" t="str">
        <f>+'PAI 2025 GPS rempl2)'!B35</f>
        <v>117-GRUPO DE TRABAJO DE DESARROLLO DE TALENTO HUMANO</v>
      </c>
      <c r="C38" s="73">
        <f>+'PAI 2025 GPS rempl2)'!C35</f>
        <v>0</v>
      </c>
      <c r="D38" s="73" t="str">
        <f>+'PAI 2025 GPS rempl2)'!D35</f>
        <v>Actividad propia</v>
      </c>
      <c r="E38" s="73" t="str">
        <f>+'PAI 2025 GPS rempl2)'!E35</f>
        <v>117.2.1</v>
      </c>
      <c r="F38" s="73" t="str">
        <f>+'PAI 2025 GPS rempl2)'!F35</f>
        <v>N/A</v>
      </c>
      <c r="G38" s="73" t="str">
        <f>+'PAI 2025 GPS rempl2)'!G35</f>
        <v>N/A</v>
      </c>
      <c r="H38" s="73" t="str">
        <f>+'PAI 2025 GPS rempl2)'!H35</f>
        <v>N/A</v>
      </c>
      <c r="I38" s="73" t="str">
        <f>+'PAI 2025 GPS rempl2)'!I35</f>
        <v>N/A</v>
      </c>
      <c r="J38" s="73">
        <f>IF(ISERROR(VLOOKUP(E38,'Plantilla publicacion'!$A$3:$Q$502,17,0)),"N/A",(VLOOKUP(E38,'Plantilla publicacion'!$A$3:$Q$502,17,0)))</f>
        <v>0</v>
      </c>
      <c r="K38" s="73" t="str">
        <f>+'PAI 2025 GPS rempl2)'!K35</f>
        <v>N/A</v>
      </c>
      <c r="L38" s="73" t="str">
        <f>+'PAI 2025 GPS rempl2)'!L35</f>
        <v>N/A</v>
      </c>
      <c r="M38" s="73" t="str">
        <f>+'PAI 2025 GPS rempl2)'!M35</f>
        <v>N/A</v>
      </c>
      <c r="N38" s="73"/>
      <c r="O38" s="73" t="str">
        <f>+'PAI 2025 GPS rempl2)'!O35</f>
        <v>Elaborar el documento del Plan Estratégico de Talento Humano (Documento del plan/único entregable)</v>
      </c>
      <c r="P38" s="73">
        <f>+'PAI 2025 GPS rempl2)'!P35</f>
        <v>60</v>
      </c>
      <c r="Q38" s="73">
        <f>+'PAI 2025 GPS rempl2)'!Q35</f>
        <v>1</v>
      </c>
      <c r="R38" s="73" t="str">
        <f>+'PAI 2025 GPS rempl2)'!R35</f>
        <v>Númerica</v>
      </c>
      <c r="S38" s="73" t="str">
        <f>+'PAI 2025 GPS rempl2)'!S35</f>
        <v># de planes estratégicos elaborados / 1 planes estratégico a elaborar</v>
      </c>
      <c r="T38" s="73" t="str">
        <f>+'PAI 2025 GPS rempl2)'!T35</f>
        <v>2025-01-20</v>
      </c>
      <c r="U38" s="73" t="str">
        <f>+'PAI 2025 GPS rempl2)'!U35</f>
        <v>2025-01-31</v>
      </c>
      <c r="V38" s="73" t="str">
        <f>+'PAI 2025 GPS rempl2)'!V35</f>
        <v>117-GRUPO DE TRABAJO DE DESARROLLO DE TALENTO HUMANO</v>
      </c>
    </row>
    <row r="39" spans="1:22" ht="30" x14ac:dyDescent="0.25">
      <c r="A39" s="36" t="str">
        <f>+'PAI 2025 GPS rempl2)'!A36</f>
        <v>117.2.2</v>
      </c>
      <c r="B39" s="73" t="str">
        <f>+'PAI 2025 GPS rempl2)'!B36</f>
        <v>117-GRUPO DE TRABAJO DE DESARROLLO DE TALENTO HUMANO</v>
      </c>
      <c r="C39" s="73">
        <f>+'PAI 2025 GPS rempl2)'!C36</f>
        <v>0</v>
      </c>
      <c r="D39" s="73" t="str">
        <f>+'PAI 2025 GPS rempl2)'!D36</f>
        <v>Actividad propia</v>
      </c>
      <c r="E39" s="73" t="str">
        <f>+'PAI 2025 GPS rempl2)'!E36</f>
        <v>117.2.2</v>
      </c>
      <c r="F39" s="73" t="str">
        <f>+'PAI 2025 GPS rempl2)'!F36</f>
        <v>N/A</v>
      </c>
      <c r="G39" s="73" t="str">
        <f>+'PAI 2025 GPS rempl2)'!G36</f>
        <v>N/A</v>
      </c>
      <c r="H39" s="73" t="str">
        <f>+'PAI 2025 GPS rempl2)'!H36</f>
        <v>N/A</v>
      </c>
      <c r="I39" s="73" t="str">
        <f>+'PAI 2025 GPS rempl2)'!I36</f>
        <v>N/A</v>
      </c>
      <c r="J39" s="73">
        <f>IF(ISERROR(VLOOKUP(E39,'Plantilla publicacion'!$A$3:$Q$502,17,0)),"N/A",(VLOOKUP(E39,'Plantilla publicacion'!$A$3:$Q$502,17,0)))</f>
        <v>0</v>
      </c>
      <c r="K39" s="73" t="str">
        <f>+'PAI 2025 GPS rempl2)'!K36</f>
        <v>N/A</v>
      </c>
      <c r="L39" s="73" t="str">
        <f>+'PAI 2025 GPS rempl2)'!L36</f>
        <v>N/A</v>
      </c>
      <c r="M39" s="73" t="str">
        <f>+'PAI 2025 GPS rempl2)'!M36</f>
        <v>N/A</v>
      </c>
      <c r="N39" s="73"/>
      <c r="O39" s="73" t="str">
        <f>+'PAI 2025 GPS rempl2)'!O36</f>
        <v>Publicar el Plan Estratégico de Talento Humano  (Captura de pantalla de la publicación en página web de la SIC e Intrasic)</v>
      </c>
      <c r="P39" s="73">
        <f>+'PAI 2025 GPS rempl2)'!P36</f>
        <v>40</v>
      </c>
      <c r="Q39" s="73">
        <f>+'PAI 2025 GPS rempl2)'!Q36</f>
        <v>1</v>
      </c>
      <c r="R39" s="73" t="str">
        <f>+'PAI 2025 GPS rempl2)'!R36</f>
        <v>Númerica</v>
      </c>
      <c r="S39" s="73" t="str">
        <f>+'PAI 2025 GPS rempl2)'!S36</f>
        <v># de planes estratégicos publicados / 1 Planes estratégicos a publicar</v>
      </c>
      <c r="T39" s="73" t="str">
        <f>+'PAI 2025 GPS rempl2)'!T36</f>
        <v>2025-02-03</v>
      </c>
      <c r="U39" s="73" t="str">
        <f>+'PAI 2025 GPS rempl2)'!U36</f>
        <v>2025-02-28</v>
      </c>
      <c r="V39" s="73" t="str">
        <f>+'PAI 2025 GPS rempl2)'!V36</f>
        <v>117-GRUPO DE TRABAJO DE DESARROLLO DE TALENTO HUMANO</v>
      </c>
    </row>
    <row r="40" spans="1:22" ht="135" x14ac:dyDescent="0.25">
      <c r="A40" s="36" t="str">
        <f>+'PAI 2025 GPS rempl2)'!A37</f>
        <v>117.3</v>
      </c>
      <c r="B40" s="74" t="str">
        <f>+'PAI 2025 GPS rempl2)'!B37</f>
        <v>117-GRUPO DE TRABAJO DE DESARROLLO DE TALENTO HUMANO</v>
      </c>
      <c r="C40" s="74">
        <f>+'PAI 2025 GPS rempl2)'!C37</f>
        <v>0</v>
      </c>
      <c r="D40" s="74" t="str">
        <f>+'PAI 2025 GPS rempl2)'!D37</f>
        <v>Producto</v>
      </c>
      <c r="E40" s="74" t="str">
        <f>+'PAI 2025 GPS rempl2)'!E37</f>
        <v>117.3</v>
      </c>
      <c r="F40" s="74" t="str">
        <f>+'PAI 2025 GPS rempl2)'!F37</f>
        <v>Operativo</v>
      </c>
      <c r="G40" s="74" t="str">
        <f>IF(ISERROR(VLOOKUP(E40,'Plantilla publicacion'!$A$3:$F$502,6,0)),"N/A",(VLOOKUP(E40,'Plantilla publicacion'!$A$3:$F$502,6,0)))</f>
        <v>60-Fortalecer el Sistema Integral de Gestión Institucional en el marco del Modelo Integrado de Planeación y gestión para mejorar la prestación del servicio.</v>
      </c>
      <c r="H40" s="74" t="str">
        <f>IF(ISERROR(VLOOKUP(E40,'Plantilla publicacion'!$A$3:$P$502,14,0)),"N/A",(VLOOKUP(E40,'Plantilla publicacion'!$A$3:$P$502,14,0)))</f>
        <v>106-Cumplimiento de productos del PAI asociados a Fortalecer el Sistema Integral de Gestión Institucional para mejorar la prestación del servicio.</v>
      </c>
      <c r="I40" s="74" t="str">
        <f>IF(ISERROR(VLOOKUP(E40,'Plantilla publicacion'!$A$3:$P$502,15,0)),"N/A",(VLOOKUP(E40,'Plantilla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0" s="74" t="str">
        <f>IF(ISERROR(VLOOKUP(E40,'Plantilla publicacion'!$A$3:$Q$502,17,0)),"N/A",(VLOOKUP(E40,'Plantilla publicacion'!$A$3:$Q$502,17,0)))</f>
        <v>PND - 5-31-5-b- Convergencia regional - Entidades públicas territoriales y nacionales fortalecidas / PES - Transformación Institucional</v>
      </c>
      <c r="K40" s="74" t="str">
        <f>+'PAI 2025 GPS rempl2)'!K37</f>
        <v>No</v>
      </c>
      <c r="L40" s="74" t="str">
        <f>+'PAI 2025 GPS rempl2)'!L37</f>
        <v>N/A</v>
      </c>
      <c r="M40" s="74" t="str">
        <f>IF(ISERROR(VLOOKUP(E40,'Plantilla publicacion'!$A$3:$E$502,5,0)),"N/A",(VLOOKUP(E40,'Plantilla publicacion'!$A$3:$E$502,5,0)))</f>
        <v>Política de Gestión Estratégica del Talento Humano _DIMENSIÓN Talento humano</v>
      </c>
      <c r="N40" s="74" t="str">
        <f>IF(VLOOKUP(A40,'Plantilla publicacion'!$A$3:$Q$502,16,0)=0,"NA",VLOOKUP(A40,'Plantilla publicacion'!$A$3:$Q$502,16,0))</f>
        <v>NA</v>
      </c>
      <c r="O40" s="74" t="str">
        <f>+'PAI 2025 GPS rempl2)'!O37</f>
        <v>Objetivo de mejora Empresas Familiarmente responsables efr, cumplidos (Informe consolidado de cumplimiento de objetivos de mejora, único entregable)</v>
      </c>
      <c r="P40" s="74">
        <f>+'PAI 2025 GPS rempl2)'!P37</f>
        <v>17</v>
      </c>
      <c r="Q40" s="74">
        <f>+'PAI 2025 GPS rempl2)'!Q37</f>
        <v>1</v>
      </c>
      <c r="R40" s="74" t="str">
        <f>+'PAI 2025 GPS rempl2)'!R37</f>
        <v>Númerica</v>
      </c>
      <c r="S40" s="74" t="str">
        <f>+'PAI 2025 GPS rempl2)'!S37</f>
        <v># de Objetivos de mejora efr cumplidos / 1 objetivos de mejora a cumplir</v>
      </c>
      <c r="T40" s="74" t="str">
        <f>+'PAI 2025 GPS rempl2)'!T37</f>
        <v>2025-01-20</v>
      </c>
      <c r="U40" s="74" t="str">
        <f>+'PAI 2025 GPS rempl2)'!U37</f>
        <v>2025-12-22</v>
      </c>
      <c r="V40" s="74" t="str">
        <f>+'PAI 2025 GPS rempl2)'!V37</f>
        <v>117-GRUPO DE TRABAJO DE DESARROLLO DE TALENTO HUMANO</v>
      </c>
    </row>
    <row r="41" spans="1:22" ht="45" x14ac:dyDescent="0.25">
      <c r="A41" s="36" t="str">
        <f>+'PAI 2025 GPS rempl2)'!A38</f>
        <v>117.3.1</v>
      </c>
      <c r="B41" s="73" t="str">
        <f>+'PAI 2025 GPS rempl2)'!B38</f>
        <v>117-GRUPO DE TRABAJO DE DESARROLLO DE TALENTO HUMANO</v>
      </c>
      <c r="C41" s="73">
        <f>+'PAI 2025 GPS rempl2)'!C38</f>
        <v>0</v>
      </c>
      <c r="D41" s="73" t="str">
        <f>+'PAI 2025 GPS rempl2)'!D38</f>
        <v>Actividad propia</v>
      </c>
      <c r="E41" s="73" t="str">
        <f>+'PAI 2025 GPS rempl2)'!E38</f>
        <v>117.3.1</v>
      </c>
      <c r="F41" s="73" t="str">
        <f>+'PAI 2025 GPS rempl2)'!F38</f>
        <v>N/A</v>
      </c>
      <c r="G41" s="73" t="str">
        <f>+'PAI 2025 GPS rempl2)'!G38</f>
        <v>N/A</v>
      </c>
      <c r="H41" s="73" t="str">
        <f>+'PAI 2025 GPS rempl2)'!H38</f>
        <v>N/A</v>
      </c>
      <c r="I41" s="73" t="str">
        <f>+'PAI 2025 GPS rempl2)'!I38</f>
        <v>N/A</v>
      </c>
      <c r="J41" s="73">
        <f>IF(ISERROR(VLOOKUP(E41,'Plantilla publicacion'!$A$3:$Q$502,17,0)),"N/A",(VLOOKUP(E41,'Plantilla publicacion'!$A$3:$Q$502,17,0)))</f>
        <v>0</v>
      </c>
      <c r="K41" s="73" t="str">
        <f>+'PAI 2025 GPS rempl2)'!K38</f>
        <v>N/A</v>
      </c>
      <c r="L41" s="73" t="str">
        <f>+'PAI 2025 GPS rempl2)'!L38</f>
        <v>N/A</v>
      </c>
      <c r="M41" s="73" t="str">
        <f>+'PAI 2025 GPS rempl2)'!M38</f>
        <v>N/A</v>
      </c>
      <c r="N41" s="73"/>
      <c r="O41" s="73" t="str">
        <f>+'PAI 2025 GPS rempl2)'!O38</f>
        <v>Establecer plan de trabajo con acciones, fechas y responsables, para el cumplimiento de los objetivos de mejora efr   (Plan de trabajo / único entregable)</v>
      </c>
      <c r="P41" s="73">
        <f>+'PAI 2025 GPS rempl2)'!P38</f>
        <v>80</v>
      </c>
      <c r="Q41" s="73">
        <f>+'PAI 2025 GPS rempl2)'!Q38</f>
        <v>1</v>
      </c>
      <c r="R41" s="73" t="str">
        <f>+'PAI 2025 GPS rempl2)'!R38</f>
        <v>Númerica</v>
      </c>
      <c r="S41" s="73" t="str">
        <f>+'PAI 2025 GPS rempl2)'!S38</f>
        <v># de Objetivos de mejora efr cumplidos / 1 objetivos de mejora a cumplir</v>
      </c>
      <c r="T41" s="73" t="str">
        <f>+'PAI 2025 GPS rempl2)'!T38</f>
        <v>2025-01-20</v>
      </c>
      <c r="U41" s="73" t="str">
        <f>+'PAI 2025 GPS rempl2)'!U38</f>
        <v>2025-01-31</v>
      </c>
      <c r="V41" s="73" t="str">
        <f>+'PAI 2025 GPS rempl2)'!V38</f>
        <v>117-GRUPO DE TRABAJO DE DESARROLLO DE TALENTO HUMANO</v>
      </c>
    </row>
    <row r="42" spans="1:22" ht="45" x14ac:dyDescent="0.25">
      <c r="A42" s="36" t="str">
        <f>+'PAI 2025 GPS rempl2)'!A39</f>
        <v>117.3.2</v>
      </c>
      <c r="B42" s="73" t="str">
        <f>+'PAI 2025 GPS rempl2)'!B39</f>
        <v>117-GRUPO DE TRABAJO DE DESARROLLO DE TALENTO HUMANO</v>
      </c>
      <c r="C42" s="73">
        <f>+'PAI 2025 GPS rempl2)'!C39</f>
        <v>0</v>
      </c>
      <c r="D42" s="73" t="str">
        <f>+'PAI 2025 GPS rempl2)'!D39</f>
        <v>Actividad propia</v>
      </c>
      <c r="E42" s="73" t="str">
        <f>+'PAI 2025 GPS rempl2)'!E39</f>
        <v>117.3.2</v>
      </c>
      <c r="F42" s="73" t="str">
        <f>+'PAI 2025 GPS rempl2)'!F39</f>
        <v>N/A</v>
      </c>
      <c r="G42" s="73" t="str">
        <f>+'PAI 2025 GPS rempl2)'!G39</f>
        <v>N/A</v>
      </c>
      <c r="H42" s="73" t="str">
        <f>+'PAI 2025 GPS rempl2)'!H39</f>
        <v>N/A</v>
      </c>
      <c r="I42" s="73" t="str">
        <f>+'PAI 2025 GPS rempl2)'!I39</f>
        <v>N/A</v>
      </c>
      <c r="J42" s="73">
        <f>IF(ISERROR(VLOOKUP(E42,'Plantilla publicacion'!$A$3:$Q$502,17,0)),"N/A",(VLOOKUP(E42,'Plantilla publicacion'!$A$3:$Q$502,17,0)))</f>
        <v>0</v>
      </c>
      <c r="K42" s="73" t="str">
        <f>+'PAI 2025 GPS rempl2)'!K39</f>
        <v>N/A</v>
      </c>
      <c r="L42" s="73" t="str">
        <f>+'PAI 2025 GPS rempl2)'!L39</f>
        <v>N/A</v>
      </c>
      <c r="M42" s="73" t="str">
        <f>+'PAI 2025 GPS rempl2)'!M39</f>
        <v>N/A</v>
      </c>
      <c r="N42" s="73"/>
      <c r="O42" s="73" t="str">
        <f>+'PAI 2025 GPS rempl2)'!O39</f>
        <v>Ejecutar el plan de trabajo para el cumplimiento de los objetivos de mejora efr  (Informes trimestrales (4) de seguimiento y soportes documentales de cumplimiento)</v>
      </c>
      <c r="P42" s="73">
        <f>+'PAI 2025 GPS rempl2)'!P39</f>
        <v>20</v>
      </c>
      <c r="Q42" s="73">
        <f>+'PAI 2025 GPS rempl2)'!Q39</f>
        <v>100</v>
      </c>
      <c r="R42" s="73" t="str">
        <f>+'PAI 2025 GPS rempl2)'!R39</f>
        <v>Porcentual</v>
      </c>
      <c r="S42" s="73" t="str">
        <f>+'PAI 2025 GPS rempl2)'!S39</f>
        <v>% de Plan ejecutado / 100% de Plan a ejecutar</v>
      </c>
      <c r="T42" s="73" t="str">
        <f>+'PAI 2025 GPS rempl2)'!T39</f>
        <v>2025-02-03</v>
      </c>
      <c r="U42" s="73" t="str">
        <f>+'PAI 2025 GPS rempl2)'!U39</f>
        <v>2025-12-22</v>
      </c>
      <c r="V42" s="73" t="str">
        <f>+'PAI 2025 GPS rempl2)'!V39</f>
        <v>117-GRUPO DE TRABAJO DE DESARROLLO DE TALENTO HUMANO</v>
      </c>
    </row>
    <row r="43" spans="1:22" ht="135" x14ac:dyDescent="0.25">
      <c r="A43" s="36" t="str">
        <f>+'PAI 2025 GPS rempl2)'!A40</f>
        <v>117.4</v>
      </c>
      <c r="B43" s="74" t="str">
        <f>+'PAI 2025 GPS rempl2)'!B40</f>
        <v>117-GRUPO DE TRABAJO DE DESARROLLO DE TALENTO HUMANO</v>
      </c>
      <c r="C43" s="74">
        <f>+'PAI 2025 GPS rempl2)'!C40</f>
        <v>0</v>
      </c>
      <c r="D43" s="74" t="str">
        <f>+'PAI 2025 GPS rempl2)'!D40</f>
        <v>Producto</v>
      </c>
      <c r="E43" s="74" t="str">
        <f>+'PAI 2025 GPS rempl2)'!E40</f>
        <v>117.4</v>
      </c>
      <c r="F43" s="74" t="str">
        <f>+'PAI 2025 GPS rempl2)'!F40</f>
        <v>Operativo</v>
      </c>
      <c r="G43" s="74" t="str">
        <f>IF(ISERROR(VLOOKUP(E43,'Plantilla publicacion'!$A$3:$F$502,6,0)),"N/A",(VLOOKUP(E43,'Plantilla publicacion'!$A$3:$F$502,6,0)))</f>
        <v>60-Fortalecer el Sistema Integral de Gestión Institucional en el marco del Modelo Integrado de Planeación y gestión para mejorar la prestación del servicio.</v>
      </c>
      <c r="H43" s="74" t="str">
        <f>IF(ISERROR(VLOOKUP(E43,'Plantilla publicacion'!$A$3:$P$502,14,0)),"N/A",(VLOOKUP(E43,'Plantilla publicacion'!$A$3:$P$502,14,0)))</f>
        <v>106-Cumplimiento de productos del PAI asociados a Fortalecer el Sistema Integral de Gestión Institucional para mejorar la prestación del servicio.</v>
      </c>
      <c r="I43" s="74" t="str">
        <f>IF(ISERROR(VLOOKUP(E43,'Plantilla publicacion'!$A$3:$P$502,15,0)),"N/A",(VLOOKUP(E43,'Plantilla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3" s="74" t="str">
        <f>IF(ISERROR(VLOOKUP(E43,'Plantilla publicacion'!$A$3:$Q$502,17,0)),"N/A",(VLOOKUP(E43,'Plantilla publicacion'!$A$3:$Q$502,17,0)))</f>
        <v>PND - 5-31-5-b- Convergencia regional - Entidades públicas territoriales y nacionales fortalecidas / PES - Transformación Institucional</v>
      </c>
      <c r="K43" s="74" t="str">
        <f>+'PAI 2025 GPS rempl2)'!K40</f>
        <v>No</v>
      </c>
      <c r="L43" s="74" t="str">
        <f>+'PAI 2025 GPS rempl2)'!L40</f>
        <v>FUNCIONAMIENTO</v>
      </c>
      <c r="M43" s="74" t="str">
        <f>IF(ISERROR(VLOOKUP(E43,'Plantilla publicacion'!$A$3:$E$502,5,0)),"N/A",(VLOOKUP(E43,'Plantilla publicacion'!$A$3:$E$502,5,0)))</f>
        <v>Política de Gestión Estratégica del Talento Humano _DIMENSIÓN Talento humano</v>
      </c>
      <c r="N43" s="74" t="str">
        <f>IF(VLOOKUP(A43,'Plantilla publicacion'!$A$3:$Q$502,16,0)=0,"NA",VLOOKUP(A43,'Plantilla publicacion'!$A$3:$Q$502,16,0))</f>
        <v>DECRETO 612</v>
      </c>
      <c r="O43" s="74" t="str">
        <f>+'PAI 2025 GPS rempl2)'!O40</f>
        <v>Plan de Bienestar Social y Estímulos, elaborado y ejecutado (Informe semestral de la ejecución del plan / único entregable)</v>
      </c>
      <c r="P43" s="74">
        <f>+'PAI 2025 GPS rempl2)'!P40</f>
        <v>17</v>
      </c>
      <c r="Q43" s="74">
        <f>+'PAI 2025 GPS rempl2)'!Q40</f>
        <v>100</v>
      </c>
      <c r="R43" s="74" t="str">
        <f>+'PAI 2025 GPS rempl2)'!R40</f>
        <v>Porcentual</v>
      </c>
      <c r="S43" s="74" t="str">
        <f>+'PAI 2025 GPS rempl2)'!S40</f>
        <v>% de Plan de bienestar elaborado y ejecutado / 100% de plan de bienestar social y estímulos a elaborar y ejecutar</v>
      </c>
      <c r="T43" s="74" t="str">
        <f>+'PAI 2025 GPS rempl2)'!T40</f>
        <v>2025-01-13</v>
      </c>
      <c r="U43" s="74" t="str">
        <f>+'PAI 2025 GPS rempl2)'!U40</f>
        <v>2025-12-22</v>
      </c>
      <c r="V43" s="74" t="str">
        <f>+'PAI 2025 GPS rempl2)'!V40</f>
        <v>117-GRUPO DE TRABAJO DE DESARROLLO DE TALENTO HUMANO</v>
      </c>
    </row>
    <row r="44" spans="1:22" ht="75" x14ac:dyDescent="0.25">
      <c r="A44" s="36" t="str">
        <f>+'PAI 2025 GPS rempl2)'!A41</f>
        <v>117.4.1</v>
      </c>
      <c r="B44" s="73" t="str">
        <f>+'PAI 2025 GPS rempl2)'!B41</f>
        <v>117-GRUPO DE TRABAJO DE DESARROLLO DE TALENTO HUMANO</v>
      </c>
      <c r="C44" s="73">
        <f>+'PAI 2025 GPS rempl2)'!C41</f>
        <v>0</v>
      </c>
      <c r="D44" s="73" t="str">
        <f>+'PAI 2025 GPS rempl2)'!D41</f>
        <v>Actividad propia</v>
      </c>
      <c r="E44" s="73" t="str">
        <f>+'PAI 2025 GPS rempl2)'!E41</f>
        <v>117.4.1</v>
      </c>
      <c r="F44" s="73" t="str">
        <f>+'PAI 2025 GPS rempl2)'!F41</f>
        <v>N/A</v>
      </c>
      <c r="G44" s="73" t="str">
        <f>+'PAI 2025 GPS rempl2)'!G41</f>
        <v>N/A</v>
      </c>
      <c r="H44" s="73" t="str">
        <f>+'PAI 2025 GPS rempl2)'!H41</f>
        <v>N/A</v>
      </c>
      <c r="I44" s="73" t="str">
        <f>+'PAI 2025 GPS rempl2)'!I41</f>
        <v>N/A</v>
      </c>
      <c r="J44" s="73">
        <f>IF(ISERROR(VLOOKUP(E44,'Plantilla publicacion'!$A$3:$Q$502,17,0)),"N/A",(VLOOKUP(E44,'Plantilla publicacion'!$A$3:$Q$502,17,0)))</f>
        <v>0</v>
      </c>
      <c r="K44" s="73" t="str">
        <f>+'PAI 2025 GPS rempl2)'!K41</f>
        <v>N/A</v>
      </c>
      <c r="L44" s="73" t="str">
        <f>+'PAI 2025 GPS rempl2)'!L41</f>
        <v>N/A</v>
      </c>
      <c r="M44" s="73" t="str">
        <f>+'PAI 2025 GPS rempl2)'!M41</f>
        <v>N/A</v>
      </c>
      <c r="N44" s="73"/>
      <c r="O44" s="73" t="str">
        <f>+'PAI 2025 GPS rempl2)'!O41</f>
        <v>Elaborar y presentar para aprobación del Comité Institucional de Gestión y desempeño la propuesta de plan de bienestar social y estímulos (Acta de Comité Institucional de Gestión y Desempeño aprobando el Plan de Bienestar Social y Estímulos-único entregable)</v>
      </c>
      <c r="P44" s="73">
        <f>+'PAI 2025 GPS rempl2)'!P41</f>
        <v>15</v>
      </c>
      <c r="Q44" s="73">
        <f>+'PAI 2025 GPS rempl2)'!Q41</f>
        <v>1</v>
      </c>
      <c r="R44" s="73" t="str">
        <f>+'PAI 2025 GPS rempl2)'!R41</f>
        <v>Númerica</v>
      </c>
      <c r="S44" s="73" t="str">
        <f>+'PAI 2025 GPS rempl2)'!S41</f>
        <v># de planes de bienestar social y estímulos aprobado / 1 planes de bienestar social y estímulos a aprobar</v>
      </c>
      <c r="T44" s="73" t="str">
        <f>+'PAI 2025 GPS rempl2)'!T41</f>
        <v>2025-01-13</v>
      </c>
      <c r="U44" s="73" t="str">
        <f>+'PAI 2025 GPS rempl2)'!U41</f>
        <v>2025-01-31</v>
      </c>
      <c r="V44" s="73" t="str">
        <f>+'PAI 2025 GPS rempl2)'!V41</f>
        <v>117-GRUPO DE TRABAJO DE DESARROLLO DE TALENTO HUMANO</v>
      </c>
    </row>
    <row r="45" spans="1:22" ht="60" x14ac:dyDescent="0.25">
      <c r="A45" s="36" t="str">
        <f>+'PAI 2025 GPS rempl2)'!A42</f>
        <v>117.4.2</v>
      </c>
      <c r="B45" s="73" t="str">
        <f>+'PAI 2025 GPS rempl2)'!B42</f>
        <v>117-GRUPO DE TRABAJO DE DESARROLLO DE TALENTO HUMANO</v>
      </c>
      <c r="C45" s="73">
        <f>+'PAI 2025 GPS rempl2)'!C42</f>
        <v>0</v>
      </c>
      <c r="D45" s="73" t="str">
        <f>+'PAI 2025 GPS rempl2)'!D42</f>
        <v>Actividad propia</v>
      </c>
      <c r="E45" s="73" t="str">
        <f>+'PAI 2025 GPS rempl2)'!E42</f>
        <v>117.4.2</v>
      </c>
      <c r="F45" s="73" t="str">
        <f>+'PAI 2025 GPS rempl2)'!F42</f>
        <v>N/A</v>
      </c>
      <c r="G45" s="73" t="str">
        <f>+'PAI 2025 GPS rempl2)'!G42</f>
        <v>N/A</v>
      </c>
      <c r="H45" s="73" t="str">
        <f>+'PAI 2025 GPS rempl2)'!H42</f>
        <v>N/A</v>
      </c>
      <c r="I45" s="73" t="str">
        <f>+'PAI 2025 GPS rempl2)'!I42</f>
        <v>N/A</v>
      </c>
      <c r="J45" s="73">
        <f>IF(ISERROR(VLOOKUP(E45,'Plantilla publicacion'!$A$3:$Q$502,17,0)),"N/A",(VLOOKUP(E45,'Plantilla publicacion'!$A$3:$Q$502,17,0)))</f>
        <v>0</v>
      </c>
      <c r="K45" s="73" t="str">
        <f>+'PAI 2025 GPS rempl2)'!K42</f>
        <v>N/A</v>
      </c>
      <c r="L45" s="73" t="str">
        <f>+'PAI 2025 GPS rempl2)'!L42</f>
        <v>N/A</v>
      </c>
      <c r="M45" s="73" t="str">
        <f>+'PAI 2025 GPS rempl2)'!M42</f>
        <v>N/A</v>
      </c>
      <c r="N45" s="73"/>
      <c r="O45" s="73" t="str">
        <f>+'PAI 2025 GPS rempl2)'!O42</f>
        <v>Realizar la Resolución de adopción del plan de bienestar social y Estímulos  y publicar el plan aprobado en la página web e intrasic (Resolución adoptando el Plan de Bienestar Social y Estímulos y  Soporte de publicación del plan)</v>
      </c>
      <c r="P45" s="73">
        <f>+'PAI 2025 GPS rempl2)'!P42</f>
        <v>15</v>
      </c>
      <c r="Q45" s="73">
        <f>+'PAI 2025 GPS rempl2)'!Q42</f>
        <v>1</v>
      </c>
      <c r="R45" s="73" t="str">
        <f>+'PAI 2025 GPS rempl2)'!R42</f>
        <v>Númerica</v>
      </c>
      <c r="S45" s="73" t="str">
        <f>+'PAI 2025 GPS rempl2)'!S42</f>
        <v># de resoluciones adoptando el plan de bienestar social y estímulos realizadas / 1 resoluciones adoptando el plan de bienestar social y estímulos a realizar</v>
      </c>
      <c r="T45" s="73" t="str">
        <f>+'PAI 2025 GPS rempl2)'!T42</f>
        <v>2025-01-13</v>
      </c>
      <c r="U45" s="73" t="str">
        <f>+'PAI 2025 GPS rempl2)'!U42</f>
        <v>2025-01-31</v>
      </c>
      <c r="V45" s="73" t="str">
        <f>+'PAI 2025 GPS rempl2)'!V42</f>
        <v>117-GRUPO DE TRABAJO DE DESARROLLO DE TALENTO HUMANO</v>
      </c>
    </row>
    <row r="46" spans="1:22" ht="75" x14ac:dyDescent="0.25">
      <c r="A46" s="36" t="str">
        <f>+'PAI 2025 GPS rempl2)'!A43</f>
        <v>117.4.3</v>
      </c>
      <c r="B46" s="73" t="str">
        <f>+'PAI 2025 GPS rempl2)'!B43</f>
        <v>117-GRUPO DE TRABAJO DE DESARROLLO DE TALENTO HUMANO</v>
      </c>
      <c r="C46" s="73">
        <f>+'PAI 2025 GPS rempl2)'!C43</f>
        <v>0</v>
      </c>
      <c r="D46" s="73" t="str">
        <f>+'PAI 2025 GPS rempl2)'!D43</f>
        <v>Actividad propia</v>
      </c>
      <c r="E46" s="73" t="str">
        <f>+'PAI 2025 GPS rempl2)'!E43</f>
        <v>117.4.3</v>
      </c>
      <c r="F46" s="73" t="str">
        <f>+'PAI 2025 GPS rempl2)'!F43</f>
        <v>N/A</v>
      </c>
      <c r="G46" s="73" t="str">
        <f>+'PAI 2025 GPS rempl2)'!G43</f>
        <v>N/A</v>
      </c>
      <c r="H46" s="73" t="str">
        <f>+'PAI 2025 GPS rempl2)'!H43</f>
        <v>N/A</v>
      </c>
      <c r="I46" s="73" t="str">
        <f>+'PAI 2025 GPS rempl2)'!I43</f>
        <v>N/A</v>
      </c>
      <c r="J46" s="73">
        <f>IF(ISERROR(VLOOKUP(E46,'Plantilla publicacion'!$A$3:$Q$502,17,0)),"N/A",(VLOOKUP(E46,'Plantilla publicacion'!$A$3:$Q$502,17,0)))</f>
        <v>0</v>
      </c>
      <c r="K46" s="73" t="str">
        <f>+'PAI 2025 GPS rempl2)'!K43</f>
        <v>N/A</v>
      </c>
      <c r="L46" s="73" t="str">
        <f>+'PAI 2025 GPS rempl2)'!L43</f>
        <v>N/A</v>
      </c>
      <c r="M46" s="73" t="str">
        <f>+'PAI 2025 GPS rempl2)'!M43</f>
        <v>N/A</v>
      </c>
      <c r="N46" s="73"/>
      <c r="O46" s="73" t="str">
        <f>+'PAI 2025 GPS rempl2)'!O43</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46" s="73">
        <f>+'PAI 2025 GPS rempl2)'!P43</f>
        <v>70</v>
      </c>
      <c r="Q46" s="73">
        <f>+'PAI 2025 GPS rempl2)'!Q43</f>
        <v>100</v>
      </c>
      <c r="R46" s="73" t="str">
        <f>+'PAI 2025 GPS rempl2)'!R43</f>
        <v>Porcentual</v>
      </c>
      <c r="S46" s="73" t="str">
        <f>+'PAI 2025 GPS rempl2)'!S43</f>
        <v>% de Plan ejecutado / 100% de Plan a ejecutar</v>
      </c>
      <c r="T46" s="73" t="str">
        <f>+'PAI 2025 GPS rempl2)'!T43</f>
        <v>2025-02-03</v>
      </c>
      <c r="U46" s="73" t="str">
        <f>+'PAI 2025 GPS rempl2)'!U43</f>
        <v>2025-12-22</v>
      </c>
      <c r="V46" s="73" t="str">
        <f>+'PAI 2025 GPS rempl2)'!V43</f>
        <v>117-GRUPO DE TRABAJO DE DESARROLLO DE TALENTO HUMANO</v>
      </c>
    </row>
    <row r="47" spans="1:22" ht="135" x14ac:dyDescent="0.25">
      <c r="A47" s="36" t="str">
        <f>+'PAI 2025 GPS rempl2)'!A44</f>
        <v>117.5</v>
      </c>
      <c r="B47" s="74" t="str">
        <f>+'PAI 2025 GPS rempl2)'!B44</f>
        <v>117-GRUPO DE TRABAJO DE DESARROLLO DE TALENTO HUMANO</v>
      </c>
      <c r="C47" s="74">
        <f>+'PAI 2025 GPS rempl2)'!C44</f>
        <v>0</v>
      </c>
      <c r="D47" s="74" t="str">
        <f>+'PAI 2025 GPS rempl2)'!D44</f>
        <v>Producto</v>
      </c>
      <c r="E47" s="74" t="str">
        <f>+'PAI 2025 GPS rempl2)'!E44</f>
        <v>117.5</v>
      </c>
      <c r="F47" s="74" t="str">
        <f>+'PAI 2025 GPS rempl2)'!F44</f>
        <v>Operativo</v>
      </c>
      <c r="G47" s="74" t="str">
        <f>IF(ISERROR(VLOOKUP(E47,'Plantilla publicacion'!$A$3:$F$502,6,0)),"N/A",(VLOOKUP(E47,'Plantilla publicacion'!$A$3:$F$502,6,0)))</f>
        <v>60-Fortalecer el Sistema Integral de Gestión Institucional en el marco del Modelo Integrado de Planeación y gestión para mejorar la prestación del servicio.</v>
      </c>
      <c r="H47" s="74" t="str">
        <f>IF(ISERROR(VLOOKUP(E47,'Plantilla publicacion'!$A$3:$P$502,14,0)),"N/A",(VLOOKUP(E47,'Plantilla publicacion'!$A$3:$P$502,14,0)))</f>
        <v>106-Cumplimiento de productos del PAI asociados a Fortalecer el Sistema Integral de Gestión Institucional para mejorar la prestación del servicio.</v>
      </c>
      <c r="I47" s="74" t="str">
        <f>IF(ISERROR(VLOOKUP(E47,'Plantilla publicacion'!$A$3:$P$502,15,0)),"N/A",(VLOOKUP(E47,'Plantilla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 s="74" t="str">
        <f>IF(ISERROR(VLOOKUP(E47,'Plantilla publicacion'!$A$3:$Q$502,17,0)),"N/A",(VLOOKUP(E47,'Plantilla publicacion'!$A$3:$Q$502,17,0)))</f>
        <v>PND - 5-31-5-b- Convergencia regional - Entidades públicas territoriales y nacionales fortalecidas / PES - Transformación Institucional</v>
      </c>
      <c r="K47" s="74" t="str">
        <f>+'PAI 2025 GPS rempl2)'!K44</f>
        <v>No</v>
      </c>
      <c r="L47" s="74" t="str">
        <f>+'PAI 2025 GPS rempl2)'!L44</f>
        <v>FUNCIONAMIENTO</v>
      </c>
      <c r="M47" s="74" t="str">
        <f>IF(ISERROR(VLOOKUP(E47,'Plantilla publicacion'!$A$3:$E$502,5,0)),"N/A",(VLOOKUP(E47,'Plantilla publicacion'!$A$3:$E$502,5,0)))</f>
        <v>Política de Gestión Estratégica del Talento Humano _DIMENSIÓN Talento humano</v>
      </c>
      <c r="N47" s="74" t="str">
        <f>IF(VLOOKUP(A47,'Plantilla publicacion'!$A$3:$Q$502,16,0)=0,"NA",VLOOKUP(A47,'Plantilla publicacion'!$A$3:$Q$502,16,0))</f>
        <v>DECRETO 612</v>
      </c>
      <c r="O47" s="74" t="str">
        <f>+'PAI 2025 GPS rempl2)'!O44</f>
        <v>Plan de Capacitación, elaborado y ejecutado  (Informe semestral de la ejecución del plan)</v>
      </c>
      <c r="P47" s="74">
        <f>+'PAI 2025 GPS rempl2)'!P44</f>
        <v>17</v>
      </c>
      <c r="Q47" s="74">
        <f>+'PAI 2025 GPS rempl2)'!Q44</f>
        <v>100</v>
      </c>
      <c r="R47" s="74" t="str">
        <f>+'PAI 2025 GPS rempl2)'!R44</f>
        <v>Porcentual</v>
      </c>
      <c r="S47" s="74" t="str">
        <f>+'PAI 2025 GPS rempl2)'!S44</f>
        <v>% de Plan de capacitación elaborado y  ejecutado / 100% de plan de capacitación  a elaborar y ejecutar</v>
      </c>
      <c r="T47" s="74" t="str">
        <f>+'PAI 2025 GPS rempl2)'!T44</f>
        <v>2025-01-13</v>
      </c>
      <c r="U47" s="74" t="str">
        <f>+'PAI 2025 GPS rempl2)'!U44</f>
        <v>2025-12-22</v>
      </c>
      <c r="V47" s="74" t="str">
        <f>+'PAI 2025 GPS rempl2)'!V44</f>
        <v>117-GRUPO DE TRABAJO DE DESARROLLO DE TALENTO HUMANO</v>
      </c>
    </row>
    <row r="48" spans="1:22" ht="60" x14ac:dyDescent="0.25">
      <c r="A48" s="36" t="str">
        <f>+'PAI 2025 GPS rempl2)'!A45</f>
        <v>117.5.1</v>
      </c>
      <c r="B48" s="73" t="str">
        <f>+'PAI 2025 GPS rempl2)'!B45</f>
        <v>117-GRUPO DE TRABAJO DE DESARROLLO DE TALENTO HUMANO</v>
      </c>
      <c r="C48" s="73">
        <f>+'PAI 2025 GPS rempl2)'!C45</f>
        <v>0</v>
      </c>
      <c r="D48" s="73" t="str">
        <f>+'PAI 2025 GPS rempl2)'!D45</f>
        <v>Actividad propia</v>
      </c>
      <c r="E48" s="73" t="str">
        <f>+'PAI 2025 GPS rempl2)'!E45</f>
        <v>117.5.1</v>
      </c>
      <c r="F48" s="73" t="str">
        <f>+'PAI 2025 GPS rempl2)'!F45</f>
        <v>N/A</v>
      </c>
      <c r="G48" s="73" t="str">
        <f>+'PAI 2025 GPS rempl2)'!G45</f>
        <v>N/A</v>
      </c>
      <c r="H48" s="73" t="str">
        <f>+'PAI 2025 GPS rempl2)'!H45</f>
        <v>N/A</v>
      </c>
      <c r="I48" s="73" t="str">
        <f>+'PAI 2025 GPS rempl2)'!I45</f>
        <v>N/A</v>
      </c>
      <c r="J48" s="73">
        <f>IF(ISERROR(VLOOKUP(E48,'Plantilla publicacion'!$A$3:$Q$502,17,0)),"N/A",(VLOOKUP(E48,'Plantilla publicacion'!$A$3:$Q$502,17,0)))</f>
        <v>0</v>
      </c>
      <c r="K48" s="73" t="str">
        <f>+'PAI 2025 GPS rempl2)'!K45</f>
        <v>N/A</v>
      </c>
      <c r="L48" s="73" t="str">
        <f>+'PAI 2025 GPS rempl2)'!L45</f>
        <v>N/A</v>
      </c>
      <c r="M48" s="73" t="str">
        <f>+'PAI 2025 GPS rempl2)'!M45</f>
        <v>N/A</v>
      </c>
      <c r="N48" s="73"/>
      <c r="O48" s="73" t="str">
        <f>+'PAI 2025 GPS rempl2)'!O45</f>
        <v>Elaborar y presentar para aprobación del Comité Institucional de Gestión y desempeño la propuesta de plan de capacitación (Acta de Comité Institucional de Gestión y Desempeño aprobando el Plan de Capacitación único entregable)</v>
      </c>
      <c r="P48" s="73">
        <f>+'PAI 2025 GPS rempl2)'!P45</f>
        <v>15</v>
      </c>
      <c r="Q48" s="73">
        <f>+'PAI 2025 GPS rempl2)'!Q45</f>
        <v>1</v>
      </c>
      <c r="R48" s="73" t="str">
        <f>+'PAI 2025 GPS rempl2)'!R45</f>
        <v>Númerica</v>
      </c>
      <c r="S48" s="73" t="str">
        <f>+'PAI 2025 GPS rempl2)'!S45</f>
        <v># de planes de capacitación  aprobado / 1 planes de capacitación  a aprobar</v>
      </c>
      <c r="T48" s="73" t="str">
        <f>+'PAI 2025 GPS rempl2)'!T45</f>
        <v>2025-01-13</v>
      </c>
      <c r="U48" s="73" t="str">
        <f>+'PAI 2025 GPS rempl2)'!U45</f>
        <v>2025-01-31</v>
      </c>
      <c r="V48" s="73" t="str">
        <f>+'PAI 2025 GPS rempl2)'!V45</f>
        <v>117-GRUPO DE TRABAJO DE DESARROLLO DE TALENTO HUMANO</v>
      </c>
    </row>
    <row r="49" spans="1:22" ht="45" x14ac:dyDescent="0.25">
      <c r="A49" s="36" t="str">
        <f>+'PAI 2025 GPS rempl2)'!A46</f>
        <v>117.5.2</v>
      </c>
      <c r="B49" s="73" t="str">
        <f>+'PAI 2025 GPS rempl2)'!B46</f>
        <v>117-GRUPO DE TRABAJO DE DESARROLLO DE TALENTO HUMANO</v>
      </c>
      <c r="C49" s="73">
        <f>+'PAI 2025 GPS rempl2)'!C46</f>
        <v>0</v>
      </c>
      <c r="D49" s="73" t="str">
        <f>+'PAI 2025 GPS rempl2)'!D46</f>
        <v>Actividad propia</v>
      </c>
      <c r="E49" s="73" t="str">
        <f>+'PAI 2025 GPS rempl2)'!E46</f>
        <v>117.5.2</v>
      </c>
      <c r="F49" s="73" t="str">
        <f>+'PAI 2025 GPS rempl2)'!F46</f>
        <v>N/A</v>
      </c>
      <c r="G49" s="73" t="str">
        <f>+'PAI 2025 GPS rempl2)'!G46</f>
        <v>N/A</v>
      </c>
      <c r="H49" s="73" t="str">
        <f>+'PAI 2025 GPS rempl2)'!H46</f>
        <v>N/A</v>
      </c>
      <c r="I49" s="73" t="str">
        <f>+'PAI 2025 GPS rempl2)'!I46</f>
        <v>N/A</v>
      </c>
      <c r="J49" s="73">
        <f>IF(ISERROR(VLOOKUP(E49,'Plantilla publicacion'!$A$3:$Q$502,17,0)),"N/A",(VLOOKUP(E49,'Plantilla publicacion'!$A$3:$Q$502,17,0)))</f>
        <v>0</v>
      </c>
      <c r="K49" s="73" t="str">
        <f>+'PAI 2025 GPS rempl2)'!K46</f>
        <v>N/A</v>
      </c>
      <c r="L49" s="73" t="str">
        <f>+'PAI 2025 GPS rempl2)'!L46</f>
        <v>N/A</v>
      </c>
      <c r="M49" s="73" t="str">
        <f>+'PAI 2025 GPS rempl2)'!M46</f>
        <v>N/A</v>
      </c>
      <c r="N49" s="73"/>
      <c r="O49" s="73" t="str">
        <f>+'PAI 2025 GPS rempl2)'!O46</f>
        <v>Realizar la Resolución de adopción del plan de capacitación y publicar el plan aprobado en la página web e intrasic (Resolución adoptando el Plan de Capacitación-único entregable)</v>
      </c>
      <c r="P49" s="73">
        <f>+'PAI 2025 GPS rempl2)'!P46</f>
        <v>15</v>
      </c>
      <c r="Q49" s="73">
        <f>+'PAI 2025 GPS rempl2)'!Q46</f>
        <v>1</v>
      </c>
      <c r="R49" s="73" t="str">
        <f>+'PAI 2025 GPS rempl2)'!R46</f>
        <v>Númerica</v>
      </c>
      <c r="S49" s="73" t="str">
        <f>+'PAI 2025 GPS rempl2)'!S46</f>
        <v># de resoluciones adoptando el plan de capacitación realizada / 1 resoluciones adoptando el plan de capacitación a realizar</v>
      </c>
      <c r="T49" s="73" t="str">
        <f>+'PAI 2025 GPS rempl2)'!T46</f>
        <v>2025-01-13</v>
      </c>
      <c r="U49" s="73" t="str">
        <f>+'PAI 2025 GPS rempl2)'!U46</f>
        <v>2025-01-31</v>
      </c>
      <c r="V49" s="73" t="str">
        <f>+'PAI 2025 GPS rempl2)'!V46</f>
        <v>117-GRUPO DE TRABAJO DE DESARROLLO DE TALENTO HUMANO</v>
      </c>
    </row>
    <row r="50" spans="1:22" ht="45" x14ac:dyDescent="0.25">
      <c r="A50" s="36" t="str">
        <f>+'PAI 2025 GPS rempl2)'!A47</f>
        <v>117.5.3</v>
      </c>
      <c r="B50" s="73" t="str">
        <f>+'PAI 2025 GPS rempl2)'!B47</f>
        <v>117-GRUPO DE TRABAJO DE DESARROLLO DE TALENTO HUMANO</v>
      </c>
      <c r="C50" s="73">
        <f>+'PAI 2025 GPS rempl2)'!C47</f>
        <v>0</v>
      </c>
      <c r="D50" s="73" t="str">
        <f>+'PAI 2025 GPS rempl2)'!D47</f>
        <v>Actividad propia</v>
      </c>
      <c r="E50" s="73" t="str">
        <f>+'PAI 2025 GPS rempl2)'!E47</f>
        <v>117.5.3</v>
      </c>
      <c r="F50" s="73" t="str">
        <f>+'PAI 2025 GPS rempl2)'!F47</f>
        <v>N/A</v>
      </c>
      <c r="G50" s="73" t="str">
        <f>+'PAI 2025 GPS rempl2)'!G47</f>
        <v>N/A</v>
      </c>
      <c r="H50" s="73" t="str">
        <f>+'PAI 2025 GPS rempl2)'!H47</f>
        <v>N/A</v>
      </c>
      <c r="I50" s="73" t="str">
        <f>+'PAI 2025 GPS rempl2)'!I47</f>
        <v>N/A</v>
      </c>
      <c r="J50" s="73">
        <f>IF(ISERROR(VLOOKUP(E50,'Plantilla publicacion'!$A$3:$Q$502,17,0)),"N/A",(VLOOKUP(E50,'Plantilla publicacion'!$A$3:$Q$502,17,0)))</f>
        <v>0</v>
      </c>
      <c r="K50" s="73" t="str">
        <f>+'PAI 2025 GPS rempl2)'!K47</f>
        <v>N/A</v>
      </c>
      <c r="L50" s="73" t="str">
        <f>+'PAI 2025 GPS rempl2)'!L47</f>
        <v>N/A</v>
      </c>
      <c r="M50" s="73" t="str">
        <f>+'PAI 2025 GPS rempl2)'!M47</f>
        <v>N/A</v>
      </c>
      <c r="N50" s="73"/>
      <c r="O50" s="73" t="str">
        <f>+'PAI 2025 GPS rempl2)'!O47</f>
        <v>Ejecutar el  plan de Capacitación (Listas de asistencia cuando aplique, captura de pantalla de la reunión de capacitaciones cuando aplique e informe semestral de las actividades realizadas)</v>
      </c>
      <c r="P50" s="73">
        <f>+'PAI 2025 GPS rempl2)'!P47</f>
        <v>70</v>
      </c>
      <c r="Q50" s="73">
        <f>+'PAI 2025 GPS rempl2)'!Q47</f>
        <v>100</v>
      </c>
      <c r="R50" s="73" t="str">
        <f>+'PAI 2025 GPS rempl2)'!R47</f>
        <v>Porcentual</v>
      </c>
      <c r="S50" s="73" t="str">
        <f>+'PAI 2025 GPS rempl2)'!S47</f>
        <v>% de Plan ejecutado / 100% de Plan a ejecutar</v>
      </c>
      <c r="T50" s="73" t="str">
        <f>+'PAI 2025 GPS rempl2)'!T47</f>
        <v>2025-02-03</v>
      </c>
      <c r="U50" s="73" t="str">
        <f>+'PAI 2025 GPS rempl2)'!U47</f>
        <v>2025-12-22</v>
      </c>
      <c r="V50" s="73" t="str">
        <f>+'PAI 2025 GPS rempl2)'!V47</f>
        <v>117-GRUPO DE TRABAJO DE DESARROLLO DE TALENTO HUMANO</v>
      </c>
    </row>
    <row r="51" spans="1:22" ht="135" x14ac:dyDescent="0.25">
      <c r="A51" s="36" t="str">
        <f>+'PAI 2025 GPS rempl2)'!A48</f>
        <v>117.6</v>
      </c>
      <c r="B51" s="74" t="str">
        <f>+'PAI 2025 GPS rempl2)'!B48</f>
        <v>117-GRUPO DE TRABAJO DE DESARROLLO DE TALENTO HUMANO</v>
      </c>
      <c r="C51" s="74">
        <f>+'PAI 2025 GPS rempl2)'!C48</f>
        <v>0</v>
      </c>
      <c r="D51" s="74" t="str">
        <f>+'PAI 2025 GPS rempl2)'!D48</f>
        <v>Producto</v>
      </c>
      <c r="E51" s="74" t="str">
        <f>+'PAI 2025 GPS rempl2)'!E48</f>
        <v>117.6</v>
      </c>
      <c r="F51" s="74" t="str">
        <f>+'PAI 2025 GPS rempl2)'!F48</f>
        <v>Operativo</v>
      </c>
      <c r="G51" s="74" t="str">
        <f>IF(ISERROR(VLOOKUP(E51,'Plantilla publicacion'!$A$3:$F$502,6,0)),"N/A",(VLOOKUP(E51,'Plantilla publicacion'!$A$3:$F$502,6,0)))</f>
        <v>60-Fortalecer el Sistema Integral de Gestión Institucional en el marco del Modelo Integrado de Planeación y gestión para mejorar la prestación del servicio.</v>
      </c>
      <c r="H51" s="74" t="str">
        <f>IF(ISERROR(VLOOKUP(E51,'Plantilla publicacion'!$A$3:$P$502,14,0)),"N/A",(VLOOKUP(E51,'Plantilla publicacion'!$A$3:$P$502,14,0)))</f>
        <v>106-Cumplimiento de productos del PAI asociados a Fortalecer el Sistema Integral de Gestión Institucional para mejorar la prestación del servicio.</v>
      </c>
      <c r="I51" s="74" t="str">
        <f>IF(ISERROR(VLOOKUP(E51,'Plantilla publicacion'!$A$3:$P$502,15,0)),"N/A",(VLOOKUP(E51,'Plantilla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1" s="74" t="str">
        <f>IF(ISERROR(VLOOKUP(E51,'Plantilla publicacion'!$A$3:$Q$502,17,0)),"N/A",(VLOOKUP(E51,'Plantilla publicacion'!$A$3:$Q$502,17,0)))</f>
        <v>PND - 5-31-5-b- Convergencia regional - Entidades públicas territoriales y nacionales fortalecidas / PES - Transformación Institucional</v>
      </c>
      <c r="K51" s="74" t="str">
        <f>+'PAI 2025 GPS rempl2)'!K48</f>
        <v>No</v>
      </c>
      <c r="L51" s="74" t="str">
        <f>+'PAI 2025 GPS rempl2)'!L48</f>
        <v>FUNCIONAMIENTO</v>
      </c>
      <c r="M51" s="74" t="str">
        <f>IF(ISERROR(VLOOKUP(E51,'Plantilla publicacion'!$A$3:$E$502,5,0)),"N/A",(VLOOKUP(E51,'Plantilla publicacion'!$A$3:$E$502,5,0)))</f>
        <v>Política de Gestión Estratégica del Talento Humano _DIMENSIÓN Talento humano</v>
      </c>
      <c r="N51" s="74" t="str">
        <f>IF(VLOOKUP(A51,'Plantilla publicacion'!$A$3:$Q$502,16,0)=0,"NA",VLOOKUP(A51,'Plantilla publicacion'!$A$3:$Q$502,16,0))</f>
        <v>DECRETO 612</v>
      </c>
      <c r="O51" s="74" t="str">
        <f>+'PAI 2025 GPS rempl2)'!O48</f>
        <v>Plan de Seguridad y salud en el Trabajo SST, elaborado y ejecutado  (Informe semestral de la ejecución del plan)</v>
      </c>
      <c r="P51" s="74">
        <f>+'PAI 2025 GPS rempl2)'!P48</f>
        <v>17</v>
      </c>
      <c r="Q51" s="74">
        <f>+'PAI 2025 GPS rempl2)'!Q48</f>
        <v>100</v>
      </c>
      <c r="R51" s="74" t="str">
        <f>+'PAI 2025 GPS rempl2)'!R48</f>
        <v>Porcentual</v>
      </c>
      <c r="S51" s="74" t="str">
        <f>+'PAI 2025 GPS rempl2)'!S48</f>
        <v>% de Plan de  SST elaborado y ejecutado / 100% de plan de SST a elaborar y ejecutar</v>
      </c>
      <c r="T51" s="74" t="str">
        <f>+'PAI 2025 GPS rempl2)'!T48</f>
        <v>2025-01-13</v>
      </c>
      <c r="U51" s="74" t="str">
        <f>+'PAI 2025 GPS rempl2)'!U48</f>
        <v>2025-12-22</v>
      </c>
      <c r="V51" s="74" t="str">
        <f>+'PAI 2025 GPS rempl2)'!V48</f>
        <v>117-GRUPO DE TRABAJO DE DESARROLLO DE TALENTO HUMANO</v>
      </c>
    </row>
    <row r="52" spans="1:22" ht="30" x14ac:dyDescent="0.25">
      <c r="A52" s="36" t="str">
        <f>+'PAI 2025 GPS rempl2)'!A49</f>
        <v>117.6.1</v>
      </c>
      <c r="B52" s="73" t="str">
        <f>+'PAI 2025 GPS rempl2)'!B49</f>
        <v>117-GRUPO DE TRABAJO DE DESARROLLO DE TALENTO HUMANO</v>
      </c>
      <c r="C52" s="73">
        <f>+'PAI 2025 GPS rempl2)'!C49</f>
        <v>0</v>
      </c>
      <c r="D52" s="73" t="str">
        <f>+'PAI 2025 GPS rempl2)'!D49</f>
        <v>Actividad propia</v>
      </c>
      <c r="E52" s="73" t="str">
        <f>+'PAI 2025 GPS rempl2)'!E49</f>
        <v>117.6.1</v>
      </c>
      <c r="F52" s="73" t="str">
        <f>+'PAI 2025 GPS rempl2)'!F49</f>
        <v>N/A</v>
      </c>
      <c r="G52" s="73" t="str">
        <f>+'PAI 2025 GPS rempl2)'!G49</f>
        <v>N/A</v>
      </c>
      <c r="H52" s="73" t="str">
        <f>+'PAI 2025 GPS rempl2)'!H49</f>
        <v>N/A</v>
      </c>
      <c r="I52" s="73" t="str">
        <f>+'PAI 2025 GPS rempl2)'!I49</f>
        <v>N/A</v>
      </c>
      <c r="J52" s="73">
        <f>IF(ISERROR(VLOOKUP(E52,'Plantilla publicacion'!$A$3:$Q$502,17,0)),"N/A",(VLOOKUP(E52,'Plantilla publicacion'!$A$3:$Q$502,17,0)))</f>
        <v>0</v>
      </c>
      <c r="K52" s="73" t="str">
        <f>+'PAI 2025 GPS rempl2)'!K49</f>
        <v>N/A</v>
      </c>
      <c r="L52" s="73" t="str">
        <f>+'PAI 2025 GPS rempl2)'!L49</f>
        <v>N/A</v>
      </c>
      <c r="M52" s="73" t="str">
        <f>+'PAI 2025 GPS rempl2)'!M49</f>
        <v>N/A</v>
      </c>
      <c r="N52" s="73"/>
      <c r="O52" s="73" t="str">
        <f>+'PAI 2025 GPS rempl2)'!O49</f>
        <v>Realizar la resolución de adopción del Plan de SST  (Resolución adoptando el Plan de SST-único entregable)</v>
      </c>
      <c r="P52" s="73">
        <f>+'PAI 2025 GPS rempl2)'!P49</f>
        <v>30</v>
      </c>
      <c r="Q52" s="73">
        <f>+'PAI 2025 GPS rempl2)'!Q49</f>
        <v>1</v>
      </c>
      <c r="R52" s="73" t="str">
        <f>+'PAI 2025 GPS rempl2)'!R49</f>
        <v>Porcentual</v>
      </c>
      <c r="S52" s="73" t="str">
        <f>+'PAI 2025 GPS rempl2)'!S49</f>
        <v>% de resoluciones de adopción SST  realizadas / 1% de resoluciones de adopción SST a realizar</v>
      </c>
      <c r="T52" s="73" t="str">
        <f>+'PAI 2025 GPS rempl2)'!T49</f>
        <v>2025-01-13</v>
      </c>
      <c r="U52" s="73" t="str">
        <f>+'PAI 2025 GPS rempl2)'!U49</f>
        <v>2025-01-31</v>
      </c>
      <c r="V52" s="73" t="str">
        <f>+'PAI 2025 GPS rempl2)'!V49</f>
        <v>117-GRUPO DE TRABAJO DE DESARROLLO DE TALENTO HUMANO</v>
      </c>
    </row>
    <row r="53" spans="1:22" ht="75" x14ac:dyDescent="0.25">
      <c r="A53" s="36" t="str">
        <f>+'PAI 2025 GPS rempl2)'!A50</f>
        <v>117.6.2</v>
      </c>
      <c r="B53" s="73" t="str">
        <f>+'PAI 2025 GPS rempl2)'!B50</f>
        <v>117-GRUPO DE TRABAJO DE DESARROLLO DE TALENTO HUMANO</v>
      </c>
      <c r="C53" s="73">
        <f>+'PAI 2025 GPS rempl2)'!C50</f>
        <v>0</v>
      </c>
      <c r="D53" s="73" t="str">
        <f>+'PAI 2025 GPS rempl2)'!D50</f>
        <v>Actividad propia</v>
      </c>
      <c r="E53" s="73" t="str">
        <f>+'PAI 2025 GPS rempl2)'!E50</f>
        <v>117.6.2</v>
      </c>
      <c r="F53" s="73" t="str">
        <f>+'PAI 2025 GPS rempl2)'!F50</f>
        <v>N/A</v>
      </c>
      <c r="G53" s="73" t="str">
        <f>+'PAI 2025 GPS rempl2)'!G50</f>
        <v>N/A</v>
      </c>
      <c r="H53" s="73" t="str">
        <f>+'PAI 2025 GPS rempl2)'!H50</f>
        <v>N/A</v>
      </c>
      <c r="I53" s="73" t="str">
        <f>+'PAI 2025 GPS rempl2)'!I50</f>
        <v>N/A</v>
      </c>
      <c r="J53" s="73">
        <f>IF(ISERROR(VLOOKUP(E53,'Plantilla publicacion'!$A$3:$Q$502,17,0)),"N/A",(VLOOKUP(E53,'Plantilla publicacion'!$A$3:$Q$502,17,0)))</f>
        <v>0</v>
      </c>
      <c r="K53" s="73" t="str">
        <f>+'PAI 2025 GPS rempl2)'!K50</f>
        <v>N/A</v>
      </c>
      <c r="L53" s="73" t="str">
        <f>+'PAI 2025 GPS rempl2)'!L50</f>
        <v>N/A</v>
      </c>
      <c r="M53" s="73" t="str">
        <f>+'PAI 2025 GPS rempl2)'!M50</f>
        <v>N/A</v>
      </c>
      <c r="N53" s="73"/>
      <c r="O53" s="73" t="str">
        <f>+'PAI 2025 GPS rempl2)'!O50</f>
        <v>Cumplir con la ejecución del plan de SST   (Captura  de publicación de actividades de Seguridad y Salud en el Trabajo, cuando aplique/ Listas de asistencia a actividades de Seguridad y Salud en el Trabajo, cuando aplique y informe semestral de las actividades realizadas)</v>
      </c>
      <c r="P53" s="73">
        <f>+'PAI 2025 GPS rempl2)'!P50</f>
        <v>70</v>
      </c>
      <c r="Q53" s="73">
        <f>+'PAI 2025 GPS rempl2)'!Q50</f>
        <v>100</v>
      </c>
      <c r="R53" s="73" t="str">
        <f>+'PAI 2025 GPS rempl2)'!R50</f>
        <v>Porcentual</v>
      </c>
      <c r="S53" s="73" t="str">
        <f>+'PAI 2025 GPS rempl2)'!S50</f>
        <v>% de ejecución del plan de SST cumplido / 100% de plan de SST a cumplir</v>
      </c>
      <c r="T53" s="73" t="str">
        <f>+'PAI 2025 GPS rempl2)'!T50</f>
        <v>2025-02-03</v>
      </c>
      <c r="U53" s="73" t="str">
        <f>+'PAI 2025 GPS rempl2)'!U50</f>
        <v>2025-12-22</v>
      </c>
      <c r="V53" s="73" t="str">
        <f>+'PAI 2025 GPS rempl2)'!V50</f>
        <v>117-GRUPO DE TRABAJO DE DESARROLLO DE TALENTO HUMANO</v>
      </c>
    </row>
    <row r="54" spans="1:22" ht="135" x14ac:dyDescent="0.25">
      <c r="A54" s="36" t="str">
        <f>+'PAI 2025 GPS rempl2)'!A51</f>
        <v>142.1</v>
      </c>
      <c r="B54" s="74" t="str">
        <f>+'PAI 2025 GPS rempl2)'!B51</f>
        <v>142-GRUPO DE TRABAJO DE SERVICIOS ADMINISTRATIVOS Y RECURSOS FÍSICOS</v>
      </c>
      <c r="C54" s="74">
        <f>+'PAI 2025 GPS rempl2)'!C51</f>
        <v>0</v>
      </c>
      <c r="D54" s="74" t="str">
        <f>+'PAI 2025 GPS rempl2)'!D51</f>
        <v>Producto</v>
      </c>
      <c r="E54" s="74" t="str">
        <f>+'PAI 2025 GPS rempl2)'!E51</f>
        <v>142.1</v>
      </c>
      <c r="F54" s="74" t="str">
        <f>+'PAI 2025 GPS rempl2)'!F51</f>
        <v>Innovador</v>
      </c>
      <c r="G54" s="74" t="str">
        <f>IF(ISERROR(VLOOKUP(E54,'Plantilla publicacion'!$A$3:$F$502,6,0)),"N/A",(VLOOKUP(E54,'Plantilla publicacion'!$A$3:$F$502,6,0)))</f>
        <v>60-Fortalecer el Sistema Integral de Gestión Institucional en el marco del Modelo Integrado de Planeación y gestión para mejorar la prestación del servicio.</v>
      </c>
      <c r="H54" s="74" t="str">
        <f>IF(ISERROR(VLOOKUP(E54,'Plantilla publicacion'!$A$3:$P$502,14,0)),"N/A",(VLOOKUP(E54,'Plantilla publicacion'!$A$3:$P$502,14,0)))</f>
        <v>106-Cumplimiento de productos del PAI asociados a Fortalecer el Sistema Integral de Gestión Institucional para mejorar la prestación del servicio.</v>
      </c>
      <c r="I54" s="74" t="str">
        <f>IF(ISERROR(VLOOKUP(E54,'Plantilla publicacion'!$A$3:$P$502,15,0)),"N/A",(VLOOKUP(E54,'Plantilla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4" s="74" t="str">
        <f>IF(ISERROR(VLOOKUP(E54,'Plantilla publicacion'!$A$3:$Q$502,17,0)),"N/A",(VLOOKUP(E54,'Plantilla publicacion'!$A$3:$Q$502,17,0)))</f>
        <v>PND - 5-31-5-b- Convergencia regional - Entidades públicas territoriales y nacionales fortalecidas / PES - Transformación Institucional</v>
      </c>
      <c r="K54" s="74" t="str">
        <f>+'PAI 2025 GPS rempl2)'!K51</f>
        <v>No</v>
      </c>
      <c r="L54" s="74" t="str">
        <f>+'PAI 2025 GPS rempl2)'!L51</f>
        <v>FUNCIONAMIENTO</v>
      </c>
      <c r="M54" s="74" t="str">
        <f>IF(ISERROR(VLOOKUP(E54,'Plantilla publicacion'!$A$3:$E$502,5,0)),"N/A",(VLOOKUP(E54,'Plantilla publicacion'!$A$3:$E$502,5,0)))</f>
        <v>Política Fortalecimiento Organizacional y Simplificación de Procesos _DIMENSIÓN Gestión con Valores para Resultados</v>
      </c>
      <c r="N54" s="74" t="str">
        <f>IF(VLOOKUP(A54,'Plantilla publicacion'!$A$3:$Q$502,16,0)=0,"NA",VLOOKUP(A54,'Plantilla publicacion'!$A$3:$Q$502,16,0))</f>
        <v>NA</v>
      </c>
      <c r="O54" s="74" t="str">
        <f>+'PAI 2025 GPS rempl2)'!O51</f>
        <v>Estrategia para la reducción de emisiones, adaptación al cambio climático y la transición energética y la protección del medio ambiente, ejecutada (Informe final)</v>
      </c>
      <c r="P54" s="74">
        <f>+'PAI 2025 GPS rempl2)'!P51</f>
        <v>100</v>
      </c>
      <c r="Q54" s="74">
        <f>+'PAI 2025 GPS rempl2)'!Q51</f>
        <v>100</v>
      </c>
      <c r="R54" s="74" t="str">
        <f>+'PAI 2025 GPS rempl2)'!R51</f>
        <v>Porcentual</v>
      </c>
      <c r="S54" s="74" t="str">
        <f>+'PAI 2025 GPS rempl2)'!S51</f>
        <v>% de la estrategia ejecutada / 100% de la estrategia a ejecutar</v>
      </c>
      <c r="T54" s="74" t="str">
        <f>+'PAI 2025 GPS rempl2)'!T51</f>
        <v>2025-01-02</v>
      </c>
      <c r="U54" s="74" t="str">
        <f>+'PAI 2025 GPS rempl2)'!U51</f>
        <v>2025-12-22</v>
      </c>
      <c r="V54" s="74" t="str">
        <f>+'PAI 2025 GPS rempl2)'!V51</f>
        <v>142-GRUPO DE TRABAJO DE SERVICIOS ADMINISTRATIVOS Y RECURSOS FÍSICOS</v>
      </c>
    </row>
    <row r="55" spans="1:22" ht="120" x14ac:dyDescent="0.25">
      <c r="A55" s="36" t="str">
        <f>+'PAI 2025 GPS rempl2)'!A52</f>
        <v>142.1.1</v>
      </c>
      <c r="B55" s="73" t="str">
        <f>+'PAI 2025 GPS rempl2)'!B52</f>
        <v>142-GRUPO DE TRABAJO DE SERVICIOS ADMINISTRATIVOS Y RECURSOS FÍSICOS</v>
      </c>
      <c r="C55" s="73">
        <f>+'PAI 2025 GPS rempl2)'!C52</f>
        <v>0</v>
      </c>
      <c r="D55" s="73" t="str">
        <f>+'PAI 2025 GPS rempl2)'!D52</f>
        <v>Actividad propia</v>
      </c>
      <c r="E55" s="73" t="str">
        <f>+'PAI 2025 GPS rempl2)'!E52</f>
        <v>142.1.1</v>
      </c>
      <c r="F55" s="73" t="str">
        <f>+'PAI 2025 GPS rempl2)'!F52</f>
        <v>N/A</v>
      </c>
      <c r="G55" s="73" t="str">
        <f>+'PAI 2025 GPS rempl2)'!G52</f>
        <v>N/A</v>
      </c>
      <c r="H55" s="73" t="str">
        <f>+'PAI 2025 GPS rempl2)'!H52</f>
        <v>N/A</v>
      </c>
      <c r="I55" s="73" t="str">
        <f>+'PAI 2025 GPS rempl2)'!I52</f>
        <v>N/A</v>
      </c>
      <c r="J55" s="73">
        <f>IF(ISERROR(VLOOKUP(E55,'Plantilla publicacion'!$A$3:$Q$502,17,0)),"N/A",(VLOOKUP(E55,'Plantilla publicacion'!$A$3:$Q$502,17,0)))</f>
        <v>0</v>
      </c>
      <c r="K55" s="73" t="str">
        <f>+'PAI 2025 GPS rempl2)'!K52</f>
        <v>N/A</v>
      </c>
      <c r="L55" s="73" t="str">
        <f>+'PAI 2025 GPS rempl2)'!L52</f>
        <v>N/A</v>
      </c>
      <c r="M55" s="73" t="str">
        <f>+'PAI 2025 GPS rempl2)'!M52</f>
        <v>N/A</v>
      </c>
      <c r="N55" s="73"/>
      <c r="O55" s="73" t="str">
        <f>+'PAI 2025 GPS rempl2)'!O52</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55" s="73">
        <f>+'PAI 2025 GPS rempl2)'!P52</f>
        <v>25</v>
      </c>
      <c r="Q55" s="73">
        <f>+'PAI 2025 GPS rempl2)'!Q52</f>
        <v>100</v>
      </c>
      <c r="R55" s="73" t="str">
        <f>+'PAI 2025 GPS rempl2)'!R52</f>
        <v>Porcentual</v>
      </c>
      <c r="S55" s="73" t="str">
        <f>+'PAI 2025 GPS rempl2)'!S52</f>
        <v>% de campañas de sensibilización ejecutadas / 100% de campañas  a ejecutar</v>
      </c>
      <c r="T55" s="73" t="str">
        <f>+'PAI 2025 GPS rempl2)'!T52</f>
        <v>2025-01-02</v>
      </c>
      <c r="U55" s="73" t="str">
        <f>+'PAI 2025 GPS rempl2)'!U52</f>
        <v>2025-12-22</v>
      </c>
      <c r="V55" s="73" t="str">
        <f>+'PAI 2025 GPS rempl2)'!V52</f>
        <v>142-GRUPO DE TRABAJO DE SERVICIOS ADMINISTRATIVOS Y RECURSOS FÍSICOS</v>
      </c>
    </row>
    <row r="56" spans="1:22" ht="135" x14ac:dyDescent="0.25">
      <c r="A56" s="36" t="str">
        <f>+'PAI 2025 GPS rempl2)'!A53</f>
        <v>142.1.2</v>
      </c>
      <c r="B56" s="73" t="str">
        <f>+'PAI 2025 GPS rempl2)'!B53</f>
        <v>142-GRUPO DE TRABAJO DE SERVICIOS ADMINISTRATIVOS Y RECURSOS FÍSICOS</v>
      </c>
      <c r="C56" s="73">
        <f>+'PAI 2025 GPS rempl2)'!C53</f>
        <v>0</v>
      </c>
      <c r="D56" s="73" t="str">
        <f>+'PAI 2025 GPS rempl2)'!D53</f>
        <v>Actividad propia</v>
      </c>
      <c r="E56" s="73" t="str">
        <f>+'PAI 2025 GPS rempl2)'!E53</f>
        <v>142.1.2</v>
      </c>
      <c r="F56" s="73" t="str">
        <f>+'PAI 2025 GPS rempl2)'!F53</f>
        <v>N/A</v>
      </c>
      <c r="G56" s="73" t="str">
        <f>+'PAI 2025 GPS rempl2)'!G53</f>
        <v>N/A</v>
      </c>
      <c r="H56" s="73" t="str">
        <f>+'PAI 2025 GPS rempl2)'!H53</f>
        <v>N/A</v>
      </c>
      <c r="I56" s="73" t="str">
        <f>+'PAI 2025 GPS rempl2)'!I53</f>
        <v>N/A</v>
      </c>
      <c r="J56" s="73">
        <f>IF(ISERROR(VLOOKUP(E56,'Plantilla publicacion'!$A$3:$Q$502,17,0)),"N/A",(VLOOKUP(E56,'Plantilla publicacion'!$A$3:$Q$502,17,0)))</f>
        <v>0</v>
      </c>
      <c r="K56" s="73" t="str">
        <f>+'PAI 2025 GPS rempl2)'!K53</f>
        <v>N/A</v>
      </c>
      <c r="L56" s="73" t="str">
        <f>+'PAI 2025 GPS rempl2)'!L53</f>
        <v>N/A</v>
      </c>
      <c r="M56" s="73" t="str">
        <f>+'PAI 2025 GPS rempl2)'!M53</f>
        <v>N/A</v>
      </c>
      <c r="N56" s="73"/>
      <c r="O56" s="73" t="str">
        <f>+'PAI 2025 GPS rempl2)'!O53</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P56" s="73">
        <f>+'PAI 2025 GPS rempl2)'!P53</f>
        <v>25</v>
      </c>
      <c r="Q56" s="73">
        <f>+'PAI 2025 GPS rempl2)'!Q53</f>
        <v>100</v>
      </c>
      <c r="R56" s="73" t="str">
        <f>+'PAI 2025 GPS rempl2)'!R53</f>
        <v>Porcentual</v>
      </c>
      <c r="S56" s="73" t="str">
        <f>+'PAI 2025 GPS rempl2)'!S53</f>
        <v>% de actividades para implementar las medidas ejecutadas / 100% de actividades para implementar las medidas  a ejecutar</v>
      </c>
      <c r="T56" s="73" t="str">
        <f>+'PAI 2025 GPS rempl2)'!T53</f>
        <v>2025-01-02</v>
      </c>
      <c r="U56" s="73" t="str">
        <f>+'PAI 2025 GPS rempl2)'!U53</f>
        <v>2025-12-22</v>
      </c>
      <c r="V56" s="73" t="str">
        <f>+'PAI 2025 GPS rempl2)'!V53</f>
        <v>142-GRUPO DE TRABAJO DE SERVICIOS ADMINISTRATIVOS Y RECURSOS FÍSICOS</v>
      </c>
    </row>
    <row r="57" spans="1:22" ht="75" x14ac:dyDescent="0.25">
      <c r="A57" s="36" t="str">
        <f>+'PAI 2025 GPS rempl2)'!A54</f>
        <v>142.1.3</v>
      </c>
      <c r="B57" s="73" t="str">
        <f>+'PAI 2025 GPS rempl2)'!B54</f>
        <v>142-GRUPO DE TRABAJO DE SERVICIOS ADMINISTRATIVOS Y RECURSOS FÍSICOS</v>
      </c>
      <c r="C57" s="73">
        <f>+'PAI 2025 GPS rempl2)'!C54</f>
        <v>0</v>
      </c>
      <c r="D57" s="73" t="str">
        <f>+'PAI 2025 GPS rempl2)'!D54</f>
        <v>Actividad propia</v>
      </c>
      <c r="E57" s="73" t="str">
        <f>+'PAI 2025 GPS rempl2)'!E54</f>
        <v>142.1.3</v>
      </c>
      <c r="F57" s="73" t="str">
        <f>+'PAI 2025 GPS rempl2)'!F54</f>
        <v>N/A</v>
      </c>
      <c r="G57" s="73" t="str">
        <f>+'PAI 2025 GPS rempl2)'!G54</f>
        <v>N/A</v>
      </c>
      <c r="H57" s="73" t="str">
        <f>+'PAI 2025 GPS rempl2)'!H54</f>
        <v>N/A</v>
      </c>
      <c r="I57" s="73" t="str">
        <f>+'PAI 2025 GPS rempl2)'!I54</f>
        <v>N/A</v>
      </c>
      <c r="J57" s="73">
        <f>IF(ISERROR(VLOOKUP(E57,'Plantilla publicacion'!$A$3:$Q$502,17,0)),"N/A",(VLOOKUP(E57,'Plantilla publicacion'!$A$3:$Q$502,17,0)))</f>
        <v>0</v>
      </c>
      <c r="K57" s="73" t="str">
        <f>+'PAI 2025 GPS rempl2)'!K54</f>
        <v>N/A</v>
      </c>
      <c r="L57" s="73" t="str">
        <f>+'PAI 2025 GPS rempl2)'!L54</f>
        <v>N/A</v>
      </c>
      <c r="M57" s="73" t="str">
        <f>+'PAI 2025 GPS rempl2)'!M54</f>
        <v>N/A</v>
      </c>
      <c r="N57" s="73"/>
      <c r="O57" s="73" t="str">
        <f>+'PAI 2025 GPS rempl2)'!O54</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57" s="73">
        <f>+'PAI 2025 GPS rempl2)'!P54</f>
        <v>10</v>
      </c>
      <c r="Q57" s="73">
        <f>+'PAI 2025 GPS rempl2)'!Q54</f>
        <v>1</v>
      </c>
      <c r="R57" s="73" t="str">
        <f>+'PAI 2025 GPS rempl2)'!R54</f>
        <v>Númerica</v>
      </c>
      <c r="S57" s="73" t="str">
        <f>+'PAI 2025 GPS rempl2)'!S54</f>
        <v># de Infome elaborado / 1 Informe a elaborar</v>
      </c>
      <c r="T57" s="73" t="str">
        <f>+'PAI 2025 GPS rempl2)'!T54</f>
        <v>2025-03-01</v>
      </c>
      <c r="U57" s="73" t="str">
        <f>+'PAI 2025 GPS rempl2)'!U54</f>
        <v>2025-07-01</v>
      </c>
      <c r="V57" s="73" t="str">
        <f>+'PAI 2025 GPS rempl2)'!V54</f>
        <v>142-GRUPO DE TRABAJO DE SERVICIOS ADMINISTRATIVOS Y RECURSOS FÍSICOS</v>
      </c>
    </row>
    <row r="58" spans="1:22" ht="45" x14ac:dyDescent="0.25">
      <c r="A58" s="36" t="str">
        <f>+'PAI 2025 GPS rempl2)'!A55</f>
        <v>142.1.4</v>
      </c>
      <c r="B58" s="73" t="str">
        <f>+'PAI 2025 GPS rempl2)'!B55</f>
        <v>142-GRUPO DE TRABAJO DE SERVICIOS ADMINISTRATIVOS Y RECURSOS FÍSICOS</v>
      </c>
      <c r="C58" s="73">
        <f>+'PAI 2025 GPS rempl2)'!C55</f>
        <v>0</v>
      </c>
      <c r="D58" s="73" t="str">
        <f>+'PAI 2025 GPS rempl2)'!D55</f>
        <v>Actividad propia</v>
      </c>
      <c r="E58" s="73" t="str">
        <f>+'PAI 2025 GPS rempl2)'!E55</f>
        <v>142.1.4</v>
      </c>
      <c r="F58" s="73" t="str">
        <f>+'PAI 2025 GPS rempl2)'!F55</f>
        <v>N/A</v>
      </c>
      <c r="G58" s="73" t="str">
        <f>+'PAI 2025 GPS rempl2)'!G55</f>
        <v>N/A</v>
      </c>
      <c r="H58" s="73" t="str">
        <f>+'PAI 2025 GPS rempl2)'!H55</f>
        <v>N/A</v>
      </c>
      <c r="I58" s="73" t="str">
        <f>+'PAI 2025 GPS rempl2)'!I55</f>
        <v>N/A</v>
      </c>
      <c r="J58" s="73">
        <f>IF(ISERROR(VLOOKUP(E58,'Plantilla publicacion'!$A$3:$Q$502,17,0)),"N/A",(VLOOKUP(E58,'Plantilla publicacion'!$A$3:$Q$502,17,0)))</f>
        <v>0</v>
      </c>
      <c r="K58" s="73" t="str">
        <f>+'PAI 2025 GPS rempl2)'!K55</f>
        <v>N/A</v>
      </c>
      <c r="L58" s="73" t="str">
        <f>+'PAI 2025 GPS rempl2)'!L55</f>
        <v>N/A</v>
      </c>
      <c r="M58" s="73" t="str">
        <f>+'PAI 2025 GPS rempl2)'!M55</f>
        <v>N/A</v>
      </c>
      <c r="N58" s="73"/>
      <c r="O58" s="73" t="str">
        <f>+'PAI 2025 GPS rempl2)'!O55</f>
        <v>Elaborar matriz que permita identificar los aspectos más significativos y ejecutar las alternativas que conlleven a reducir los impactos ambientales de la SIC. (Matriz de aspectos ambientales)</v>
      </c>
      <c r="P58" s="73">
        <f>+'PAI 2025 GPS rempl2)'!P55</f>
        <v>20</v>
      </c>
      <c r="Q58" s="73">
        <f>+'PAI 2025 GPS rempl2)'!Q55</f>
        <v>1</v>
      </c>
      <c r="R58" s="73" t="str">
        <f>+'PAI 2025 GPS rempl2)'!R55</f>
        <v>Númerica</v>
      </c>
      <c r="S58" s="73" t="str">
        <f>+'PAI 2025 GPS rempl2)'!S55</f>
        <v># de Matriz de aspectos ambientales elaborada / 1 Matriz de aspectos ambientales a elaborqar</v>
      </c>
      <c r="T58" s="73" t="str">
        <f>+'PAI 2025 GPS rempl2)'!T55</f>
        <v>2025-05-02</v>
      </c>
      <c r="U58" s="73" t="str">
        <f>+'PAI 2025 GPS rempl2)'!U55</f>
        <v>2025-06-27</v>
      </c>
      <c r="V58" s="73" t="str">
        <f>+'PAI 2025 GPS rempl2)'!V55</f>
        <v>142-GRUPO DE TRABAJO DE SERVICIOS ADMINISTRATIVOS Y RECURSOS FÍSICOS</v>
      </c>
    </row>
    <row r="59" spans="1:22" ht="45" x14ac:dyDescent="0.25">
      <c r="A59" s="36" t="str">
        <f>+'PAI 2025 GPS rempl2)'!A56</f>
        <v>142.1.5</v>
      </c>
      <c r="B59" s="73" t="str">
        <f>+'PAI 2025 GPS rempl2)'!B56</f>
        <v>142-GRUPO DE TRABAJO DE SERVICIOS ADMINISTRATIVOS Y RECURSOS FÍSICOS</v>
      </c>
      <c r="C59" s="73">
        <f>+'PAI 2025 GPS rempl2)'!C56</f>
        <v>0</v>
      </c>
      <c r="D59" s="73" t="str">
        <f>+'PAI 2025 GPS rempl2)'!D56</f>
        <v>Actividad propia</v>
      </c>
      <c r="E59" s="73" t="str">
        <f>+'PAI 2025 GPS rempl2)'!E56</f>
        <v>142.1.5</v>
      </c>
      <c r="F59" s="73" t="str">
        <f>+'PAI 2025 GPS rempl2)'!F56</f>
        <v>N/A</v>
      </c>
      <c r="G59" s="73" t="str">
        <f>+'PAI 2025 GPS rempl2)'!G56</f>
        <v>N/A</v>
      </c>
      <c r="H59" s="73" t="str">
        <f>+'PAI 2025 GPS rempl2)'!H56</f>
        <v>N/A</v>
      </c>
      <c r="I59" s="73" t="str">
        <f>+'PAI 2025 GPS rempl2)'!I56</f>
        <v>N/A</v>
      </c>
      <c r="J59" s="73">
        <f>IF(ISERROR(VLOOKUP(E59,'Plantilla publicacion'!$A$3:$Q$502,17,0)),"N/A",(VLOOKUP(E59,'Plantilla publicacion'!$A$3:$Q$502,17,0)))</f>
        <v>0</v>
      </c>
      <c r="K59" s="73" t="str">
        <f>+'PAI 2025 GPS rempl2)'!K56</f>
        <v>N/A</v>
      </c>
      <c r="L59" s="73" t="str">
        <f>+'PAI 2025 GPS rempl2)'!L56</f>
        <v>N/A</v>
      </c>
      <c r="M59" s="73" t="str">
        <f>+'PAI 2025 GPS rempl2)'!M56</f>
        <v>N/A</v>
      </c>
      <c r="N59" s="73"/>
      <c r="O59" s="73" t="str">
        <f>+'PAI 2025 GPS rempl2)'!O56</f>
        <v>Certificar el cumplimiento de la ISO 14001  (Certificación de 1ra recertificación ISO 14001:2015) Reporte y/o informe final de auditoría de 1ra recertificación ISO 14001:2015)</v>
      </c>
      <c r="P59" s="73">
        <f>+'PAI 2025 GPS rempl2)'!P56</f>
        <v>20</v>
      </c>
      <c r="Q59" s="73">
        <f>+'PAI 2025 GPS rempl2)'!Q56</f>
        <v>1</v>
      </c>
      <c r="R59" s="73" t="str">
        <f>+'PAI 2025 GPS rempl2)'!R56</f>
        <v>Númerica</v>
      </c>
      <c r="S59" s="73" t="str">
        <f>+'PAI 2025 GPS rempl2)'!S56</f>
        <v># de recertificaciones y seguimientos a la norma ISO 14001-2015 realizada / 1 recertificaciones y seguimientos a la norma ISO 14001-2015  a realizar</v>
      </c>
      <c r="T59" s="73" t="str">
        <f>+'PAI 2025 GPS rempl2)'!T56</f>
        <v>2025-10-01</v>
      </c>
      <c r="U59" s="73" t="str">
        <f>+'PAI 2025 GPS rempl2)'!U56</f>
        <v>2025-12-22</v>
      </c>
      <c r="V59" s="73" t="str">
        <f>+'PAI 2025 GPS rempl2)'!V56</f>
        <v>142-GRUPO DE TRABAJO DE SERVICIOS ADMINISTRATIVOS Y RECURSOS FÍSICOS</v>
      </c>
    </row>
    <row r="60" spans="1:22" ht="225" x14ac:dyDescent="0.25">
      <c r="A60" s="36" t="str">
        <f>+'PAI 2025 GPS rempl2)'!A57</f>
        <v>73.1</v>
      </c>
      <c r="B60" s="74" t="str">
        <f>+'PAI 2025 GPS rempl2)'!B57</f>
        <v>73-GRUPO DE TRABAJO DE COMUNICACION</v>
      </c>
      <c r="C60" s="74">
        <f>+'PAI 2025 GPS rempl2)'!C57</f>
        <v>0</v>
      </c>
      <c r="D60" s="74" t="str">
        <f>+'PAI 2025 GPS rempl2)'!D57</f>
        <v>Producto</v>
      </c>
      <c r="E60" s="74" t="str">
        <f>+'PAI 2025 GPS rempl2)'!E57</f>
        <v>73.1</v>
      </c>
      <c r="F60" s="74" t="str">
        <f>+'PAI 2025 GPS rempl2)'!F57</f>
        <v>Operativo</v>
      </c>
      <c r="G60" s="74" t="str">
        <f>IF(ISERROR(VLOOKUP(E60,'Plantilla publicacion'!$A$3:$F$502,6,0)),"N/A",(VLOOKUP(E60,'Plantilla publicacion'!$A$3:$F$502,6,0)))</f>
        <v>56-Fortalecer la gestión de la información, el conocimiento y la innovación para optimizar la capacidad institucional</v>
      </c>
      <c r="H60" s="74" t="str">
        <f>IF(ISERROR(VLOOKUP(E60,'Plantilla publicacion'!$A$3:$P$502,14,0)),"N/A",(VLOOKUP(E60,'Plantilla publicacion'!$A$3:$P$502,14,0)))</f>
        <v>102-Cumplimiento de productos del PAI asociados a Fortalecer la gestión de la información, el conocimiento y la innovación para optimizar la capacidad institucional</v>
      </c>
      <c r="I60" s="74" t="str">
        <f>IF(ISERROR(VLOOKUP(E60,'Plantilla publicacion'!$A$3:$P$502,15,0)),"N/A",(VLOOKUP(E60,'Plantilla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s="74" t="str">
        <f>IF(ISERROR(VLOOKUP(E60,'Plantilla publicacion'!$A$3:$Q$502,17,0)),"N/A",(VLOOKUP(E60,'Plantilla publicacion'!$A$3:$Q$502,17,0)))</f>
        <v>PND - 5-31-5-b- Convergencia regional - Entidades públicas territoriales y nacionales fortalecidas / PES - Transformación Institucional</v>
      </c>
      <c r="K60" s="74" t="str">
        <f>+'PAI 2025 GPS rempl2)'!K57</f>
        <v>No</v>
      </c>
      <c r="L60" s="74" t="str">
        <f>+'PAI 2025 GPS rempl2)'!L57</f>
        <v>C-3599-0200-0005-53105b</v>
      </c>
      <c r="M60" s="74" t="str">
        <f>IF(ISERROR(VLOOKUP(E60,'Plantilla publicacion'!$A$3:$E$502,5,0)),"N/A",(VLOOKUP(E60,'Plantilla publicacion'!$A$3:$E$502,5,0)))</f>
        <v>Política Transparencia, acceso a la información pública y lucha contra la corrupción _DIMENSIÓN Gestión con Valores para Resultados</v>
      </c>
      <c r="N60" s="74" t="str">
        <f>IF(VLOOKUP(A60,'Plantilla publicacion'!$A$3:$Q$502,16,0)=0,"NA",VLOOKUP(A60,'Plantilla publicacion'!$A$3:$Q$502,16,0))</f>
        <v>PES_20230249 / PEI_25</v>
      </c>
      <c r="O60" s="74" t="str">
        <f>+'PAI 2025 GPS rempl2)'!O57</f>
        <v>SIC alineada a la directriz de manejo de imágen y plan de medios de la Presidencia de la República, realizada. (Informe de contenidos producidos)</v>
      </c>
      <c r="P60" s="74">
        <f>+'PAI 2025 GPS rempl2)'!P57</f>
        <v>30</v>
      </c>
      <c r="Q60" s="74">
        <f>+'PAI 2025 GPS rempl2)'!Q57</f>
        <v>100</v>
      </c>
      <c r="R60" s="74" t="str">
        <f>+'PAI 2025 GPS rempl2)'!R57</f>
        <v>Porcentual</v>
      </c>
      <c r="S60" s="74" t="str">
        <f>+'PAI 2025 GPS rempl2)'!S57</f>
        <v>% de manejo de imagen y  plan de medios de la presidencia de la republica realizada / 100% de manejo de imagen y  plan de medios de la presidencia de la republica a realizar</v>
      </c>
      <c r="T60" s="74" t="str">
        <f>+'PAI 2025 GPS rempl2)'!T57</f>
        <v>2025-02-03</v>
      </c>
      <c r="U60" s="74" t="str">
        <f>+'PAI 2025 GPS rempl2)'!U57</f>
        <v>2025-12-31</v>
      </c>
      <c r="V60" s="74" t="str">
        <f>+'PAI 2025 GPS rempl2)'!V57</f>
        <v>73-GRUPO DE TRABAJO DE COMUNICACION</v>
      </c>
    </row>
    <row r="61" spans="1:22" ht="60" x14ac:dyDescent="0.25">
      <c r="A61" s="36" t="str">
        <f>+'PAI 2025 GPS rempl2)'!A58</f>
        <v>73.1.1</v>
      </c>
      <c r="B61" s="73" t="str">
        <f>+'PAI 2025 GPS rempl2)'!B58</f>
        <v>73-GRUPO DE TRABAJO DE COMUNICACION</v>
      </c>
      <c r="C61" s="73">
        <f>+'PAI 2025 GPS rempl2)'!C58</f>
        <v>0</v>
      </c>
      <c r="D61" s="73" t="str">
        <f>+'PAI 2025 GPS rempl2)'!D58</f>
        <v>Actividad propia</v>
      </c>
      <c r="E61" s="73" t="str">
        <f>+'PAI 2025 GPS rempl2)'!E58</f>
        <v>73.1.1</v>
      </c>
      <c r="F61" s="73" t="str">
        <f>+'PAI 2025 GPS rempl2)'!F58</f>
        <v>N/A</v>
      </c>
      <c r="G61" s="73" t="str">
        <f>+'PAI 2025 GPS rempl2)'!G58</f>
        <v>N/A</v>
      </c>
      <c r="H61" s="73" t="str">
        <f>+'PAI 2025 GPS rempl2)'!H58</f>
        <v>N/A</v>
      </c>
      <c r="I61" s="73" t="str">
        <f>+'PAI 2025 GPS rempl2)'!I58</f>
        <v>N/A</v>
      </c>
      <c r="J61" s="73">
        <f>IF(ISERROR(VLOOKUP(E61,'Plantilla publicacion'!$A$3:$Q$502,17,0)),"N/A",(VLOOKUP(E61,'Plantilla publicacion'!$A$3:$Q$502,17,0)))</f>
        <v>0</v>
      </c>
      <c r="K61" s="73" t="str">
        <f>+'PAI 2025 GPS rempl2)'!K58</f>
        <v>N/A</v>
      </c>
      <c r="L61" s="73" t="str">
        <f>+'PAI 2025 GPS rempl2)'!L58</f>
        <v>N/A</v>
      </c>
      <c r="M61" s="73" t="str">
        <f>+'PAI 2025 GPS rempl2)'!M58</f>
        <v>N/A</v>
      </c>
      <c r="N61" s="73"/>
      <c r="O61" s="73" t="str">
        <f>+'PAI 2025 GPS rempl2)'!O58</f>
        <v>Producir los boletines, foto noticias, videos y/o ruedas de prensa de conformidad con la directriz de Presidencia sobre el manejo de imágen (Documento con evidencias)</v>
      </c>
      <c r="P61" s="73">
        <f>+'PAI 2025 GPS rempl2)'!P58</f>
        <v>80</v>
      </c>
      <c r="Q61" s="73">
        <f>+'PAI 2025 GPS rempl2)'!Q58</f>
        <v>100</v>
      </c>
      <c r="R61" s="73" t="str">
        <f>+'PAI 2025 GPS rempl2)'!R58</f>
        <v>Porcentual</v>
      </c>
      <c r="S61" s="73" t="str">
        <f>+'PAI 2025 GPS rempl2)'!S58</f>
        <v>% de boletines, foto noticias, videos y ruedas de prensa  de conformidad con la directriz de presidencia producidos / 100% de boletines, foto noticias, videos y ruedas de prensa a producir</v>
      </c>
      <c r="T61" s="73" t="str">
        <f>+'PAI 2025 GPS rempl2)'!T58</f>
        <v>2025-02-03</v>
      </c>
      <c r="U61" s="73" t="str">
        <f>+'PAI 2025 GPS rempl2)'!U58</f>
        <v>2025-12-31</v>
      </c>
      <c r="V61" s="73" t="str">
        <f>+'PAI 2025 GPS rempl2)'!V58</f>
        <v>73-GRUPO DE TRABAJO DE COMUNICACION</v>
      </c>
    </row>
    <row r="62" spans="1:22" ht="45" x14ac:dyDescent="0.25">
      <c r="A62" s="36" t="str">
        <f>+'PAI 2025 GPS rempl2)'!A59</f>
        <v>73.1.2</v>
      </c>
      <c r="B62" s="73" t="str">
        <f>+'PAI 2025 GPS rempl2)'!B59</f>
        <v>73-GRUPO DE TRABAJO DE COMUNICACION</v>
      </c>
      <c r="C62" s="73">
        <f>+'PAI 2025 GPS rempl2)'!C59</f>
        <v>0</v>
      </c>
      <c r="D62" s="73" t="str">
        <f>+'PAI 2025 GPS rempl2)'!D59</f>
        <v>Actividad propia</v>
      </c>
      <c r="E62" s="73" t="str">
        <f>+'PAI 2025 GPS rempl2)'!E59</f>
        <v>73.1.2</v>
      </c>
      <c r="F62" s="73" t="str">
        <f>+'PAI 2025 GPS rempl2)'!F59</f>
        <v>N/A</v>
      </c>
      <c r="G62" s="73" t="str">
        <f>+'PAI 2025 GPS rempl2)'!G59</f>
        <v>N/A</v>
      </c>
      <c r="H62" s="73" t="str">
        <f>+'PAI 2025 GPS rempl2)'!H59</f>
        <v>N/A</v>
      </c>
      <c r="I62" s="73" t="str">
        <f>+'PAI 2025 GPS rempl2)'!I59</f>
        <v>N/A</v>
      </c>
      <c r="J62" s="73">
        <f>IF(ISERROR(VLOOKUP(E62,'Plantilla publicacion'!$A$3:$Q$502,17,0)),"N/A",(VLOOKUP(E62,'Plantilla publicacion'!$A$3:$Q$502,17,0)))</f>
        <v>0</v>
      </c>
      <c r="K62" s="73" t="str">
        <f>+'PAI 2025 GPS rempl2)'!K59</f>
        <v>N/A</v>
      </c>
      <c r="L62" s="73" t="str">
        <f>+'PAI 2025 GPS rempl2)'!L59</f>
        <v>N/A</v>
      </c>
      <c r="M62" s="73" t="str">
        <f>+'PAI 2025 GPS rempl2)'!M59</f>
        <v>N/A</v>
      </c>
      <c r="N62" s="73"/>
      <c r="O62" s="73" t="str">
        <f>+'PAI 2025 GPS rempl2)'!O59</f>
        <v>Consolidar el informe final de los contenidos producidos por la SIC respecto a la directriz de manejo de imagen del gobierno nacional. (Informe consoldiado de los contenidos producidos)</v>
      </c>
      <c r="P62" s="73">
        <f>+'PAI 2025 GPS rempl2)'!P59</f>
        <v>20</v>
      </c>
      <c r="Q62" s="73">
        <f>+'PAI 2025 GPS rempl2)'!Q59</f>
        <v>100</v>
      </c>
      <c r="R62" s="73" t="str">
        <f>+'PAI 2025 GPS rempl2)'!R59</f>
        <v>Porcentual</v>
      </c>
      <c r="S62" s="73" t="str">
        <f>+'PAI 2025 GPS rempl2)'!S59</f>
        <v>% de informes finales de los contenidos producidos elaborados / 100% de informes finales de los contenidos producidos a elaborar</v>
      </c>
      <c r="T62" s="73" t="str">
        <f>+'PAI 2025 GPS rempl2)'!T59</f>
        <v>2025-12-02</v>
      </c>
      <c r="U62" s="73" t="str">
        <f>+'PAI 2025 GPS rempl2)'!U59</f>
        <v>2025-12-31</v>
      </c>
      <c r="V62" s="73" t="str">
        <f>+'PAI 2025 GPS rempl2)'!V59</f>
        <v>73-GRUPO DE TRABAJO DE COMUNICACION</v>
      </c>
    </row>
    <row r="63" spans="1:22" ht="225" x14ac:dyDescent="0.25">
      <c r="A63" s="36" t="str">
        <f>+'PAI 2025 GPS rempl2)'!A60</f>
        <v>73.2</v>
      </c>
      <c r="B63" s="74" t="str">
        <f>+'PAI 2025 GPS rempl2)'!B60</f>
        <v>73-GRUPO DE TRABAJO DE COMUNICACION</v>
      </c>
      <c r="C63" s="74">
        <f>+'PAI 2025 GPS rempl2)'!C60</f>
        <v>0</v>
      </c>
      <c r="D63" s="74" t="str">
        <f>+'PAI 2025 GPS rempl2)'!D60</f>
        <v>Producto</v>
      </c>
      <c r="E63" s="74" t="str">
        <f>+'PAI 2025 GPS rempl2)'!E60</f>
        <v>73.2</v>
      </c>
      <c r="F63" s="74" t="str">
        <f>+'PAI 2025 GPS rempl2)'!F60</f>
        <v>Operativo</v>
      </c>
      <c r="G63" s="74" t="str">
        <f>IF(ISERROR(VLOOKUP(E63,'Plantilla publicacion'!$A$3:$F$502,6,0)),"N/A",(VLOOKUP(E63,'Plantilla publicacion'!$A$3:$F$502,6,0)))</f>
        <v>56-Fortalecer la gestión de la información, el conocimiento y la innovación para optimizar la capacidad institucional</v>
      </c>
      <c r="H63" s="74" t="str">
        <f>IF(ISERROR(VLOOKUP(E63,'Plantilla publicacion'!$A$3:$P$502,14,0)),"N/A",(VLOOKUP(E63,'Plantilla publicacion'!$A$3:$P$502,14,0)))</f>
        <v>102-Cumplimiento de productos del PAI asociados a Fortalecer la gestión de la información, el conocimiento y la innovación para optimizar la capacidad institucional</v>
      </c>
      <c r="I63" s="74" t="str">
        <f>IF(ISERROR(VLOOKUP(E63,'Plantilla publicacion'!$A$3:$P$502,15,0)),"N/A",(VLOOKUP(E63,'Plantilla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3" s="74" t="str">
        <f>IF(ISERROR(VLOOKUP(E63,'Plantilla publicacion'!$A$3:$Q$502,17,0)),"N/A",(VLOOKUP(E63,'Plantilla publicacion'!$A$3:$Q$502,17,0)))</f>
        <v>PND - 5-31-5-b- Convergencia regional - Entidades públicas territoriales y nacionales fortalecidas / PES - Transformación Institucional</v>
      </c>
      <c r="K63" s="74" t="str">
        <f>+'PAI 2025 GPS rempl2)'!K60</f>
        <v>No</v>
      </c>
      <c r="L63" s="74" t="str">
        <f>+'PAI 2025 GPS rempl2)'!L60</f>
        <v>C-3599-0200-0005-53105b</v>
      </c>
      <c r="M63" s="74" t="str">
        <f>IF(ISERROR(VLOOKUP(E63,'Plantilla publicacion'!$A$3:$E$502,5,0)),"N/A",(VLOOKUP(E63,'Plantilla publicacion'!$A$3:$E$502,5,0)))</f>
        <v>Política Transparencia, acceso a la información pública y lucha contra la corrupción _DIMENSIÓN Gestión con Valores para Resultados</v>
      </c>
      <c r="N63" s="74" t="str">
        <f>IF(VLOOKUP(A63,'Plantilla publicacion'!$A$3:$Q$502,16,0)=0,"NA",VLOOKUP(A63,'Plantilla publicacion'!$A$3:$Q$502,16,0))</f>
        <v>NA</v>
      </c>
      <c r="O63" s="74" t="str">
        <f>+'PAI 2025 GPS rempl2)'!O60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63" s="74">
        <f>+'PAI 2025 GPS rempl2)'!P60</f>
        <v>20</v>
      </c>
      <c r="Q63" s="74">
        <f>+'PAI 2025 GPS rempl2)'!Q60</f>
        <v>100</v>
      </c>
      <c r="R63" s="74" t="str">
        <f>+'PAI 2025 GPS rempl2)'!R60</f>
        <v>Porcentual</v>
      </c>
      <c r="S63" s="74" t="str">
        <f>+'PAI 2025 GPS rempl2)'!S60</f>
        <v>% de avance logrado plan de trabajo / 100% de avance propuesto plan de trabajo</v>
      </c>
      <c r="T63" s="74" t="str">
        <f>+'PAI 2025 GPS rempl2)'!T60</f>
        <v>2025-02-03</v>
      </c>
      <c r="U63" s="74" t="str">
        <f>+'PAI 2025 GPS rempl2)'!U60</f>
        <v>2025-12-12</v>
      </c>
      <c r="V63" s="74" t="str">
        <f>+'PAI 2025 GPS rempl2)'!V60</f>
        <v>73-GRUPO DE TRABAJO DE COMUNICACION</v>
      </c>
    </row>
    <row r="64" spans="1:22" ht="45" x14ac:dyDescent="0.25">
      <c r="A64" s="36" t="str">
        <f>+'PAI 2025 GPS rempl2)'!A61</f>
        <v>73.2.1</v>
      </c>
      <c r="B64" s="73" t="str">
        <f>+'PAI 2025 GPS rempl2)'!B61</f>
        <v>73-GRUPO DE TRABAJO DE COMUNICACION</v>
      </c>
      <c r="C64" s="73">
        <f>+'PAI 2025 GPS rempl2)'!C61</f>
        <v>0</v>
      </c>
      <c r="D64" s="73" t="str">
        <f>+'PAI 2025 GPS rempl2)'!D61</f>
        <v>Actividad propia</v>
      </c>
      <c r="E64" s="73" t="str">
        <f>+'PAI 2025 GPS rempl2)'!E61</f>
        <v>73.2.1</v>
      </c>
      <c r="F64" s="73" t="str">
        <f>+'PAI 2025 GPS rempl2)'!F61</f>
        <v>N/A</v>
      </c>
      <c r="G64" s="73" t="str">
        <f>+'PAI 2025 GPS rempl2)'!G61</f>
        <v>N/A</v>
      </c>
      <c r="H64" s="73" t="str">
        <f>+'PAI 2025 GPS rempl2)'!H61</f>
        <v>N/A</v>
      </c>
      <c r="I64" s="73" t="str">
        <f>+'PAI 2025 GPS rempl2)'!I61</f>
        <v>N/A</v>
      </c>
      <c r="J64" s="73">
        <f>IF(ISERROR(VLOOKUP(E64,'Plantilla publicacion'!$A$3:$Q$502,17,0)),"N/A",(VLOOKUP(E64,'Plantilla publicacion'!$A$3:$Q$502,17,0)))</f>
        <v>0</v>
      </c>
      <c r="K64" s="73" t="str">
        <f>+'PAI 2025 GPS rempl2)'!K61</f>
        <v>N/A</v>
      </c>
      <c r="L64" s="73" t="str">
        <f>+'PAI 2025 GPS rempl2)'!L61</f>
        <v>N/A</v>
      </c>
      <c r="M64" s="73" t="str">
        <f>+'PAI 2025 GPS rempl2)'!M61</f>
        <v>N/A</v>
      </c>
      <c r="N64" s="73"/>
      <c r="O64" s="73" t="str">
        <f>+'PAI 2025 GPS rempl2)'!O61</f>
        <v>Realizar un diagnóstico de las necesidades para la comunicaciones internas (Documento de diagnóstico)</v>
      </c>
      <c r="P64" s="73">
        <f>+'PAI 2025 GPS rempl2)'!P61</f>
        <v>20</v>
      </c>
      <c r="Q64" s="73">
        <f>+'PAI 2025 GPS rempl2)'!Q61</f>
        <v>1</v>
      </c>
      <c r="R64" s="73" t="str">
        <f>+'PAI 2025 GPS rempl2)'!R61</f>
        <v>Númerica</v>
      </c>
      <c r="S64" s="73" t="str">
        <f>+'PAI 2025 GPS rempl2)'!S61</f>
        <v># de diagnósticos de necesidades de comunicación interna realizados / 1 diagnósticos de necesidades de comunicación interna a realizar</v>
      </c>
      <c r="T64" s="73" t="str">
        <f>+'PAI 2025 GPS rempl2)'!T61</f>
        <v>2025-02-03</v>
      </c>
      <c r="U64" s="73" t="str">
        <f>+'PAI 2025 GPS rempl2)'!U61</f>
        <v>2025-03-28</v>
      </c>
      <c r="V64" s="73" t="str">
        <f>+'PAI 2025 GPS rempl2)'!V61</f>
        <v>73-GRUPO DE TRABAJO DE COMUNICACION</v>
      </c>
    </row>
    <row r="65" spans="1:22" ht="45" x14ac:dyDescent="0.25">
      <c r="A65" s="36" t="str">
        <f>+'PAI 2025 GPS rempl2)'!A62</f>
        <v>73.2.2</v>
      </c>
      <c r="B65" s="73" t="str">
        <f>+'PAI 2025 GPS rempl2)'!B62</f>
        <v>73-GRUPO DE TRABAJO DE COMUNICACION</v>
      </c>
      <c r="C65" s="73">
        <f>+'PAI 2025 GPS rempl2)'!C62</f>
        <v>0</v>
      </c>
      <c r="D65" s="73" t="str">
        <f>+'PAI 2025 GPS rempl2)'!D62</f>
        <v>Actividad propia</v>
      </c>
      <c r="E65" s="73" t="str">
        <f>+'PAI 2025 GPS rempl2)'!E62</f>
        <v>73.2.2</v>
      </c>
      <c r="F65" s="73" t="str">
        <f>+'PAI 2025 GPS rempl2)'!F62</f>
        <v>N/A</v>
      </c>
      <c r="G65" s="73" t="str">
        <f>+'PAI 2025 GPS rempl2)'!G62</f>
        <v>N/A</v>
      </c>
      <c r="H65" s="73" t="str">
        <f>+'PAI 2025 GPS rempl2)'!H62</f>
        <v>N/A</v>
      </c>
      <c r="I65" s="73" t="str">
        <f>+'PAI 2025 GPS rempl2)'!I62</f>
        <v>N/A</v>
      </c>
      <c r="J65" s="73">
        <f>IF(ISERROR(VLOOKUP(E65,'Plantilla publicacion'!$A$3:$Q$502,17,0)),"N/A",(VLOOKUP(E65,'Plantilla publicacion'!$A$3:$Q$502,17,0)))</f>
        <v>0</v>
      </c>
      <c r="K65" s="73" t="str">
        <f>+'PAI 2025 GPS rempl2)'!K62</f>
        <v>N/A</v>
      </c>
      <c r="L65" s="73" t="str">
        <f>+'PAI 2025 GPS rempl2)'!L62</f>
        <v>N/A</v>
      </c>
      <c r="M65" s="73" t="str">
        <f>+'PAI 2025 GPS rempl2)'!M62</f>
        <v>N/A</v>
      </c>
      <c r="N65" s="73"/>
      <c r="O65" s="73" t="str">
        <f>+'PAI 2025 GPS rempl2)'!O62</f>
        <v>Elaborar la estrategia de comunicaciones internas que incluya el plan de trabajo para su realización (Documento de estrategia que incluya plan de trabajo)</v>
      </c>
      <c r="P65" s="73">
        <f>+'PAI 2025 GPS rempl2)'!P62</f>
        <v>30</v>
      </c>
      <c r="Q65" s="73">
        <f>+'PAI 2025 GPS rempl2)'!Q62</f>
        <v>100</v>
      </c>
      <c r="R65" s="73" t="str">
        <f>+'PAI 2025 GPS rempl2)'!R62</f>
        <v>Porcentual</v>
      </c>
      <c r="S65" s="73" t="str">
        <f>+'PAI 2025 GPS rempl2)'!S62</f>
        <v>% de estrategias de comunicaciones internas y planes de trabajo elaborados / 100% de estrategias de comunicaciones internas y planes de trabajo a elaborar</v>
      </c>
      <c r="T65" s="73" t="str">
        <f>+'PAI 2025 GPS rempl2)'!T62</f>
        <v>2025-04-01</v>
      </c>
      <c r="U65" s="73" t="str">
        <f>+'PAI 2025 GPS rempl2)'!U62</f>
        <v>2025-04-30</v>
      </c>
      <c r="V65" s="73" t="str">
        <f>+'PAI 2025 GPS rempl2)'!V62</f>
        <v>73-GRUPO DE TRABAJO DE COMUNICACION</v>
      </c>
    </row>
    <row r="66" spans="1:22" ht="45" x14ac:dyDescent="0.25">
      <c r="A66" s="36" t="str">
        <f>+'PAI 2025 GPS rempl2)'!A63</f>
        <v>73.2.3</v>
      </c>
      <c r="B66" s="73" t="str">
        <f>+'PAI 2025 GPS rempl2)'!B63</f>
        <v>73-GRUPO DE TRABAJO DE COMUNICACION</v>
      </c>
      <c r="C66" s="73">
        <f>+'PAI 2025 GPS rempl2)'!C63</f>
        <v>0</v>
      </c>
      <c r="D66" s="73" t="str">
        <f>+'PAI 2025 GPS rempl2)'!D63</f>
        <v>Actividad propia</v>
      </c>
      <c r="E66" s="73" t="str">
        <f>+'PAI 2025 GPS rempl2)'!E63</f>
        <v>73.2.3</v>
      </c>
      <c r="F66" s="73" t="str">
        <f>+'PAI 2025 GPS rempl2)'!F63</f>
        <v>N/A</v>
      </c>
      <c r="G66" s="73" t="str">
        <f>+'PAI 2025 GPS rempl2)'!G63</f>
        <v>N/A</v>
      </c>
      <c r="H66" s="73" t="str">
        <f>+'PAI 2025 GPS rempl2)'!H63</f>
        <v>N/A</v>
      </c>
      <c r="I66" s="73" t="str">
        <f>+'PAI 2025 GPS rempl2)'!I63</f>
        <v>N/A</v>
      </c>
      <c r="J66" s="73">
        <f>IF(ISERROR(VLOOKUP(E66,'Plantilla publicacion'!$A$3:$Q$502,17,0)),"N/A",(VLOOKUP(E66,'Plantilla publicacion'!$A$3:$Q$502,17,0)))</f>
        <v>0</v>
      </c>
      <c r="K66" s="73" t="str">
        <f>+'PAI 2025 GPS rempl2)'!K63</f>
        <v>N/A</v>
      </c>
      <c r="L66" s="73" t="str">
        <f>+'PAI 2025 GPS rempl2)'!L63</f>
        <v>N/A</v>
      </c>
      <c r="M66" s="73" t="str">
        <f>+'PAI 2025 GPS rempl2)'!M63</f>
        <v>N/A</v>
      </c>
      <c r="N66" s="73"/>
      <c r="O66" s="73" t="str">
        <f>+'PAI 2025 GPS rempl2)'!O63</f>
        <v>Ejecutar el Plan de trabajo de la estrategia de comunicaciones internas (Documento de seguimiento trimestral)</v>
      </c>
      <c r="P66" s="73">
        <f>+'PAI 2025 GPS rempl2)'!P63</f>
        <v>40</v>
      </c>
      <c r="Q66" s="73">
        <f>+'PAI 2025 GPS rempl2)'!Q63</f>
        <v>3</v>
      </c>
      <c r="R66" s="73" t="str">
        <f>+'PAI 2025 GPS rempl2)'!R63</f>
        <v>Númerica</v>
      </c>
      <c r="S66" s="73" t="str">
        <f>+'PAI 2025 GPS rempl2)'!S63</f>
        <v># de plan de trabajo de la estrategias de comunicaciones internas ejecutado / 3 plan de trabajo de la estrategias de comunicaciones internas a ejecutar</v>
      </c>
      <c r="T66" s="73" t="str">
        <f>+'PAI 2025 GPS rempl2)'!T63</f>
        <v>2025-04-01</v>
      </c>
      <c r="U66" s="73" t="str">
        <f>+'PAI 2025 GPS rempl2)'!U63</f>
        <v>2025-11-21</v>
      </c>
      <c r="V66" s="73" t="str">
        <f>+'PAI 2025 GPS rempl2)'!V63</f>
        <v>73-GRUPO DE TRABAJO DE COMUNICACION</v>
      </c>
    </row>
    <row r="67" spans="1:22" ht="60" x14ac:dyDescent="0.25">
      <c r="A67" s="36" t="str">
        <f>+'PAI 2025 GPS rempl2)'!A64</f>
        <v>73.2.4</v>
      </c>
      <c r="B67" s="73" t="str">
        <f>+'PAI 2025 GPS rempl2)'!B64</f>
        <v>73-GRUPO DE TRABAJO DE COMUNICACION</v>
      </c>
      <c r="C67" s="73">
        <f>+'PAI 2025 GPS rempl2)'!C64</f>
        <v>0</v>
      </c>
      <c r="D67" s="73" t="str">
        <f>+'PAI 2025 GPS rempl2)'!D64</f>
        <v>Actividad propia</v>
      </c>
      <c r="E67" s="73" t="str">
        <f>+'PAI 2025 GPS rempl2)'!E64</f>
        <v>73.2.4</v>
      </c>
      <c r="F67" s="73" t="str">
        <f>+'PAI 2025 GPS rempl2)'!F64</f>
        <v>N/A</v>
      </c>
      <c r="G67" s="73" t="str">
        <f>+'PAI 2025 GPS rempl2)'!G64</f>
        <v>N/A</v>
      </c>
      <c r="H67" s="73" t="str">
        <f>+'PAI 2025 GPS rempl2)'!H64</f>
        <v>N/A</v>
      </c>
      <c r="I67" s="73" t="str">
        <f>+'PAI 2025 GPS rempl2)'!I64</f>
        <v>N/A</v>
      </c>
      <c r="J67" s="73">
        <f>IF(ISERROR(VLOOKUP(E67,'Plantilla publicacion'!$A$3:$Q$502,17,0)),"N/A",(VLOOKUP(E67,'Plantilla publicacion'!$A$3:$Q$502,17,0)))</f>
        <v>0</v>
      </c>
      <c r="K67" s="73" t="str">
        <f>+'PAI 2025 GPS rempl2)'!K64</f>
        <v>N/A</v>
      </c>
      <c r="L67" s="73" t="str">
        <f>+'PAI 2025 GPS rempl2)'!L64</f>
        <v>N/A</v>
      </c>
      <c r="M67" s="73" t="str">
        <f>+'PAI 2025 GPS rempl2)'!M64</f>
        <v>N/A</v>
      </c>
      <c r="N67" s="73"/>
      <c r="O67" s="73" t="str">
        <f>+'PAI 2025 GPS rempl2)'!O64</f>
        <v>Elaborar informe final de los resultados de la implementación de la estrategia de comunicaciones internas (Informe de resultados de implementación)</v>
      </c>
      <c r="P67" s="73">
        <f>+'PAI 2025 GPS rempl2)'!P64</f>
        <v>10</v>
      </c>
      <c r="Q67" s="73">
        <f>+'PAI 2025 GPS rempl2)'!Q64</f>
        <v>1</v>
      </c>
      <c r="R67" s="73" t="str">
        <f>+'PAI 2025 GPS rempl2)'!R64</f>
        <v>Númerica</v>
      </c>
      <c r="S67" s="73" t="str">
        <f>+'PAI 2025 GPS rempl2)'!S64</f>
        <v># de informes de resultados de la implementación de la estrategia de comunicaciones internas elaborados / 1 informes de resultados de la implementación de la estrategia de comunicaciones internas a elaborar</v>
      </c>
      <c r="T67" s="73" t="str">
        <f>+'PAI 2025 GPS rempl2)'!T64</f>
        <v>2025-11-24</v>
      </c>
      <c r="U67" s="73" t="str">
        <f>+'PAI 2025 GPS rempl2)'!U64</f>
        <v>2025-12-12</v>
      </c>
      <c r="V67" s="73" t="str">
        <f>+'PAI 2025 GPS rempl2)'!V64</f>
        <v>73-GRUPO DE TRABAJO DE COMUNICACION</v>
      </c>
    </row>
    <row r="68" spans="1:22" ht="255" x14ac:dyDescent="0.25">
      <c r="A68" s="36" t="str">
        <f>+'PAI 2025 GPS rempl2)'!A65</f>
        <v>73.3</v>
      </c>
      <c r="B68" s="74" t="str">
        <f>+'PAI 2025 GPS rempl2)'!B65</f>
        <v>73-GRUPO DE TRABAJO DE COMUNICACION</v>
      </c>
      <c r="C68" s="74">
        <f>+'PAI 2025 GPS rempl2)'!C65</f>
        <v>0</v>
      </c>
      <c r="D68" s="74" t="str">
        <f>+'PAI 2025 GPS rempl2)'!D65</f>
        <v>Producto</v>
      </c>
      <c r="E68" s="74" t="str">
        <f>+'PAI 2025 GPS rempl2)'!E65</f>
        <v>73.3</v>
      </c>
      <c r="F68" s="74" t="str">
        <f>+'PAI 2025 GPS rempl2)'!F65</f>
        <v>Operativo</v>
      </c>
      <c r="G68" s="74" t="str">
        <f>IF(ISERROR(VLOOKUP(E68,'Plantilla publicacion'!$A$3:$F$502,6,0)),"N/A",(VLOOKUP(E68,'Plantilla publicacion'!$A$3:$F$502,6,0)))</f>
        <v>58-Promover el enfoque preventivo, diferencial y territorial en el que hacer misional de la entidad</v>
      </c>
      <c r="H68" s="74" t="str">
        <f>IF(ISERROR(VLOOKUP(E68,'Plantilla publicacion'!$A$3:$P$502,14,0)),"N/A",(VLOOKUP(E68,'Plantilla publicacion'!$A$3:$P$502,14,0)))</f>
        <v>103-Cumplimiento de productos del PAI asociados a Promover el enfoque preventivo, diferencial y territorial en el que hacer misional de la entidad</v>
      </c>
      <c r="I68" s="74" t="str">
        <f>IF(ISERROR(VLOOKUP(E68,'Plantilla publicacion'!$A$3:$P$502,15,0)),"N/A",(VLOOKUP(E68,'Plantilla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8" s="74" t="str">
        <f>IF(ISERROR(VLOOKUP(E68,'Plantilla publicacion'!$A$3:$Q$502,17,0)),"N/A",(VLOOKUP(E68,'Plantilla publicacion'!$A$3:$Q$502,17,0)))</f>
        <v>PND - 5-31-5-b- Convergencia regional - Entidades públicas territoriales y nacionales fortalecidas / PES - Cierre de brechas territoriales</v>
      </c>
      <c r="K68" s="74" t="str">
        <f>+'PAI 2025 GPS rempl2)'!K65</f>
        <v>No</v>
      </c>
      <c r="L68" s="74" t="str">
        <f>+'PAI 2025 GPS rempl2)'!L65</f>
        <v>C-3599-0200-0005-53105b</v>
      </c>
      <c r="M68" s="74" t="str">
        <f>IF(ISERROR(VLOOKUP(E68,'Plantilla publicacion'!$A$3:$E$502,5,0)),"N/A",(VLOOKUP(E68,'Plantilla publicacion'!$A$3:$E$502,5,0)))</f>
        <v>Política Transparencia, acceso a la información pública y lucha contra la corrupción _DIMENSIÓN Gestión con Valores para Resultados</v>
      </c>
      <c r="N68" s="74" t="str">
        <f>IF(VLOOKUP(A68,'Plantilla publicacion'!$A$3:$Q$502,16,0)=0,"NA",VLOOKUP(A68,'Plantilla publicacion'!$A$3:$Q$502,16,0))</f>
        <v>NA</v>
      </c>
      <c r="O68" s="74" t="str">
        <f>+'PAI 2025 GPS rempl2)'!O65</f>
        <v>Estrategia de fortalecimiento de la difusión de la misionalidad de la Entidad a nivel nacional, elaborada e implementada (Informe de resultados de implementación)</v>
      </c>
      <c r="P68" s="74">
        <f>+'PAI 2025 GPS rempl2)'!P65</f>
        <v>30</v>
      </c>
      <c r="Q68" s="74">
        <f>+'PAI 2025 GPS rempl2)'!Q65</f>
        <v>100</v>
      </c>
      <c r="R68" s="74" t="str">
        <f>+'PAI 2025 GPS rempl2)'!R65</f>
        <v>Porcentual</v>
      </c>
      <c r="S68" s="74" t="str">
        <f>+'PAI 2025 GPS rempl2)'!S65</f>
        <v>% de avance logrado plan de trabajo / 100% de avance propuesto plan de trabajo</v>
      </c>
      <c r="T68" s="74" t="str">
        <f>+'PAI 2025 GPS rempl2)'!T65</f>
        <v>2025-01-15</v>
      </c>
      <c r="U68" s="74" t="str">
        <f>+'PAI 2025 GPS rempl2)'!U65</f>
        <v>2025-12-31</v>
      </c>
      <c r="V68" s="74" t="str">
        <f>+'PAI 2025 GPS rempl2)'!V65</f>
        <v>73-GRUPO DE TRABAJO DE COMUNICACION</v>
      </c>
    </row>
    <row r="69" spans="1:22" ht="60" x14ac:dyDescent="0.25">
      <c r="A69" s="36" t="str">
        <f>+'PAI 2025 GPS rempl2)'!A66</f>
        <v>73.3.1</v>
      </c>
      <c r="B69" s="73" t="str">
        <f>+'PAI 2025 GPS rempl2)'!B66</f>
        <v>73-GRUPO DE TRABAJO DE COMUNICACION</v>
      </c>
      <c r="C69" s="73">
        <f>+'PAI 2025 GPS rempl2)'!C66</f>
        <v>0</v>
      </c>
      <c r="D69" s="73" t="str">
        <f>+'PAI 2025 GPS rempl2)'!D66</f>
        <v>Actividad propia</v>
      </c>
      <c r="E69" s="73" t="str">
        <f>+'PAI 2025 GPS rempl2)'!E66</f>
        <v>73.3.1</v>
      </c>
      <c r="F69" s="73" t="str">
        <f>+'PAI 2025 GPS rempl2)'!F66</f>
        <v>N/A</v>
      </c>
      <c r="G69" s="73" t="str">
        <f>+'PAI 2025 GPS rempl2)'!G66</f>
        <v>N/A</v>
      </c>
      <c r="H69" s="73" t="str">
        <f>+'PAI 2025 GPS rempl2)'!H66</f>
        <v>N/A</v>
      </c>
      <c r="I69" s="73" t="str">
        <f>+'PAI 2025 GPS rempl2)'!I66</f>
        <v>N/A</v>
      </c>
      <c r="J69" s="73">
        <f>IF(ISERROR(VLOOKUP(E69,'Plantilla publicacion'!$A$3:$Q$502,17,0)),"N/A",(VLOOKUP(E69,'Plantilla publicacion'!$A$3:$Q$502,17,0)))</f>
        <v>0</v>
      </c>
      <c r="K69" s="73" t="str">
        <f>+'PAI 2025 GPS rempl2)'!K66</f>
        <v>N/A</v>
      </c>
      <c r="L69" s="73" t="str">
        <f>+'PAI 2025 GPS rempl2)'!L66</f>
        <v>N/A</v>
      </c>
      <c r="M69" s="73" t="str">
        <f>+'PAI 2025 GPS rempl2)'!M66</f>
        <v>N/A</v>
      </c>
      <c r="N69" s="73"/>
      <c r="O69" s="73" t="str">
        <f>+'PAI 2025 GPS rempl2)'!O66</f>
        <v>Diseñar la estrategia de fortalecimiento de la difusión de la misionalidad de la Entidad a nivel nacional que incluya el plan de trabajo de ejecución  (Documento de estrategia que incluya plan de trabajo)</v>
      </c>
      <c r="P69" s="73">
        <f>+'PAI 2025 GPS rempl2)'!P66</f>
        <v>30</v>
      </c>
      <c r="Q69" s="73">
        <f>+'PAI 2025 GPS rempl2)'!Q66</f>
        <v>1</v>
      </c>
      <c r="R69" s="73" t="str">
        <f>+'PAI 2025 GPS rempl2)'!R66</f>
        <v>Númerica</v>
      </c>
      <c r="S69" s="73" t="str">
        <f>+'PAI 2025 GPS rempl2)'!S66</f>
        <v># de estrategias de fortalecimiento de la difusión de la misionalidad de la Entidad y plan de trabajo elaboradas / 1 estrategias de fortalecimiento de la difusión de la misionalidad de la Entidad y plan de trabajo a elaborar</v>
      </c>
      <c r="T69" s="73" t="str">
        <f>+'PAI 2025 GPS rempl2)'!T66</f>
        <v>2025-01-15</v>
      </c>
      <c r="U69" s="73" t="str">
        <f>+'PAI 2025 GPS rempl2)'!U66</f>
        <v>2025-02-28</v>
      </c>
      <c r="V69" s="73" t="str">
        <f>+'PAI 2025 GPS rempl2)'!V66</f>
        <v>73-GRUPO DE TRABAJO DE COMUNICACION</v>
      </c>
    </row>
    <row r="70" spans="1:22" ht="60" x14ac:dyDescent="0.25">
      <c r="A70" s="36" t="str">
        <f>+'PAI 2025 GPS rempl2)'!A67</f>
        <v>73.3.2</v>
      </c>
      <c r="B70" s="73" t="str">
        <f>+'PAI 2025 GPS rempl2)'!B67</f>
        <v>73-GRUPO DE TRABAJO DE COMUNICACION</v>
      </c>
      <c r="C70" s="73">
        <f>+'PAI 2025 GPS rempl2)'!C67</f>
        <v>0</v>
      </c>
      <c r="D70" s="73" t="str">
        <f>+'PAI 2025 GPS rempl2)'!D67</f>
        <v>Actividad propia</v>
      </c>
      <c r="E70" s="73" t="str">
        <f>+'PAI 2025 GPS rempl2)'!E67</f>
        <v>73.3.2</v>
      </c>
      <c r="F70" s="73" t="str">
        <f>+'PAI 2025 GPS rempl2)'!F67</f>
        <v>N/A</v>
      </c>
      <c r="G70" s="73" t="str">
        <f>+'PAI 2025 GPS rempl2)'!G67</f>
        <v>N/A</v>
      </c>
      <c r="H70" s="73" t="str">
        <f>+'PAI 2025 GPS rempl2)'!H67</f>
        <v>N/A</v>
      </c>
      <c r="I70" s="73" t="str">
        <f>+'PAI 2025 GPS rempl2)'!I67</f>
        <v>N/A</v>
      </c>
      <c r="J70" s="73">
        <f>IF(ISERROR(VLOOKUP(E70,'Plantilla publicacion'!$A$3:$Q$502,17,0)),"N/A",(VLOOKUP(E70,'Plantilla publicacion'!$A$3:$Q$502,17,0)))</f>
        <v>0</v>
      </c>
      <c r="K70" s="73" t="str">
        <f>+'PAI 2025 GPS rempl2)'!K67</f>
        <v>N/A</v>
      </c>
      <c r="L70" s="73" t="str">
        <f>+'PAI 2025 GPS rempl2)'!L67</f>
        <v>N/A</v>
      </c>
      <c r="M70" s="73" t="str">
        <f>+'PAI 2025 GPS rempl2)'!M67</f>
        <v>N/A</v>
      </c>
      <c r="N70" s="73"/>
      <c r="O70" s="73" t="str">
        <f>+'PAI 2025 GPS rempl2)'!O67</f>
        <v>Ejecutar el plan de trabajo de la estrategia de comunicaciones externas (Informe de avance trimestral)</v>
      </c>
      <c r="P70" s="73">
        <f>+'PAI 2025 GPS rempl2)'!P67</f>
        <v>40</v>
      </c>
      <c r="Q70" s="73">
        <f>+'PAI 2025 GPS rempl2)'!Q67</f>
        <v>3</v>
      </c>
      <c r="R70" s="73" t="str">
        <f>+'PAI 2025 GPS rempl2)'!R67</f>
        <v>Númerica</v>
      </c>
      <c r="S70" s="73" t="str">
        <f>+'PAI 2025 GPS rempl2)'!S67</f>
        <v># de plan de trabajo de la estrategias de comunicaciones externas ejecutado / 3 plan de trabajo de la estrategias de comunicaciones externas a ejecutar</v>
      </c>
      <c r="T70" s="73" t="str">
        <f>+'PAI 2025 GPS rempl2)'!T67</f>
        <v>2025-03-04</v>
      </c>
      <c r="U70" s="73" t="str">
        <f>+'PAI 2025 GPS rempl2)'!U67</f>
        <v>2025-11-28</v>
      </c>
      <c r="V70" s="73" t="str">
        <f>+'PAI 2025 GPS rempl2)'!V67</f>
        <v>73-GRUPO DE TRABAJO DE COMUNICACION</v>
      </c>
    </row>
    <row r="71" spans="1:22" ht="60" x14ac:dyDescent="0.25">
      <c r="A71" s="36" t="str">
        <f>+'PAI 2025 GPS rempl2)'!A68</f>
        <v>73.3.3</v>
      </c>
      <c r="B71" s="73" t="str">
        <f>+'PAI 2025 GPS rempl2)'!B68</f>
        <v>73-GRUPO DE TRABAJO DE COMUNICACION</v>
      </c>
      <c r="C71" s="73">
        <f>+'PAI 2025 GPS rempl2)'!C68</f>
        <v>0</v>
      </c>
      <c r="D71" s="73" t="str">
        <f>+'PAI 2025 GPS rempl2)'!D68</f>
        <v>Actividad propia</v>
      </c>
      <c r="E71" s="73" t="str">
        <f>+'PAI 2025 GPS rempl2)'!E68</f>
        <v>73.3.3</v>
      </c>
      <c r="F71" s="73" t="str">
        <f>+'PAI 2025 GPS rempl2)'!F68</f>
        <v>N/A</v>
      </c>
      <c r="G71" s="73" t="str">
        <f>+'PAI 2025 GPS rempl2)'!G68</f>
        <v>N/A</v>
      </c>
      <c r="H71" s="73" t="str">
        <f>+'PAI 2025 GPS rempl2)'!H68</f>
        <v>N/A</v>
      </c>
      <c r="I71" s="73" t="str">
        <f>+'PAI 2025 GPS rempl2)'!I68</f>
        <v>N/A</v>
      </c>
      <c r="J71" s="73">
        <f>IF(ISERROR(VLOOKUP(E71,'Plantilla publicacion'!$A$3:$Q$502,17,0)),"N/A",(VLOOKUP(E71,'Plantilla publicacion'!$A$3:$Q$502,17,0)))</f>
        <v>0</v>
      </c>
      <c r="K71" s="73" t="str">
        <f>+'PAI 2025 GPS rempl2)'!K68</f>
        <v>N/A</v>
      </c>
      <c r="L71" s="73" t="str">
        <f>+'PAI 2025 GPS rempl2)'!L68</f>
        <v>N/A</v>
      </c>
      <c r="M71" s="73" t="str">
        <f>+'PAI 2025 GPS rempl2)'!M68</f>
        <v>N/A</v>
      </c>
      <c r="N71" s="73"/>
      <c r="O71" s="73" t="str">
        <f>+'PAI 2025 GPS rempl2)'!O68</f>
        <v>Elaborar informe trimestral de los resultados de la implementación de la estrategia de fortalecimiento (Informe de avance trimestral)</v>
      </c>
      <c r="P71" s="73">
        <f>+'PAI 2025 GPS rempl2)'!P68</f>
        <v>20</v>
      </c>
      <c r="Q71" s="73">
        <f>+'PAI 2025 GPS rempl2)'!Q68</f>
        <v>4</v>
      </c>
      <c r="R71" s="73" t="str">
        <f>+'PAI 2025 GPS rempl2)'!R68</f>
        <v>Númerica</v>
      </c>
      <c r="S71" s="73" t="str">
        <f>+'PAI 2025 GPS rempl2)'!S68</f>
        <v># de informes de resultados de la implementación de la estrategia de fortalecimiento elaborados / 4 informes de resultados de la implementación de la estrategia de fortalecimiento a elaborar</v>
      </c>
      <c r="T71" s="73" t="str">
        <f>+'PAI 2025 GPS rempl2)'!T68</f>
        <v>2025-03-14</v>
      </c>
      <c r="U71" s="73" t="str">
        <f>+'PAI 2025 GPS rempl2)'!U68</f>
        <v>2025-12-31</v>
      </c>
      <c r="V71" s="73" t="str">
        <f>+'PAI 2025 GPS rempl2)'!V68</f>
        <v>73-GRUPO DE TRABAJO DE COMUNICACION</v>
      </c>
    </row>
    <row r="72" spans="1:22" ht="30" x14ac:dyDescent="0.25">
      <c r="A72" s="36" t="str">
        <f>+'PAI 2025 GPS rempl2)'!A69</f>
        <v>73.3.4</v>
      </c>
      <c r="B72" s="73" t="str">
        <f>+'PAI 2025 GPS rempl2)'!B69</f>
        <v>73-GRUPO DE TRABAJO DE COMUNICACION</v>
      </c>
      <c r="C72" s="73">
        <f>+'PAI 2025 GPS rempl2)'!C69</f>
        <v>0</v>
      </c>
      <c r="D72" s="73" t="str">
        <f>+'PAI 2025 GPS rempl2)'!D69</f>
        <v>Actividad propia</v>
      </c>
      <c r="E72" s="73" t="str">
        <f>+'PAI 2025 GPS rempl2)'!E69</f>
        <v>73.3.4</v>
      </c>
      <c r="F72" s="73" t="str">
        <f>+'PAI 2025 GPS rempl2)'!F69</f>
        <v>N/A</v>
      </c>
      <c r="G72" s="73" t="str">
        <f>+'PAI 2025 GPS rempl2)'!G69</f>
        <v>N/A</v>
      </c>
      <c r="H72" s="73" t="str">
        <f>+'PAI 2025 GPS rempl2)'!H69</f>
        <v>N/A</v>
      </c>
      <c r="I72" s="73" t="str">
        <f>+'PAI 2025 GPS rempl2)'!I69</f>
        <v>N/A</v>
      </c>
      <c r="J72" s="73">
        <f>IF(ISERROR(VLOOKUP(E72,'Plantilla publicacion'!$A$3:$Q$502,17,0)),"N/A",(VLOOKUP(E72,'Plantilla publicacion'!$A$3:$Q$502,17,0)))</f>
        <v>0</v>
      </c>
      <c r="K72" s="73" t="str">
        <f>+'PAI 2025 GPS rempl2)'!K69</f>
        <v>N/A</v>
      </c>
      <c r="L72" s="73" t="str">
        <f>+'PAI 2025 GPS rempl2)'!L69</f>
        <v>N/A</v>
      </c>
      <c r="M72" s="73" t="str">
        <f>+'PAI 2025 GPS rempl2)'!M69</f>
        <v>N/A</v>
      </c>
      <c r="N72" s="73"/>
      <c r="O72" s="73" t="str">
        <f>+'PAI 2025 GPS rempl2)'!O69</f>
        <v>Realizar y consolidar informe de monitoreo de medios (Informe de avance trimestral)</v>
      </c>
      <c r="P72" s="73">
        <f>+'PAI 2025 GPS rempl2)'!P69</f>
        <v>10</v>
      </c>
      <c r="Q72" s="73">
        <f>+'PAI 2025 GPS rempl2)'!Q69</f>
        <v>2</v>
      </c>
      <c r="R72" s="73" t="str">
        <f>+'PAI 2025 GPS rempl2)'!R69</f>
        <v>Númerica</v>
      </c>
      <c r="S72" s="73" t="str">
        <f>+'PAI 2025 GPS rempl2)'!S69</f>
        <v># de informes de monitoreo de medios realizados / 2 informes  de monitoreo de medios a realizar</v>
      </c>
      <c r="T72" s="73" t="str">
        <f>+'PAI 2025 GPS rempl2)'!T69</f>
        <v>2025-07-01</v>
      </c>
      <c r="U72" s="73" t="str">
        <f>+'PAI 2025 GPS rempl2)'!U69</f>
        <v>2025-12-31</v>
      </c>
      <c r="V72" s="73" t="str">
        <f>+'PAI 2025 GPS rempl2)'!V69</f>
        <v>73-GRUPO DE TRABAJO DE COMUNICACION</v>
      </c>
    </row>
    <row r="73" spans="1:22" ht="225" x14ac:dyDescent="0.25">
      <c r="A73" s="36" t="str">
        <f>+'PAI 2025 GPS rempl2)'!A70</f>
        <v>73.4</v>
      </c>
      <c r="B73" s="74" t="str">
        <f>+'PAI 2025 GPS rempl2)'!B70</f>
        <v>73-GRUPO DE TRABAJO DE COMUNICACION</v>
      </c>
      <c r="C73" s="74">
        <f>+'PAI 2025 GPS rempl2)'!C70</f>
        <v>0</v>
      </c>
      <c r="D73" s="74" t="str">
        <f>+'PAI 2025 GPS rempl2)'!D70</f>
        <v>Producto</v>
      </c>
      <c r="E73" s="74" t="str">
        <f>+'PAI 2025 GPS rempl2)'!E70</f>
        <v>73.4</v>
      </c>
      <c r="F73" s="74" t="str">
        <f>+'PAI 2025 GPS rempl2)'!F70</f>
        <v>Innovador</v>
      </c>
      <c r="G73" s="74" t="str">
        <f>IF(ISERROR(VLOOKUP(E73,'Plantilla publicacion'!$A$3:$F$502,6,0)),"N/A",(VLOOKUP(E73,'Plantilla publicacion'!$A$3:$F$502,6,0)))</f>
        <v>56-Fortalecer la gestión de la información, el conocimiento y la innovación para optimizar la capacidad institucional</v>
      </c>
      <c r="H73" s="74" t="str">
        <f>IF(ISERROR(VLOOKUP(E73,'Plantilla publicacion'!$A$3:$P$502,14,0)),"N/A",(VLOOKUP(E73,'Plantilla publicacion'!$A$3:$P$502,14,0)))</f>
        <v>102-Cumplimiento de productos del PAI asociados a Fortalecer la gestión de la información, el conocimiento y la innovación para optimizar la capacidad institucional</v>
      </c>
      <c r="I73" s="74" t="str">
        <f>IF(ISERROR(VLOOKUP(E73,'Plantilla publicacion'!$A$3:$P$502,15,0)),"N/A",(VLOOKUP(E73,'Plantilla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3" s="74" t="str">
        <f>IF(ISERROR(VLOOKUP(E73,'Plantilla publicacion'!$A$3:$Q$502,17,0)),"N/A",(VLOOKUP(E73,'Plantilla publicacion'!$A$3:$Q$502,17,0)))</f>
        <v>PND - 5-31-5-b- Convergencia regional - Entidades públicas territoriales y nacionales fortalecidas / PES - Transformación Institucional</v>
      </c>
      <c r="K73" s="74" t="str">
        <f>+'PAI 2025 GPS rempl2)'!K70</f>
        <v>No</v>
      </c>
      <c r="L73" s="74" t="str">
        <f>+'PAI 2025 GPS rempl2)'!L70</f>
        <v>C-3599-0200-0005-53105b</v>
      </c>
      <c r="M73" s="74" t="str">
        <f>IF(ISERROR(VLOOKUP(E73,'Plantilla publicacion'!$A$3:$E$502,5,0)),"N/A",(VLOOKUP(E73,'Plantilla publicacion'!$A$3:$E$502,5,0)))</f>
        <v>Política Servicio al Ciudadano_DIMENSIÓN Gestión con Valores para Resultados</v>
      </c>
      <c r="N73" s="74" t="str">
        <f>IF(VLOOKUP(A73,'Plantilla publicacion'!$A$3:$Q$502,16,0)=0,"NA",VLOOKUP(A73,'Plantilla publicacion'!$A$3:$Q$502,16,0))</f>
        <v>NA</v>
      </c>
      <c r="O73" s="74" t="str">
        <f>+'PAI 2025 GPS rempl2)'!O70</f>
        <v>Planeación, gestión y seguimiento de los eventos institucionales y procesos digital interno y externo liderados por el Grupo de Comunicación, sistematizados. (Informe de implementación de la sistematización)</v>
      </c>
      <c r="P73" s="74">
        <f>+'PAI 2025 GPS rempl2)'!P70</f>
        <v>20</v>
      </c>
      <c r="Q73" s="74">
        <f>+'PAI 2025 GPS rempl2)'!Q70</f>
        <v>100</v>
      </c>
      <c r="R73" s="74" t="str">
        <f>+'PAI 2025 GPS rempl2)'!R70</f>
        <v>Porcentual</v>
      </c>
      <c r="S73" s="74" t="str">
        <f>+'PAI 2025 GPS rempl2)'!S70</f>
        <v>% de eventos y proceso digital interno y externo sistematizados / 100% de eventos y proceso digital interno y externo por sistematizar</v>
      </c>
      <c r="T73" s="74" t="str">
        <f>+'PAI 2025 GPS rempl2)'!T70</f>
        <v>2025-02-07</v>
      </c>
      <c r="U73" s="74" t="str">
        <f>+'PAI 2025 GPS rempl2)'!U70</f>
        <v>2025-12-19</v>
      </c>
      <c r="V73" s="74" t="str">
        <f>+'PAI 2025 GPS rempl2)'!V70</f>
        <v>73-GRUPO DE TRABAJO DE COMUNICACION</v>
      </c>
    </row>
    <row r="74" spans="1:22" ht="60" x14ac:dyDescent="0.25">
      <c r="A74" s="36" t="str">
        <f>+'PAI 2025 GPS rempl2)'!A71</f>
        <v>73.4.1</v>
      </c>
      <c r="B74" s="73" t="str">
        <f>+'PAI 2025 GPS rempl2)'!B71</f>
        <v>73-GRUPO DE TRABAJO DE COMUNICACION</v>
      </c>
      <c r="C74" s="73">
        <f>+'PAI 2025 GPS rempl2)'!C71</f>
        <v>0</v>
      </c>
      <c r="D74" s="73" t="str">
        <f>+'PAI 2025 GPS rempl2)'!D71</f>
        <v>Actividad propia</v>
      </c>
      <c r="E74" s="73" t="str">
        <f>+'PAI 2025 GPS rempl2)'!E71</f>
        <v>73.4.1</v>
      </c>
      <c r="F74" s="73" t="str">
        <f>+'PAI 2025 GPS rempl2)'!F71</f>
        <v>N/A</v>
      </c>
      <c r="G74" s="73" t="str">
        <f>+'PAI 2025 GPS rempl2)'!G71</f>
        <v>N/A</v>
      </c>
      <c r="H74" s="73" t="str">
        <f>+'PAI 2025 GPS rempl2)'!H71</f>
        <v>N/A</v>
      </c>
      <c r="I74" s="73" t="str">
        <f>+'PAI 2025 GPS rempl2)'!I71</f>
        <v>N/A</v>
      </c>
      <c r="J74" s="73">
        <f>IF(ISERROR(VLOOKUP(E74,'Plantilla publicacion'!$A$3:$Q$502,17,0)),"N/A",(VLOOKUP(E74,'Plantilla publicacion'!$A$3:$Q$502,17,0)))</f>
        <v>0</v>
      </c>
      <c r="K74" s="73" t="str">
        <f>+'PAI 2025 GPS rempl2)'!K71</f>
        <v>N/A</v>
      </c>
      <c r="L74" s="73" t="str">
        <f>+'PAI 2025 GPS rempl2)'!L71</f>
        <v>N/A</v>
      </c>
      <c r="M74" s="73" t="str">
        <f>+'PAI 2025 GPS rempl2)'!M71</f>
        <v>N/A</v>
      </c>
      <c r="N74" s="73"/>
      <c r="O74" s="73" t="str">
        <f>+'PAI 2025 GPS rempl2)'!O71</f>
        <v>Identificar las necesidades de sistematización de los procesos de planeación, ejecución y seguimiento a los eventos y elaborar la propuesta de implementación  (Documento de propuesta)</v>
      </c>
      <c r="P74" s="73">
        <f>+'PAI 2025 GPS rempl2)'!P71</f>
        <v>10</v>
      </c>
      <c r="Q74" s="73">
        <f>+'PAI 2025 GPS rempl2)'!Q71</f>
        <v>1</v>
      </c>
      <c r="R74" s="73" t="str">
        <f>+'PAI 2025 GPS rempl2)'!R71</f>
        <v>Númerica</v>
      </c>
      <c r="S74" s="73" t="str">
        <f>+'PAI 2025 GPS rempl2)'!S71</f>
        <v># de propuestas de implementación de necesidades de sistematización de los eventos generadas / 1 propuestas de implementación de necesidades de sistematización de los eventos a generar</v>
      </c>
      <c r="T74" s="73" t="str">
        <f>+'PAI 2025 GPS rempl2)'!T71</f>
        <v>2025-02-07</v>
      </c>
      <c r="U74" s="73" t="str">
        <f>+'PAI 2025 GPS rempl2)'!U71</f>
        <v>2025-04-11</v>
      </c>
      <c r="V74" s="73" t="str">
        <f>+'PAI 2025 GPS rempl2)'!V71</f>
        <v>73-GRUPO DE TRABAJO DE COMUNICACION</v>
      </c>
    </row>
    <row r="75" spans="1:22" ht="75" x14ac:dyDescent="0.25">
      <c r="A75" s="36" t="str">
        <f>+'PAI 2025 GPS rempl2)'!A72</f>
        <v>73.4.2</v>
      </c>
      <c r="B75" s="73" t="str">
        <f>+'PAI 2025 GPS rempl2)'!B72</f>
        <v>73-GRUPO DE TRABAJO DE COMUNICACION</v>
      </c>
      <c r="C75" s="73">
        <f>+'PAI 2025 GPS rempl2)'!C72</f>
        <v>0</v>
      </c>
      <c r="D75" s="73" t="str">
        <f>+'PAI 2025 GPS rempl2)'!D72</f>
        <v>Actividad propia</v>
      </c>
      <c r="E75" s="73" t="str">
        <f>+'PAI 2025 GPS rempl2)'!E72</f>
        <v>73.4.2</v>
      </c>
      <c r="F75" s="73" t="str">
        <f>+'PAI 2025 GPS rempl2)'!F72</f>
        <v>N/A</v>
      </c>
      <c r="G75" s="73" t="str">
        <f>+'PAI 2025 GPS rempl2)'!G72</f>
        <v>N/A</v>
      </c>
      <c r="H75" s="73" t="str">
        <f>+'PAI 2025 GPS rempl2)'!H72</f>
        <v>N/A</v>
      </c>
      <c r="I75" s="73" t="str">
        <f>+'PAI 2025 GPS rempl2)'!I72</f>
        <v>N/A</v>
      </c>
      <c r="J75" s="73">
        <f>IF(ISERROR(VLOOKUP(E75,'Plantilla publicacion'!$A$3:$Q$502,17,0)),"N/A",(VLOOKUP(E75,'Plantilla publicacion'!$A$3:$Q$502,17,0)))</f>
        <v>0</v>
      </c>
      <c r="K75" s="73" t="str">
        <f>+'PAI 2025 GPS rempl2)'!K72</f>
        <v>N/A</v>
      </c>
      <c r="L75" s="73" t="str">
        <f>+'PAI 2025 GPS rempl2)'!L72</f>
        <v>N/A</v>
      </c>
      <c r="M75" s="73" t="str">
        <f>+'PAI 2025 GPS rempl2)'!M72</f>
        <v>N/A</v>
      </c>
      <c r="N75" s="73"/>
      <c r="O75" s="73" t="str">
        <f>+'PAI 2025 GPS rempl2)'!O72</f>
        <v>Identificar las necesidades de sistematización de los procesos de planeación, ejecución y seguimiento a los procesos digitales internos y externos y elaborar la propuesta de implementación  (Documento de propuesta)</v>
      </c>
      <c r="P75" s="73">
        <f>+'PAI 2025 GPS rempl2)'!P72</f>
        <v>10</v>
      </c>
      <c r="Q75" s="73">
        <f>+'PAI 2025 GPS rempl2)'!Q72</f>
        <v>1</v>
      </c>
      <c r="R75" s="73" t="str">
        <f>+'PAI 2025 GPS rempl2)'!R72</f>
        <v>Númerica</v>
      </c>
      <c r="S75" s="73" t="str">
        <f>+'PAI 2025 GPS rempl2)'!S72</f>
        <v># de propuestas de implementación de necesidades de sistematización de procesos digitales internos y externos generadas / 1 propuestas de implementación de necesidades de sistematización de  procesos digitales internos y externos a generar</v>
      </c>
      <c r="T75" s="73" t="str">
        <f>+'PAI 2025 GPS rempl2)'!T72</f>
        <v>2025-02-07</v>
      </c>
      <c r="U75" s="73" t="str">
        <f>+'PAI 2025 GPS rempl2)'!U72</f>
        <v>2025-03-31</v>
      </c>
      <c r="V75" s="73" t="str">
        <f>+'PAI 2025 GPS rempl2)'!V72</f>
        <v>73-GRUPO DE TRABAJO DE COMUNICACION</v>
      </c>
    </row>
    <row r="76" spans="1:22" ht="90" x14ac:dyDescent="0.25">
      <c r="A76" s="36" t="str">
        <f>+'PAI 2025 GPS rempl2)'!A73</f>
        <v>73.4.3</v>
      </c>
      <c r="B76" s="73" t="str">
        <f>+'PAI 2025 GPS rempl2)'!B73</f>
        <v>73-GRUPO DE TRABAJO DE COMUNICACION</v>
      </c>
      <c r="C76" s="73">
        <f>+'PAI 2025 GPS rempl2)'!C73</f>
        <v>0</v>
      </c>
      <c r="D76" s="73" t="str">
        <f>+'PAI 2025 GPS rempl2)'!D73</f>
        <v>Actividad propia</v>
      </c>
      <c r="E76" s="73" t="str">
        <f>+'PAI 2025 GPS rempl2)'!E73</f>
        <v>73.4.3</v>
      </c>
      <c r="F76" s="73" t="str">
        <f>+'PAI 2025 GPS rempl2)'!F73</f>
        <v>N/A</v>
      </c>
      <c r="G76" s="73" t="str">
        <f>+'PAI 2025 GPS rempl2)'!G73</f>
        <v>N/A</v>
      </c>
      <c r="H76" s="73" t="str">
        <f>+'PAI 2025 GPS rempl2)'!H73</f>
        <v>N/A</v>
      </c>
      <c r="I76" s="73" t="str">
        <f>+'PAI 2025 GPS rempl2)'!I73</f>
        <v>N/A</v>
      </c>
      <c r="J76" s="73">
        <f>IF(ISERROR(VLOOKUP(E76,'Plantilla publicacion'!$A$3:$Q$502,17,0)),"N/A",(VLOOKUP(E76,'Plantilla publicacion'!$A$3:$Q$502,17,0)))</f>
        <v>0</v>
      </c>
      <c r="K76" s="73" t="str">
        <f>+'PAI 2025 GPS rempl2)'!K73</f>
        <v>N/A</v>
      </c>
      <c r="L76" s="73" t="str">
        <f>+'PAI 2025 GPS rempl2)'!L73</f>
        <v>N/A</v>
      </c>
      <c r="M76" s="73" t="str">
        <f>+'PAI 2025 GPS rempl2)'!M73</f>
        <v>N/A</v>
      </c>
      <c r="N76" s="73"/>
      <c r="O76" s="73" t="str">
        <f>+'PAI 2025 GPS rempl2)'!O73</f>
        <v>Realizar la sistematización de los procesos planeación, ejecución y seguimiento a procesos digitales internos y externos  (Documento de evidencias de sistematización)</v>
      </c>
      <c r="P76" s="73">
        <f>+'PAI 2025 GPS rempl2)'!P73</f>
        <v>30</v>
      </c>
      <c r="Q76" s="73">
        <f>+'PAI 2025 GPS rempl2)'!Q73</f>
        <v>100</v>
      </c>
      <c r="R76" s="73" t="str">
        <f>+'PAI 2025 GPS rempl2)'!R73</f>
        <v>Porcentual</v>
      </c>
      <c r="S76" s="73" t="str">
        <f>+'PAI 2025 GPS rempl2)'!S73</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76" s="73" t="str">
        <f>+'PAI 2025 GPS rempl2)'!T73</f>
        <v>2025-04-01</v>
      </c>
      <c r="U76" s="73" t="str">
        <f>+'PAI 2025 GPS rempl2)'!U73</f>
        <v>2025-10-31</v>
      </c>
      <c r="V76" s="73" t="str">
        <f>+'PAI 2025 GPS rempl2)'!V73</f>
        <v>73-GRUPO DE TRABAJO DE COMUNICACION</v>
      </c>
    </row>
    <row r="77" spans="1:22" ht="75" x14ac:dyDescent="0.25">
      <c r="A77" s="36" t="str">
        <f>+'PAI 2025 GPS rempl2)'!A74</f>
        <v>73.4.4</v>
      </c>
      <c r="B77" s="73" t="str">
        <f>+'PAI 2025 GPS rempl2)'!B74</f>
        <v>73-GRUPO DE TRABAJO DE COMUNICACION</v>
      </c>
      <c r="C77" s="73">
        <f>+'PAI 2025 GPS rempl2)'!C74</f>
        <v>0</v>
      </c>
      <c r="D77" s="73" t="str">
        <f>+'PAI 2025 GPS rempl2)'!D74</f>
        <v>Actividad propia</v>
      </c>
      <c r="E77" s="73" t="str">
        <f>+'PAI 2025 GPS rempl2)'!E74</f>
        <v>73.4.4</v>
      </c>
      <c r="F77" s="73" t="str">
        <f>+'PAI 2025 GPS rempl2)'!F74</f>
        <v>N/A</v>
      </c>
      <c r="G77" s="73" t="str">
        <f>+'PAI 2025 GPS rempl2)'!G74</f>
        <v>N/A</v>
      </c>
      <c r="H77" s="73" t="str">
        <f>+'PAI 2025 GPS rempl2)'!H74</f>
        <v>N/A</v>
      </c>
      <c r="I77" s="73" t="str">
        <f>+'PAI 2025 GPS rempl2)'!I74</f>
        <v>N/A</v>
      </c>
      <c r="J77" s="73">
        <f>IF(ISERROR(VLOOKUP(E77,'Plantilla publicacion'!$A$3:$Q$502,17,0)),"N/A",(VLOOKUP(E77,'Plantilla publicacion'!$A$3:$Q$502,17,0)))</f>
        <v>0</v>
      </c>
      <c r="K77" s="73" t="str">
        <f>+'PAI 2025 GPS rempl2)'!K74</f>
        <v>N/A</v>
      </c>
      <c r="L77" s="73" t="str">
        <f>+'PAI 2025 GPS rempl2)'!L74</f>
        <v>N/A</v>
      </c>
      <c r="M77" s="73" t="str">
        <f>+'PAI 2025 GPS rempl2)'!M74</f>
        <v>N/A</v>
      </c>
      <c r="N77" s="73"/>
      <c r="O77" s="73" t="str">
        <f>+'PAI 2025 GPS rempl2)'!O74</f>
        <v>Realizar la sistematización de los procesos planeación, ejecución y seguimiento a los eventos  (Documento de evidencias de sistematización)</v>
      </c>
      <c r="P77" s="73">
        <f>+'PAI 2025 GPS rempl2)'!P74</f>
        <v>30</v>
      </c>
      <c r="Q77" s="73">
        <f>+'PAI 2025 GPS rempl2)'!Q74</f>
        <v>100</v>
      </c>
      <c r="R77" s="73" t="str">
        <f>+'PAI 2025 GPS rempl2)'!R74</f>
        <v>Porcentual</v>
      </c>
      <c r="S77" s="73" t="str">
        <f>+'PAI 2025 GPS rempl2)'!S74</f>
        <v>% de sistematizaciones de los procesos de planeación, ejecución y seguimiento a los eventos implementadas / 100% de sistematizaciones de los procesos de planeación, ejecución y seguimiento a los eventos a implementar</v>
      </c>
      <c r="T77" s="73" t="str">
        <f>+'PAI 2025 GPS rempl2)'!T74</f>
        <v>2025-04-22</v>
      </c>
      <c r="U77" s="73" t="str">
        <f>+'PAI 2025 GPS rempl2)'!U74</f>
        <v>2025-11-21</v>
      </c>
      <c r="V77" s="73" t="str">
        <f>+'PAI 2025 GPS rempl2)'!V74</f>
        <v>73-GRUPO DE TRABAJO DE COMUNICACION</v>
      </c>
    </row>
    <row r="78" spans="1:22" ht="75" x14ac:dyDescent="0.25">
      <c r="A78" s="36" t="str">
        <f>+'PAI 2025 GPS rempl2)'!A75</f>
        <v>73.4.5</v>
      </c>
      <c r="B78" s="73" t="str">
        <f>+'PAI 2025 GPS rempl2)'!B75</f>
        <v>73-GRUPO DE TRABAJO DE COMUNICACION</v>
      </c>
      <c r="C78" s="73">
        <f>+'PAI 2025 GPS rempl2)'!C75</f>
        <v>0</v>
      </c>
      <c r="D78" s="73" t="str">
        <f>+'PAI 2025 GPS rempl2)'!D75</f>
        <v>Actividad propia</v>
      </c>
      <c r="E78" s="73" t="str">
        <f>+'PAI 2025 GPS rempl2)'!E75</f>
        <v>73.4.5</v>
      </c>
      <c r="F78" s="73" t="str">
        <f>+'PAI 2025 GPS rempl2)'!F75</f>
        <v>N/A</v>
      </c>
      <c r="G78" s="73" t="str">
        <f>+'PAI 2025 GPS rempl2)'!G75</f>
        <v>N/A</v>
      </c>
      <c r="H78" s="73" t="str">
        <f>+'PAI 2025 GPS rempl2)'!H75</f>
        <v>N/A</v>
      </c>
      <c r="I78" s="73" t="str">
        <f>+'PAI 2025 GPS rempl2)'!I75</f>
        <v>N/A</v>
      </c>
      <c r="J78" s="73">
        <f>IF(ISERROR(VLOOKUP(E78,'Plantilla publicacion'!$A$3:$Q$502,17,0)),"N/A",(VLOOKUP(E78,'Plantilla publicacion'!$A$3:$Q$502,17,0)))</f>
        <v>0</v>
      </c>
      <c r="K78" s="73" t="str">
        <f>+'PAI 2025 GPS rempl2)'!K75</f>
        <v>N/A</v>
      </c>
      <c r="L78" s="73" t="str">
        <f>+'PAI 2025 GPS rempl2)'!L75</f>
        <v>N/A</v>
      </c>
      <c r="M78" s="73" t="str">
        <f>+'PAI 2025 GPS rempl2)'!M75</f>
        <v>N/A</v>
      </c>
      <c r="N78" s="73"/>
      <c r="O78" s="73" t="str">
        <f>+'PAI 2025 GPS rempl2)'!O75</f>
        <v>Realizar el informe de seguimiento a la implementación de la sistematización en los procesos digitales internos y externos (Informe trimestral de seguimiento elaborado)</v>
      </c>
      <c r="P78" s="73">
        <f>+'PAI 2025 GPS rempl2)'!P75</f>
        <v>10</v>
      </c>
      <c r="Q78" s="73">
        <f>+'PAI 2025 GPS rempl2)'!Q75</f>
        <v>3</v>
      </c>
      <c r="R78" s="73" t="str">
        <f>+'PAI 2025 GPS rempl2)'!R75</f>
        <v>Númerica</v>
      </c>
      <c r="S78" s="73" t="str">
        <f>+'PAI 2025 GPS rempl2)'!S75</f>
        <v># de informes de seguimiento a la implementación de la sistematización en los procesos digitales internos y externos elaborados / 3 informes de seguimiento a la implementación de la sistematización en los procesos digitales internos y externos a elaborar</v>
      </c>
      <c r="T78" s="73" t="str">
        <f>+'PAI 2025 GPS rempl2)'!T75</f>
        <v>2025-11-04</v>
      </c>
      <c r="U78" s="73" t="str">
        <f>+'PAI 2025 GPS rempl2)'!U75</f>
        <v>2025-11-18</v>
      </c>
      <c r="V78" s="73" t="str">
        <f>+'PAI 2025 GPS rempl2)'!V75</f>
        <v>73-GRUPO DE TRABAJO DE COMUNICACION</v>
      </c>
    </row>
    <row r="79" spans="1:22" ht="60" x14ac:dyDescent="0.25">
      <c r="A79" s="36" t="str">
        <f>+'PAI 2025 GPS rempl2)'!A76</f>
        <v>73.4.6</v>
      </c>
      <c r="B79" s="73" t="str">
        <f>+'PAI 2025 GPS rempl2)'!B76</f>
        <v>73-GRUPO DE TRABAJO DE COMUNICACION</v>
      </c>
      <c r="C79" s="73">
        <f>+'PAI 2025 GPS rempl2)'!C76</f>
        <v>0</v>
      </c>
      <c r="D79" s="73" t="str">
        <f>+'PAI 2025 GPS rempl2)'!D76</f>
        <v>Actividad propia</v>
      </c>
      <c r="E79" s="73" t="str">
        <f>+'PAI 2025 GPS rempl2)'!E76</f>
        <v>73.4.6</v>
      </c>
      <c r="F79" s="73" t="str">
        <f>+'PAI 2025 GPS rempl2)'!F76</f>
        <v>N/A</v>
      </c>
      <c r="G79" s="73" t="str">
        <f>+'PAI 2025 GPS rempl2)'!G76</f>
        <v>N/A</v>
      </c>
      <c r="H79" s="73" t="str">
        <f>+'PAI 2025 GPS rempl2)'!H76</f>
        <v>N/A</v>
      </c>
      <c r="I79" s="73" t="str">
        <f>+'PAI 2025 GPS rempl2)'!I76</f>
        <v>N/A</v>
      </c>
      <c r="J79" s="73">
        <f>IF(ISERROR(VLOOKUP(E79,'Plantilla publicacion'!$A$3:$Q$502,17,0)),"N/A",(VLOOKUP(E79,'Plantilla publicacion'!$A$3:$Q$502,17,0)))</f>
        <v>0</v>
      </c>
      <c r="K79" s="73" t="str">
        <f>+'PAI 2025 GPS rempl2)'!K76</f>
        <v>N/A</v>
      </c>
      <c r="L79" s="73" t="str">
        <f>+'PAI 2025 GPS rempl2)'!L76</f>
        <v>N/A</v>
      </c>
      <c r="M79" s="73" t="str">
        <f>+'PAI 2025 GPS rempl2)'!M76</f>
        <v>N/A</v>
      </c>
      <c r="N79" s="73"/>
      <c r="O79" s="73" t="str">
        <f>+'PAI 2025 GPS rempl2)'!O76</f>
        <v>Realizar el informe de seguimiento a la implementación de la sistematización de los eventos (Informe trimestral de seguimiento elaborado)</v>
      </c>
      <c r="P79" s="73">
        <f>+'PAI 2025 GPS rempl2)'!P76</f>
        <v>10</v>
      </c>
      <c r="Q79" s="73">
        <f>+'PAI 2025 GPS rempl2)'!Q76</f>
        <v>3</v>
      </c>
      <c r="R79" s="73" t="str">
        <f>+'PAI 2025 GPS rempl2)'!R76</f>
        <v>Númerica</v>
      </c>
      <c r="S79" s="73" t="str">
        <f>+'PAI 2025 GPS rempl2)'!S76</f>
        <v># de informes de seguimiento a la implementación de la sistematización de eventos elaborados / 3 informes de seguimiento a la implementación de la sistematización de eventos a elaborar</v>
      </c>
      <c r="T79" s="73" t="str">
        <f>+'PAI 2025 GPS rempl2)'!T76</f>
        <v>2025-12-01</v>
      </c>
      <c r="U79" s="73" t="str">
        <f>+'PAI 2025 GPS rempl2)'!U76</f>
        <v>2025-12-19</v>
      </c>
      <c r="V79" s="73" t="str">
        <f>+'PAI 2025 GPS rempl2)'!V76</f>
        <v>73-GRUPO DE TRABAJO DE COMUNICACION</v>
      </c>
    </row>
    <row r="80" spans="1:22" ht="255" x14ac:dyDescent="0.25">
      <c r="A80" s="36" t="str">
        <f>+'PAI 2025 GPS rempl2)'!A77</f>
        <v>3100.1</v>
      </c>
      <c r="B80" s="74" t="str">
        <f>+'PAI 2025 GPS rempl2)'!B77</f>
        <v>3100-DIRECCION DE INVESTIGACIONES DE PROTECCION AL CONSUMIDOR</v>
      </c>
      <c r="C80" s="74">
        <f>+'PAI 2025 GPS rempl2)'!C77</f>
        <v>0</v>
      </c>
      <c r="D80" s="74" t="str">
        <f>+'PAI 2025 GPS rempl2)'!D77</f>
        <v>Producto</v>
      </c>
      <c r="E80" s="74" t="str">
        <f>+'PAI 2025 GPS rempl2)'!E77</f>
        <v>3100.1</v>
      </c>
      <c r="F80" s="74" t="str">
        <f>+'PAI 2025 GPS rempl2)'!F77</f>
        <v>Operativo</v>
      </c>
      <c r="G80" s="74" t="str">
        <f>IF(ISERROR(VLOOKUP(E80,'Plantilla publicacion'!$A$3:$F$502,6,0)),"N/A",(VLOOKUP(E80,'Plantilla publicacion'!$A$3:$F$502,6,0)))</f>
        <v>58-Promover el enfoque preventivo, diferencial y territorial en el que hacer misional de la entidad</v>
      </c>
      <c r="H80" s="74" t="str">
        <f>IF(ISERROR(VLOOKUP(E80,'Plantilla publicacion'!$A$3:$P$502,14,0)),"N/A",(VLOOKUP(E80,'Plantilla publicacion'!$A$3:$P$502,14,0)))</f>
        <v>103-Cumplimiento de productos del PAI asociados a Promover el enfoque preventivo, diferencial y territorial en el que hacer misional de la entidad</v>
      </c>
      <c r="I80" s="74" t="str">
        <f>IF(ISERROR(VLOOKUP(E80,'Plantilla publicacion'!$A$3:$P$502,15,0)),"N/A",(VLOOKUP(E80,'Plantilla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80" s="74" t="str">
        <f>IF(ISERROR(VLOOKUP(E80,'Plantilla publicacion'!$A$3:$Q$502,17,0)),"N/A",(VLOOKUP(E80,'Plantilla publicacion'!$A$3:$Q$502,17,0)))</f>
        <v>PND - 4-04-1-a- Transformación productiva, internacionalización y acción climática - Reindustrialización para la sostenibilidad, el desarrollo económico y social / PES - Reindustrialización</v>
      </c>
      <c r="K80" s="74" t="str">
        <f>+'PAI 2025 GPS rempl2)'!K77</f>
        <v>No</v>
      </c>
      <c r="L80" s="74" t="str">
        <f>+'PAI 2025 GPS rempl2)'!L77</f>
        <v>FUNCIONAMIENTO</v>
      </c>
      <c r="M80" s="74" t="str">
        <f>IF(ISERROR(VLOOKUP(E80,'Plantilla publicacion'!$A$3:$E$502,5,0)),"N/A",(VLOOKUP(E80,'Plantilla publicacion'!$A$3:$E$502,5,0)))</f>
        <v>Política Servicio al Ciudadano_DIMENSIÓN Gestión con Valores para Resultados</v>
      </c>
      <c r="N80" s="74" t="str">
        <f>IF(VLOOKUP(A80,'Plantilla publicacion'!$A$3:$Q$502,16,0)=0,"NA",VLOOKUP(A80,'Plantilla publicacion'!$A$3:$Q$502,16,0))</f>
        <v>PND_10_Fortalecer las actividades de inspección, vigilancia y control / PND_13_Analizar y monitorear los mercados digitales</v>
      </c>
      <c r="O80" s="74" t="str">
        <f>+'PAI 2025 GPS rempl2)'!O77</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80" s="74">
        <f>+'PAI 2025 GPS rempl2)'!P77</f>
        <v>40</v>
      </c>
      <c r="Q80" s="74">
        <f>+'PAI 2025 GPS rempl2)'!Q77</f>
        <v>80</v>
      </c>
      <c r="R80" s="74" t="str">
        <f>+'PAI 2025 GPS rempl2)'!R77</f>
        <v>Númerica</v>
      </c>
      <c r="S80" s="74" t="str">
        <f>+'PAI 2025 GPS rempl2)'!S77</f>
        <v># de actuaciones oficiosas realizadas / 80 actuaciones oficiosas a realizar</v>
      </c>
      <c r="T80" s="74" t="str">
        <f>+'PAI 2025 GPS rempl2)'!T77</f>
        <v>2025-02-18</v>
      </c>
      <c r="U80" s="74" t="str">
        <f>+'PAI 2025 GPS rempl2)'!U77</f>
        <v>2025-11-28</v>
      </c>
      <c r="V80" s="74" t="str">
        <f>+'PAI 2025 GPS rempl2)'!V77</f>
        <v>3100-DIRECCION DE INVESTIGACIONES DE PROTECCION AL CONSUMIDOR</v>
      </c>
    </row>
    <row r="81" spans="1:22" ht="45" x14ac:dyDescent="0.25">
      <c r="A81" s="36" t="str">
        <f>+'PAI 2025 GPS rempl2)'!A78</f>
        <v>3100.1.1</v>
      </c>
      <c r="B81" s="73" t="str">
        <f>+'PAI 2025 GPS rempl2)'!B78</f>
        <v>3100-DIRECCION DE INVESTIGACIONES DE PROTECCION AL CONSUMIDOR</v>
      </c>
      <c r="C81" s="73">
        <f>+'PAI 2025 GPS rempl2)'!C78</f>
        <v>0</v>
      </c>
      <c r="D81" s="73" t="str">
        <f>+'PAI 2025 GPS rempl2)'!D78</f>
        <v>Actividad propia</v>
      </c>
      <c r="E81" s="73" t="str">
        <f>+'PAI 2025 GPS rempl2)'!E78</f>
        <v>3100.1.1</v>
      </c>
      <c r="F81" s="73" t="str">
        <f>+'PAI 2025 GPS rempl2)'!F78</f>
        <v>N/A</v>
      </c>
      <c r="G81" s="73" t="str">
        <f>+'PAI 2025 GPS rempl2)'!G78</f>
        <v>N/A</v>
      </c>
      <c r="H81" s="73" t="str">
        <f>+'PAI 2025 GPS rempl2)'!H78</f>
        <v>N/A</v>
      </c>
      <c r="I81" s="73" t="str">
        <f>+'PAI 2025 GPS rempl2)'!I78</f>
        <v>N/A</v>
      </c>
      <c r="J81" s="73">
        <f>IF(ISERROR(VLOOKUP(E81,'Plantilla publicacion'!$A$3:$Q$502,17,0)),"N/A",(VLOOKUP(E81,'Plantilla publicacion'!$A$3:$Q$502,17,0)))</f>
        <v>0</v>
      </c>
      <c r="K81" s="73" t="str">
        <f>+'PAI 2025 GPS rempl2)'!K78</f>
        <v>N/A</v>
      </c>
      <c r="L81" s="73" t="str">
        <f>+'PAI 2025 GPS rempl2)'!L78</f>
        <v>N/A</v>
      </c>
      <c r="M81" s="73" t="str">
        <f>+'PAI 2025 GPS rempl2)'!M78</f>
        <v>N/A</v>
      </c>
      <c r="N81" s="73"/>
      <c r="O81" s="73" t="str">
        <f>+'PAI 2025 GPS rempl2)'!O78</f>
        <v>Verificar las denuncias recibidas en 2024 para identificar a los denunciados en el comercio electrónico con el mayor número de quejas (Informe de la verificación realizada)</v>
      </c>
      <c r="P81" s="73">
        <f>+'PAI 2025 GPS rempl2)'!P78</f>
        <v>15</v>
      </c>
      <c r="Q81" s="73">
        <f>+'PAI 2025 GPS rempl2)'!Q78</f>
        <v>1</v>
      </c>
      <c r="R81" s="73" t="str">
        <f>+'PAI 2025 GPS rempl2)'!R78</f>
        <v>Númerica</v>
      </c>
      <c r="S81" s="73" t="str">
        <f>+'PAI 2025 GPS rempl2)'!S78</f>
        <v># de informes de verificación  realizados / 1 informe de verificación a realizar</v>
      </c>
      <c r="T81" s="73" t="str">
        <f>+'PAI 2025 GPS rempl2)'!T78</f>
        <v>2025-02-18</v>
      </c>
      <c r="U81" s="73" t="str">
        <f>+'PAI 2025 GPS rempl2)'!U78</f>
        <v>2025-03-31</v>
      </c>
      <c r="V81" s="73" t="str">
        <f>+'PAI 2025 GPS rempl2)'!V78</f>
        <v>3100-DIRECCION DE INVESTIGACIONES DE PROTECCION AL CONSUMIDOR</v>
      </c>
    </row>
    <row r="82" spans="1:22" ht="30" x14ac:dyDescent="0.25">
      <c r="A82" s="36" t="str">
        <f>+'PAI 2025 GPS rempl2)'!A79</f>
        <v>3100.1.2</v>
      </c>
      <c r="B82" s="73" t="str">
        <f>+'PAI 2025 GPS rempl2)'!B79</f>
        <v>3100-DIRECCION DE INVESTIGACIONES DE PROTECCION AL CONSUMIDOR</v>
      </c>
      <c r="C82" s="73">
        <f>+'PAI 2025 GPS rempl2)'!C79</f>
        <v>0</v>
      </c>
      <c r="D82" s="73" t="str">
        <f>+'PAI 2025 GPS rempl2)'!D79</f>
        <v>Actividad propia</v>
      </c>
      <c r="E82" s="73" t="str">
        <f>+'PAI 2025 GPS rempl2)'!E79</f>
        <v>3100.1.2</v>
      </c>
      <c r="F82" s="73" t="str">
        <f>+'PAI 2025 GPS rempl2)'!F79</f>
        <v>N/A</v>
      </c>
      <c r="G82" s="73" t="str">
        <f>+'PAI 2025 GPS rempl2)'!G79</f>
        <v>N/A</v>
      </c>
      <c r="H82" s="73" t="str">
        <f>+'PAI 2025 GPS rempl2)'!H79</f>
        <v>N/A</v>
      </c>
      <c r="I82" s="73" t="str">
        <f>+'PAI 2025 GPS rempl2)'!I79</f>
        <v>N/A</v>
      </c>
      <c r="J82" s="73">
        <f>IF(ISERROR(VLOOKUP(E82,'Plantilla publicacion'!$A$3:$Q$502,17,0)),"N/A",(VLOOKUP(E82,'Plantilla publicacion'!$A$3:$Q$502,17,0)))</f>
        <v>0</v>
      </c>
      <c r="K82" s="73" t="str">
        <f>+'PAI 2025 GPS rempl2)'!K79</f>
        <v>N/A</v>
      </c>
      <c r="L82" s="73" t="str">
        <f>+'PAI 2025 GPS rempl2)'!L79</f>
        <v>N/A</v>
      </c>
      <c r="M82" s="73" t="str">
        <f>+'PAI 2025 GPS rempl2)'!M79</f>
        <v>N/A</v>
      </c>
      <c r="N82" s="73"/>
      <c r="O82" s="73" t="str">
        <f>+'PAI 2025 GPS rempl2)'!O79</f>
        <v>Definir el cronograma de las actuaciones de  inspección a realizar (Documentos con la programación)</v>
      </c>
      <c r="P82" s="73">
        <f>+'PAI 2025 GPS rempl2)'!P79</f>
        <v>25</v>
      </c>
      <c r="Q82" s="73">
        <f>+'PAI 2025 GPS rempl2)'!Q79</f>
        <v>1</v>
      </c>
      <c r="R82" s="73" t="str">
        <f>+'PAI 2025 GPS rempl2)'!R79</f>
        <v>Númerica</v>
      </c>
      <c r="S82" s="73" t="str">
        <f>+'PAI 2025 GPS rempl2)'!S79</f>
        <v># de cronogramas realizados / 1 cronogramas a realizar</v>
      </c>
      <c r="T82" s="73" t="str">
        <f>+'PAI 2025 GPS rempl2)'!T79</f>
        <v>2025-04-01</v>
      </c>
      <c r="U82" s="73" t="str">
        <f>+'PAI 2025 GPS rempl2)'!U79</f>
        <v>2025-04-30</v>
      </c>
      <c r="V82" s="73" t="str">
        <f>+'PAI 2025 GPS rempl2)'!V79</f>
        <v>3100-DIRECCION DE INVESTIGACIONES DE PROTECCION AL CONSUMIDOR</v>
      </c>
    </row>
    <row r="83" spans="1:22" ht="45" x14ac:dyDescent="0.25">
      <c r="A83" s="36" t="str">
        <f>+'PAI 2025 GPS rempl2)'!A80</f>
        <v>3100.1.3</v>
      </c>
      <c r="B83" s="73" t="str">
        <f>+'PAI 2025 GPS rempl2)'!B80</f>
        <v>3100-DIRECCION DE INVESTIGACIONES DE PROTECCION AL CONSUMIDOR</v>
      </c>
      <c r="C83" s="73">
        <f>+'PAI 2025 GPS rempl2)'!C80</f>
        <v>0</v>
      </c>
      <c r="D83" s="73" t="str">
        <f>+'PAI 2025 GPS rempl2)'!D80</f>
        <v>Actividad propia</v>
      </c>
      <c r="E83" s="73" t="str">
        <f>+'PAI 2025 GPS rempl2)'!E80</f>
        <v>3100.1.3</v>
      </c>
      <c r="F83" s="73" t="str">
        <f>+'PAI 2025 GPS rempl2)'!F80</f>
        <v>N/A</v>
      </c>
      <c r="G83" s="73" t="str">
        <f>+'PAI 2025 GPS rempl2)'!G80</f>
        <v>N/A</v>
      </c>
      <c r="H83" s="73" t="str">
        <f>+'PAI 2025 GPS rempl2)'!H80</f>
        <v>N/A</v>
      </c>
      <c r="I83" s="73" t="str">
        <f>+'PAI 2025 GPS rempl2)'!I80</f>
        <v>N/A</v>
      </c>
      <c r="J83" s="73">
        <f>IF(ISERROR(VLOOKUP(E83,'Plantilla publicacion'!$A$3:$Q$502,17,0)),"N/A",(VLOOKUP(E83,'Plantilla publicacion'!$A$3:$Q$502,17,0)))</f>
        <v>0</v>
      </c>
      <c r="K83" s="73" t="str">
        <f>+'PAI 2025 GPS rempl2)'!K80</f>
        <v>N/A</v>
      </c>
      <c r="L83" s="73" t="str">
        <f>+'PAI 2025 GPS rempl2)'!L80</f>
        <v>N/A</v>
      </c>
      <c r="M83" s="73" t="str">
        <f>+'PAI 2025 GPS rempl2)'!M80</f>
        <v>N/A</v>
      </c>
      <c r="N83" s="73"/>
      <c r="O83" s="73" t="str">
        <f>+'PAI 2025 GPS rempl2)'!O80</f>
        <v>Realizar visitas de inspección a personas naturales o jurídicas sujetas de inspección y vigilancia (Relación de los números de radicación de las visitas de inspección web realizadas)</v>
      </c>
      <c r="P83" s="73">
        <f>+'PAI 2025 GPS rempl2)'!P80</f>
        <v>60</v>
      </c>
      <c r="Q83" s="73">
        <f>+'PAI 2025 GPS rempl2)'!Q80</f>
        <v>80</v>
      </c>
      <c r="R83" s="73" t="str">
        <f>+'PAI 2025 GPS rempl2)'!R80</f>
        <v>Númerica</v>
      </c>
      <c r="S83" s="73" t="str">
        <f>+'PAI 2025 GPS rempl2)'!S80</f>
        <v># de actuaciones oficiosas realizadas / 80 actuaciones oficiosas a realizar</v>
      </c>
      <c r="T83" s="73" t="str">
        <f>+'PAI 2025 GPS rempl2)'!T80</f>
        <v>2025-04-08</v>
      </c>
      <c r="U83" s="73" t="str">
        <f>+'PAI 2025 GPS rempl2)'!U80</f>
        <v>2025-11-28</v>
      </c>
      <c r="V83" s="73" t="str">
        <f>+'PAI 2025 GPS rempl2)'!V80</f>
        <v>3100-DIRECCION DE INVESTIGACIONES DE PROTECCION AL CONSUMIDOR</v>
      </c>
    </row>
    <row r="84" spans="1:22" ht="255" x14ac:dyDescent="0.25">
      <c r="A84" s="36" t="str">
        <f>+'PAI 2025 GPS rempl2)'!A81</f>
        <v>3100.2</v>
      </c>
      <c r="B84" s="74" t="str">
        <f>+'PAI 2025 GPS rempl2)'!B81</f>
        <v>3100-DIRECCION DE INVESTIGACIONES DE PROTECCION AL CONSUMIDOR</v>
      </c>
      <c r="C84" s="74">
        <f>+'PAI 2025 GPS rempl2)'!C81</f>
        <v>0</v>
      </c>
      <c r="D84" s="74" t="str">
        <f>+'PAI 2025 GPS rempl2)'!D81</f>
        <v>Producto</v>
      </c>
      <c r="E84" s="74" t="str">
        <f>+'PAI 2025 GPS rempl2)'!E81</f>
        <v>3100.2</v>
      </c>
      <c r="F84" s="74" t="str">
        <f>+'PAI 2025 GPS rempl2)'!F81</f>
        <v>Operativo</v>
      </c>
      <c r="G84" s="74" t="str">
        <f>IF(ISERROR(VLOOKUP(E84,'Plantilla publicacion'!$A$3:$F$502,6,0)),"N/A",(VLOOKUP(E84,'Plantilla publicacion'!$A$3:$F$502,6,0)))</f>
        <v>58-Promover el enfoque preventivo, diferencial y territorial en el que hacer misional de la entidad</v>
      </c>
      <c r="H84" s="74" t="str">
        <f>IF(ISERROR(VLOOKUP(E84,'Plantilla publicacion'!$A$3:$P$502,14,0)),"N/A",(VLOOKUP(E84,'Plantilla publicacion'!$A$3:$P$502,14,0)))</f>
        <v>103-Cumplimiento de productos del PAI asociados a Promover el enfoque preventivo, diferencial y territorial en el que hacer misional de la entidad</v>
      </c>
      <c r="I84" s="74" t="str">
        <f>IF(ISERROR(VLOOKUP(E84,'Plantilla publicacion'!$A$3:$P$502,15,0)),"N/A",(VLOOKUP(E84,'Plantilla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84" s="74" t="str">
        <f>IF(ISERROR(VLOOKUP(E84,'Plantilla publicacion'!$A$3:$Q$502,17,0)),"N/A",(VLOOKUP(E84,'Plantilla publicacion'!$A$3:$Q$502,17,0)))</f>
        <v>PND - 5-31-5-b- Convergencia regional - Entidades públicas territoriales y nacionales fortalecidas / PES - Cierre de brechas territoriales</v>
      </c>
      <c r="K84" s="74" t="str">
        <f>+'PAI 2025 GPS rempl2)'!K81</f>
        <v>No</v>
      </c>
      <c r="L84" s="74" t="str">
        <f>+'PAI 2025 GPS rempl2)'!L81</f>
        <v>C-3503-0200-0015-40401c</v>
      </c>
      <c r="M84" s="74" t="str">
        <f>IF(ISERROR(VLOOKUP(E84,'Plantilla publicacion'!$A$3:$E$502,5,0)),"N/A",(VLOOKUP(E84,'Plantilla publicacion'!$A$3:$E$502,5,0)))</f>
        <v>Política Servicio al Ciudadano_DIMENSIÓN Gestión con Valores para Resultados</v>
      </c>
      <c r="N84" s="74" t="str">
        <f>IF(VLOOKUP(A84,'Plantilla publicacion'!$A$3:$Q$502,16,0)=0,"NA",VLOOKUP(A84,'Plantilla publicacion'!$A$3:$Q$502,16,0))</f>
        <v>PND_8_Fortalecer las capacidades y conocimiento sobre derechos y deberes de las relaciones de consumo /  PND_9_Ampliar los instrumentos de prevención</v>
      </c>
      <c r="O84" s="74" t="str">
        <f>+'PAI 2025 GPS rempl2)'!O81</f>
        <v>Visitas de acompañamiento a establecimientos de comercio ubicados en territorios turísticos, con el objetivo de promover la convergencia regional, realizadas  (Relación de los números de radicación de las visitas de inspección realizadas)</v>
      </c>
      <c r="P84" s="74">
        <f>+'PAI 2025 GPS rempl2)'!P81</f>
        <v>40</v>
      </c>
      <c r="Q84" s="74">
        <f>+'PAI 2025 GPS rempl2)'!Q81</f>
        <v>40</v>
      </c>
      <c r="R84" s="74" t="str">
        <f>+'PAI 2025 GPS rempl2)'!R81</f>
        <v>Númerica</v>
      </c>
      <c r="S84" s="74" t="str">
        <f>+'PAI 2025 GPS rempl2)'!S81</f>
        <v># de visitas realizadas / 40 visitas a realizar</v>
      </c>
      <c r="T84" s="74" t="str">
        <f>+'PAI 2025 GPS rempl2)'!T81</f>
        <v>2025-01-14</v>
      </c>
      <c r="U84" s="74" t="str">
        <f>+'PAI 2025 GPS rempl2)'!U81</f>
        <v>2025-11-28</v>
      </c>
      <c r="V84" s="74" t="str">
        <f>+'PAI 2025 GPS rempl2)'!V81</f>
        <v>3100-DIRECCION DE INVESTIGACIONES DE PROTECCION AL CONSUMIDOR</v>
      </c>
    </row>
    <row r="85" spans="1:22" ht="45" x14ac:dyDescent="0.25">
      <c r="A85" s="36" t="str">
        <f>+'PAI 2025 GPS rempl2)'!A82</f>
        <v>3100.2.1</v>
      </c>
      <c r="B85" s="73" t="str">
        <f>+'PAI 2025 GPS rempl2)'!B82</f>
        <v>3100-DIRECCION DE INVESTIGACIONES DE PROTECCION AL CONSUMIDOR</v>
      </c>
      <c r="C85" s="73">
        <f>+'PAI 2025 GPS rempl2)'!C82</f>
        <v>0</v>
      </c>
      <c r="D85" s="73" t="str">
        <f>+'PAI 2025 GPS rempl2)'!D82</f>
        <v>Actividad propia</v>
      </c>
      <c r="E85" s="73" t="str">
        <f>+'PAI 2025 GPS rempl2)'!E82</f>
        <v>3100.2.1</v>
      </c>
      <c r="F85" s="73" t="str">
        <f>+'PAI 2025 GPS rempl2)'!F82</f>
        <v>N/A</v>
      </c>
      <c r="G85" s="73" t="str">
        <f>+'PAI 2025 GPS rempl2)'!G82</f>
        <v>N/A</v>
      </c>
      <c r="H85" s="73" t="str">
        <f>+'PAI 2025 GPS rempl2)'!H82</f>
        <v>N/A</v>
      </c>
      <c r="I85" s="73" t="str">
        <f>+'PAI 2025 GPS rempl2)'!I82</f>
        <v>N/A</v>
      </c>
      <c r="J85" s="73">
        <f>IF(ISERROR(VLOOKUP(E85,'Plantilla publicacion'!$A$3:$Q$502,17,0)),"N/A",(VLOOKUP(E85,'Plantilla publicacion'!$A$3:$Q$502,17,0)))</f>
        <v>0</v>
      </c>
      <c r="K85" s="73" t="str">
        <f>+'PAI 2025 GPS rempl2)'!K82</f>
        <v>N/A</v>
      </c>
      <c r="L85" s="73" t="str">
        <f>+'PAI 2025 GPS rempl2)'!L82</f>
        <v>N/A</v>
      </c>
      <c r="M85" s="73" t="str">
        <f>+'PAI 2025 GPS rempl2)'!M82</f>
        <v>N/A</v>
      </c>
      <c r="N85" s="73"/>
      <c r="O85" s="73" t="str">
        <f>+'PAI 2025 GPS rempl2)'!O82</f>
        <v>Determinar los sectores en los cuales se llevarán a cabo las actuaciones administrativas de inspección, vigilancia y control. (Acta de reunión)</v>
      </c>
      <c r="P85" s="73">
        <f>+'PAI 2025 GPS rempl2)'!P82</f>
        <v>15</v>
      </c>
      <c r="Q85" s="73">
        <f>+'PAI 2025 GPS rempl2)'!Q82</f>
        <v>1</v>
      </c>
      <c r="R85" s="73" t="str">
        <f>+'PAI 2025 GPS rempl2)'!R82</f>
        <v>Númerica</v>
      </c>
      <c r="S85" s="73" t="str">
        <f>+'PAI 2025 GPS rempl2)'!S82</f>
        <v># de actas de reuniones realizadas / 1 actas de reunión a realizar</v>
      </c>
      <c r="T85" s="73" t="str">
        <f>+'PAI 2025 GPS rempl2)'!T82</f>
        <v>2025-01-14</v>
      </c>
      <c r="U85" s="73" t="str">
        <f>+'PAI 2025 GPS rempl2)'!U82</f>
        <v>2025-02-07</v>
      </c>
      <c r="V85" s="73" t="str">
        <f>+'PAI 2025 GPS rempl2)'!V82</f>
        <v>3100-DIRECCION DE INVESTIGACIONES DE PROTECCION AL CONSUMIDOR</v>
      </c>
    </row>
    <row r="86" spans="1:22" ht="30" x14ac:dyDescent="0.25">
      <c r="A86" s="36" t="str">
        <f>+'PAI 2025 GPS rempl2)'!A83</f>
        <v>3100.2.2</v>
      </c>
      <c r="B86" s="73" t="str">
        <f>+'PAI 2025 GPS rempl2)'!B83</f>
        <v>3100-DIRECCION DE INVESTIGACIONES DE PROTECCION AL CONSUMIDOR</v>
      </c>
      <c r="C86" s="73">
        <f>+'PAI 2025 GPS rempl2)'!C83</f>
        <v>0</v>
      </c>
      <c r="D86" s="73" t="str">
        <f>+'PAI 2025 GPS rempl2)'!D83</f>
        <v>Actividad propia</v>
      </c>
      <c r="E86" s="73" t="str">
        <f>+'PAI 2025 GPS rempl2)'!E83</f>
        <v>3100.2.2</v>
      </c>
      <c r="F86" s="73" t="str">
        <f>+'PAI 2025 GPS rempl2)'!F83</f>
        <v>N/A</v>
      </c>
      <c r="G86" s="73" t="str">
        <f>+'PAI 2025 GPS rempl2)'!G83</f>
        <v>N/A</v>
      </c>
      <c r="H86" s="73" t="str">
        <f>+'PAI 2025 GPS rempl2)'!H83</f>
        <v>N/A</v>
      </c>
      <c r="I86" s="73" t="str">
        <f>+'PAI 2025 GPS rempl2)'!I83</f>
        <v>N/A</v>
      </c>
      <c r="J86" s="73">
        <f>IF(ISERROR(VLOOKUP(E86,'Plantilla publicacion'!$A$3:$Q$502,17,0)),"N/A",(VLOOKUP(E86,'Plantilla publicacion'!$A$3:$Q$502,17,0)))</f>
        <v>0</v>
      </c>
      <c r="K86" s="73" t="str">
        <f>+'PAI 2025 GPS rempl2)'!K83</f>
        <v>N/A</v>
      </c>
      <c r="L86" s="73" t="str">
        <f>+'PAI 2025 GPS rempl2)'!L83</f>
        <v>N/A</v>
      </c>
      <c r="M86" s="73" t="str">
        <f>+'PAI 2025 GPS rempl2)'!M83</f>
        <v>N/A</v>
      </c>
      <c r="N86" s="73"/>
      <c r="O86" s="73" t="str">
        <f>+'PAI 2025 GPS rempl2)'!O83</f>
        <v>Programar las visitas de inspección a realizar (Programación trimestral de las actuaciones administrativas)</v>
      </c>
      <c r="P86" s="73">
        <f>+'PAI 2025 GPS rempl2)'!P83</f>
        <v>15</v>
      </c>
      <c r="Q86" s="73">
        <f>+'PAI 2025 GPS rempl2)'!Q83</f>
        <v>4</v>
      </c>
      <c r="R86" s="73" t="str">
        <f>+'PAI 2025 GPS rempl2)'!R83</f>
        <v>Númerica</v>
      </c>
      <c r="S86" s="73" t="str">
        <f>+'PAI 2025 GPS rempl2)'!S83</f>
        <v># de programaciones realizadas / 4 programaciones a realizar</v>
      </c>
      <c r="T86" s="73" t="str">
        <f>+'PAI 2025 GPS rempl2)'!T83</f>
        <v>2025-01-14</v>
      </c>
      <c r="U86" s="73" t="str">
        <f>+'PAI 2025 GPS rempl2)'!U83</f>
        <v>2025-10-31</v>
      </c>
      <c r="V86" s="73" t="str">
        <f>+'PAI 2025 GPS rempl2)'!V83</f>
        <v>3100-DIRECCION DE INVESTIGACIONES DE PROTECCION AL CONSUMIDOR</v>
      </c>
    </row>
    <row r="87" spans="1:22" ht="45" x14ac:dyDescent="0.25">
      <c r="A87" s="36" t="str">
        <f>+'PAI 2025 GPS rempl2)'!A84</f>
        <v>3100.2.3</v>
      </c>
      <c r="B87" s="73" t="str">
        <f>+'PAI 2025 GPS rempl2)'!B84</f>
        <v>3100-DIRECCION DE INVESTIGACIONES DE PROTECCION AL CONSUMIDOR</v>
      </c>
      <c r="C87" s="73">
        <f>+'PAI 2025 GPS rempl2)'!C84</f>
        <v>0</v>
      </c>
      <c r="D87" s="73" t="str">
        <f>+'PAI 2025 GPS rempl2)'!D84</f>
        <v>Actividad propia</v>
      </c>
      <c r="E87" s="73" t="str">
        <f>+'PAI 2025 GPS rempl2)'!E84</f>
        <v>3100.2.3</v>
      </c>
      <c r="F87" s="73" t="str">
        <f>+'PAI 2025 GPS rempl2)'!F84</f>
        <v>N/A</v>
      </c>
      <c r="G87" s="73" t="str">
        <f>+'PAI 2025 GPS rempl2)'!G84</f>
        <v>N/A</v>
      </c>
      <c r="H87" s="73" t="str">
        <f>+'PAI 2025 GPS rempl2)'!H84</f>
        <v>N/A</v>
      </c>
      <c r="I87" s="73" t="str">
        <f>+'PAI 2025 GPS rempl2)'!I84</f>
        <v>N/A</v>
      </c>
      <c r="J87" s="73">
        <f>IF(ISERROR(VLOOKUP(E87,'Plantilla publicacion'!$A$3:$Q$502,17,0)),"N/A",(VLOOKUP(E87,'Plantilla publicacion'!$A$3:$Q$502,17,0)))</f>
        <v>0</v>
      </c>
      <c r="K87" s="73" t="str">
        <f>+'PAI 2025 GPS rempl2)'!K84</f>
        <v>N/A</v>
      </c>
      <c r="L87" s="73" t="str">
        <f>+'PAI 2025 GPS rempl2)'!L84</f>
        <v>N/A</v>
      </c>
      <c r="M87" s="73" t="str">
        <f>+'PAI 2025 GPS rempl2)'!M84</f>
        <v>N/A</v>
      </c>
      <c r="N87" s="73"/>
      <c r="O87" s="73" t="str">
        <f>+'PAI 2025 GPS rempl2)'!O84</f>
        <v>Realizar las visitas de inspección a las personas naturales o jurídicas sujetas de inspección y vigilancia (Relación de los números de radicación de las visitas de inspección realizados)</v>
      </c>
      <c r="P87" s="73">
        <f>+'PAI 2025 GPS rempl2)'!P84</f>
        <v>70</v>
      </c>
      <c r="Q87" s="73">
        <f>+'PAI 2025 GPS rempl2)'!Q84</f>
        <v>40</v>
      </c>
      <c r="R87" s="73" t="str">
        <f>+'PAI 2025 GPS rempl2)'!R84</f>
        <v>Númerica</v>
      </c>
      <c r="S87" s="73" t="str">
        <f>+'PAI 2025 GPS rempl2)'!S84</f>
        <v># de visitas realizadas / 40 visitas a realizar</v>
      </c>
      <c r="T87" s="73" t="str">
        <f>+'PAI 2025 GPS rempl2)'!T84</f>
        <v>2025-02-07</v>
      </c>
      <c r="U87" s="73" t="str">
        <f>+'PAI 2025 GPS rempl2)'!U84</f>
        <v>2025-11-28</v>
      </c>
      <c r="V87" s="73" t="str">
        <f>+'PAI 2025 GPS rempl2)'!V84</f>
        <v>3100-DIRECCION DE INVESTIGACIONES DE PROTECCION AL CONSUMIDOR</v>
      </c>
    </row>
    <row r="88" spans="1:22" ht="225" x14ac:dyDescent="0.25">
      <c r="A88" s="36" t="str">
        <f>+'PAI 2025 GPS rempl2)'!A85</f>
        <v>3100.3</v>
      </c>
      <c r="B88" s="74" t="str">
        <f>+'PAI 2025 GPS rempl2)'!B85</f>
        <v>3100-DIRECCION DE INVESTIGACIONES DE PROTECCION AL CONSUMIDOR</v>
      </c>
      <c r="C88" s="74">
        <f>+'PAI 2025 GPS rempl2)'!C85</f>
        <v>0</v>
      </c>
      <c r="D88" s="74" t="str">
        <f>+'PAI 2025 GPS rempl2)'!D85</f>
        <v>Producto</v>
      </c>
      <c r="E88" s="74" t="str">
        <f>+'PAI 2025 GPS rempl2)'!E85</f>
        <v>3100.3</v>
      </c>
      <c r="F88" s="74" t="str">
        <f>+'PAI 2025 GPS rempl2)'!F85</f>
        <v>Operativo</v>
      </c>
      <c r="G88" s="74" t="str">
        <f>IF(ISERROR(VLOOKUP(E88,'Plantilla publicacion'!$A$3:$F$502,6,0)),"N/A",(VLOOKUP(E88,'Plantilla publicacion'!$A$3:$F$502,6,0)))</f>
        <v>81-Mejorar la oportunidad en la atención de trámites y servicios.</v>
      </c>
      <c r="H88" s="74" t="str">
        <f>IF(ISERROR(VLOOKUP(E88,'Plantilla publicacion'!$A$3:$P$502,14,0)),"N/A",(VLOOKUP(E88,'Plantilla publicacion'!$A$3:$P$502,14,0)))</f>
        <v>138-Avance promedio de cumplimiento de productos asociados a mejorar la oportunidad en la atención de trámites y servicios.</v>
      </c>
      <c r="I88" s="74" t="str">
        <f>IF(ISERROR(VLOOKUP(E88,'Plantilla publicacion'!$A$3:$P$502,15,0)),"N/A",(VLOOKUP(E88,'Plantilla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8" s="74" t="str">
        <f>IF(ISERROR(VLOOKUP(E88,'Plantilla publicacion'!$A$3:$Q$502,17,0)),"N/A",(VLOOKUP(E88,'Plantilla publicacion'!$A$3:$Q$502,17,0)))</f>
        <v>PND - 5-31-5-b- Convergencia regional - Entidades públicas territoriales y nacionales fortalecidas / PES - Transformación Institucional</v>
      </c>
      <c r="K88" s="74" t="str">
        <f>+'PAI 2025 GPS rempl2)'!K85</f>
        <v>No</v>
      </c>
      <c r="L88" s="74" t="str">
        <f>+'PAI 2025 GPS rempl2)'!L85</f>
        <v>FUNCIONAMIENTO</v>
      </c>
      <c r="M88" s="74" t="str">
        <f>IF(ISERROR(VLOOKUP(E88,'Plantilla publicacion'!$A$3:$E$502,5,0)),"N/A",(VLOOKUP(E88,'Plantilla publicacion'!$A$3:$E$502,5,0)))</f>
        <v>Política Servicio al Ciudadano_DIMENSIÓN Gestión con Valores para Resultados</v>
      </c>
      <c r="N88" s="74" t="str">
        <f>IF(VLOOKUP(A88,'Plantilla publicacion'!$A$3:$Q$502,16,0)=0,"NA",VLOOKUP(A88,'Plantilla publicacion'!$A$3:$Q$502,16,0))</f>
        <v>NA</v>
      </c>
      <c r="O88" s="74" t="str">
        <f>+'PAI 2025 GPS rempl2)'!O85</f>
        <v>Recursos de reposición interpuestos, decididos dentro de los 6 meses siguientes a su presentación (Relación de los números de radicación de los recursos decididos, fecha de entrada y salida)</v>
      </c>
      <c r="P88" s="74">
        <f>+'PAI 2025 GPS rempl2)'!P85</f>
        <v>20</v>
      </c>
      <c r="Q88" s="74">
        <f>+'PAI 2025 GPS rempl2)'!Q85</f>
        <v>80</v>
      </c>
      <c r="R88" s="74" t="str">
        <f>+'PAI 2025 GPS rempl2)'!R85</f>
        <v>Porcentual</v>
      </c>
      <c r="S88" s="74" t="str">
        <f>+'PAI 2025 GPS rempl2)'!S85</f>
        <v>% de listado de recursos decididos / 80% de listado de recursos a decidir</v>
      </c>
      <c r="T88" s="74" t="str">
        <f>+'PAI 2025 GPS rempl2)'!T85</f>
        <v>2025-01-02</v>
      </c>
      <c r="U88" s="74" t="str">
        <f>+'PAI 2025 GPS rempl2)'!U85</f>
        <v>2025-12-31</v>
      </c>
      <c r="V88" s="74" t="str">
        <f>+'PAI 2025 GPS rempl2)'!V85</f>
        <v>3100-DIRECCION DE INVESTIGACIONES DE PROTECCION AL CONSUMIDOR</v>
      </c>
    </row>
    <row r="89" spans="1:22" ht="60" x14ac:dyDescent="0.25">
      <c r="A89" s="36" t="str">
        <f>+'PAI 2025 GPS rempl2)'!A86</f>
        <v>3100.3.1</v>
      </c>
      <c r="B89" s="73" t="str">
        <f>+'PAI 2025 GPS rempl2)'!B86</f>
        <v>3100-DIRECCION DE INVESTIGACIONES DE PROTECCION AL CONSUMIDOR</v>
      </c>
      <c r="C89" s="73">
        <f>+'PAI 2025 GPS rempl2)'!C86</f>
        <v>0</v>
      </c>
      <c r="D89" s="73" t="str">
        <f>+'PAI 2025 GPS rempl2)'!D86</f>
        <v>Actividad propia</v>
      </c>
      <c r="E89" s="73" t="str">
        <f>+'PAI 2025 GPS rempl2)'!E86</f>
        <v>3100.3.1</v>
      </c>
      <c r="F89" s="73" t="str">
        <f>+'PAI 2025 GPS rempl2)'!F86</f>
        <v>N/A</v>
      </c>
      <c r="G89" s="73" t="str">
        <f>+'PAI 2025 GPS rempl2)'!G86</f>
        <v>N/A</v>
      </c>
      <c r="H89" s="73" t="str">
        <f>+'PAI 2025 GPS rempl2)'!H86</f>
        <v>N/A</v>
      </c>
      <c r="I89" s="73" t="str">
        <f>+'PAI 2025 GPS rempl2)'!I86</f>
        <v>N/A</v>
      </c>
      <c r="J89" s="73">
        <f>IF(ISERROR(VLOOKUP(E89,'Plantilla publicacion'!$A$3:$Q$502,17,0)),"N/A",(VLOOKUP(E89,'Plantilla publicacion'!$A$3:$Q$502,17,0)))</f>
        <v>0</v>
      </c>
      <c r="K89" s="73" t="str">
        <f>+'PAI 2025 GPS rempl2)'!K86</f>
        <v>N/A</v>
      </c>
      <c r="L89" s="73" t="str">
        <f>+'PAI 2025 GPS rempl2)'!L86</f>
        <v>N/A</v>
      </c>
      <c r="M89" s="73" t="str">
        <f>+'PAI 2025 GPS rempl2)'!M86</f>
        <v>N/A</v>
      </c>
      <c r="N89" s="73"/>
      <c r="O89" s="73" t="str">
        <f>+'PAI 2025 GPS rempl2)'!O86</f>
        <v>Crear y actualizar periódicamente el listado de los recursos de reposición que ingresan a partir del 1° de enero de 2025, incluyendo la información necesaria para verificar su cumplimiento (Listado de recursos interpuestos)</v>
      </c>
      <c r="P89" s="73">
        <f>+'PAI 2025 GPS rempl2)'!P86</f>
        <v>30</v>
      </c>
      <c r="Q89" s="73">
        <f>+'PAI 2025 GPS rempl2)'!Q86</f>
        <v>1</v>
      </c>
      <c r="R89" s="73" t="str">
        <f>+'PAI 2025 GPS rempl2)'!R86</f>
        <v>Númerica</v>
      </c>
      <c r="S89" s="73" t="str">
        <f>+'PAI 2025 GPS rempl2)'!S86</f>
        <v># de listados realizados / 1 listados a realizar</v>
      </c>
      <c r="T89" s="73" t="str">
        <f>+'PAI 2025 GPS rempl2)'!T86</f>
        <v>2025-01-02</v>
      </c>
      <c r="U89" s="73" t="str">
        <f>+'PAI 2025 GPS rempl2)'!U86</f>
        <v>2025-12-31</v>
      </c>
      <c r="V89" s="73" t="str">
        <f>+'PAI 2025 GPS rempl2)'!V86</f>
        <v>3100-DIRECCION DE INVESTIGACIONES DE PROTECCION AL CONSUMIDOR</v>
      </c>
    </row>
    <row r="90" spans="1:22" ht="45" x14ac:dyDescent="0.25">
      <c r="A90" s="36" t="str">
        <f>+'PAI 2025 GPS rempl2)'!A87</f>
        <v>3100.3.2</v>
      </c>
      <c r="B90" s="73" t="str">
        <f>+'PAI 2025 GPS rempl2)'!B87</f>
        <v>3100-DIRECCION DE INVESTIGACIONES DE PROTECCION AL CONSUMIDOR</v>
      </c>
      <c r="C90" s="73">
        <f>+'PAI 2025 GPS rempl2)'!C87</f>
        <v>0</v>
      </c>
      <c r="D90" s="73" t="str">
        <f>+'PAI 2025 GPS rempl2)'!D87</f>
        <v>Actividad propia</v>
      </c>
      <c r="E90" s="73" t="str">
        <f>+'PAI 2025 GPS rempl2)'!E87</f>
        <v>3100.3.2</v>
      </c>
      <c r="F90" s="73" t="str">
        <f>+'PAI 2025 GPS rempl2)'!F87</f>
        <v>N/A</v>
      </c>
      <c r="G90" s="73" t="str">
        <f>+'PAI 2025 GPS rempl2)'!G87</f>
        <v>N/A</v>
      </c>
      <c r="H90" s="73" t="str">
        <f>+'PAI 2025 GPS rempl2)'!H87</f>
        <v>N/A</v>
      </c>
      <c r="I90" s="73" t="str">
        <f>+'PAI 2025 GPS rempl2)'!I87</f>
        <v>N/A</v>
      </c>
      <c r="J90" s="73">
        <f>IF(ISERROR(VLOOKUP(E90,'Plantilla publicacion'!$A$3:$Q$502,17,0)),"N/A",(VLOOKUP(E90,'Plantilla publicacion'!$A$3:$Q$502,17,0)))</f>
        <v>0</v>
      </c>
      <c r="K90" s="73" t="str">
        <f>+'PAI 2025 GPS rempl2)'!K87</f>
        <v>N/A</v>
      </c>
      <c r="L90" s="73" t="str">
        <f>+'PAI 2025 GPS rempl2)'!L87</f>
        <v>N/A</v>
      </c>
      <c r="M90" s="73" t="str">
        <f>+'PAI 2025 GPS rempl2)'!M87</f>
        <v>N/A</v>
      </c>
      <c r="N90" s="73"/>
      <c r="O90" s="73" t="str">
        <f>+'PAI 2025 GPS rempl2)'!O87</f>
        <v>Decidir los recursos de reposición interpuestos dentro de los términos definidos.  (Relación de los números de radicación de los recursos decididos)</v>
      </c>
      <c r="P90" s="73">
        <f>+'PAI 2025 GPS rempl2)'!P87</f>
        <v>70</v>
      </c>
      <c r="Q90" s="73">
        <f>+'PAI 2025 GPS rempl2)'!Q87</f>
        <v>80</v>
      </c>
      <c r="R90" s="73" t="str">
        <f>+'PAI 2025 GPS rempl2)'!R87</f>
        <v>Porcentual</v>
      </c>
      <c r="S90" s="73" t="str">
        <f>+'PAI 2025 GPS rempl2)'!S87</f>
        <v>% de listado de recursos decididos / 80% de listado de recursos a decidir</v>
      </c>
      <c r="T90" s="73" t="str">
        <f>+'PAI 2025 GPS rempl2)'!T87</f>
        <v>2025-01-02</v>
      </c>
      <c r="U90" s="73" t="str">
        <f>+'PAI 2025 GPS rempl2)'!U87</f>
        <v>2025-12-31</v>
      </c>
      <c r="V90" s="73" t="str">
        <f>+'PAI 2025 GPS rempl2)'!V87</f>
        <v>3100-DIRECCION DE INVESTIGACIONES DE PROTECCION AL CONSUMIDOR</v>
      </c>
    </row>
    <row r="91" spans="1:22" ht="135" x14ac:dyDescent="0.25">
      <c r="A91" s="36" t="str">
        <f>+'PAI 2025 GPS rempl2)'!A88</f>
        <v>60.1</v>
      </c>
      <c r="B91" s="74" t="str">
        <f>+'PAI 2025 GPS rempl2)'!B88</f>
        <v>60-GRUPO DE TRABAJO DE GESTIÓN JUDICIAL ADSCRITO A LA OFICINA ASESORA JURÍDICA</v>
      </c>
      <c r="C91" s="74">
        <f>+'PAI 2025 GPS rempl2)'!C88</f>
        <v>0</v>
      </c>
      <c r="D91" s="74" t="str">
        <f>+'PAI 2025 GPS rempl2)'!D88</f>
        <v>Producto</v>
      </c>
      <c r="E91" s="74" t="str">
        <f>+'PAI 2025 GPS rempl2)'!E88</f>
        <v>60.1</v>
      </c>
      <c r="F91" s="74" t="str">
        <f>+'PAI 2025 GPS rempl2)'!F88</f>
        <v>Operativo</v>
      </c>
      <c r="G91" s="74" t="str">
        <f>IF(ISERROR(VLOOKUP(E91,'Plantilla publicacion'!$A$3:$F$502,6,0)),"N/A",(VLOOKUP(E91,'Plantilla publicacion'!$A$3:$F$502,6,0)))</f>
        <v>60-Fortalecer el Sistema Integral de Gestión Institucional en el marco del Modelo Integrado de Planeación y gestión para mejorar la prestación del servicio.</v>
      </c>
      <c r="H91" s="74" t="str">
        <f>IF(ISERROR(VLOOKUP(E91,'Plantilla publicacion'!$A$3:$P$502,14,0)),"N/A",(VLOOKUP(E91,'Plantilla publicacion'!$A$3:$P$502,14,0)))</f>
        <v>106-Cumplimiento de productos del PAI asociados a Fortalecer el Sistema Integral de Gestión Institucional para mejorar la prestación del servicio.</v>
      </c>
      <c r="I91" s="74" t="str">
        <f>IF(ISERROR(VLOOKUP(E91,'Plantilla publicacion'!$A$3:$P$502,15,0)),"N/A",(VLOOKUP(E91,'Plantilla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91" s="74" t="str">
        <f>IF(ISERROR(VLOOKUP(E91,'Plantilla publicacion'!$A$3:$Q$502,17,0)),"N/A",(VLOOKUP(E91,'Plantilla publicacion'!$A$3:$Q$502,17,0)))</f>
        <v>PND - 5-31-5-b- Convergencia regional - Entidades públicas territoriales y nacionales fortalecidas / PES - Transformación Institucional</v>
      </c>
      <c r="K91" s="74" t="str">
        <f>+'PAI 2025 GPS rempl2)'!K88</f>
        <v>No</v>
      </c>
      <c r="L91" s="74" t="str">
        <f>+'PAI 2025 GPS rempl2)'!L88</f>
        <v>N/A</v>
      </c>
      <c r="M91" s="74" t="str">
        <f>IF(ISERROR(VLOOKUP(E91,'Plantilla publicacion'!$A$3:$E$502,5,0)),"N/A",(VLOOKUP(E91,'Plantilla publicacion'!$A$3:$E$502,5,0)))</f>
        <v>Política Defensa Jurídica _DIMENSIÓN Gestión con Valores para Resultados</v>
      </c>
      <c r="N91" s="74" t="str">
        <f>IF(VLOOKUP(A91,'Plantilla publicacion'!$A$3:$Q$502,16,0)=0,"NA",VLOOKUP(A91,'Plantilla publicacion'!$A$3:$Q$502,16,0))</f>
        <v>NA</v>
      </c>
      <c r="O91" s="74" t="str">
        <f>+'PAI 2025 GPS rempl2)'!O88</f>
        <v>Política de prevención del Daño Antijurídico, implementada y presentada al Comité (Informe de implementación de la PPDA y acta de comité)</v>
      </c>
      <c r="P91" s="74">
        <f>+'PAI 2025 GPS rempl2)'!P88</f>
        <v>35</v>
      </c>
      <c r="Q91" s="74">
        <f>+'PAI 2025 GPS rempl2)'!Q88</f>
        <v>1</v>
      </c>
      <c r="R91" s="74" t="str">
        <f>+'PAI 2025 GPS rempl2)'!R88</f>
        <v>Númerica</v>
      </c>
      <c r="S91" s="74" t="str">
        <f>+'PAI 2025 GPS rempl2)'!S88</f>
        <v># de Política de prevención del daño antijurídico implementada / 1 Política de prevención del daño antijurídico a implementar</v>
      </c>
      <c r="T91" s="74" t="str">
        <f>+'PAI 2025 GPS rempl2)'!T88</f>
        <v>2025-02-03</v>
      </c>
      <c r="U91" s="74" t="str">
        <f>+'PAI 2025 GPS rempl2)'!U88</f>
        <v>2025-12-19</v>
      </c>
      <c r="V91" s="74" t="str">
        <f>+'PAI 2025 GPS rempl2)'!V88</f>
        <v>60-GRUPO DE TRABAJO DE GESTIÓN JUDICIAL ADSCRITO A LA OFICINA ASESORA JURÍDICA</v>
      </c>
    </row>
    <row r="92" spans="1:22" ht="60" x14ac:dyDescent="0.25">
      <c r="A92" s="36" t="str">
        <f>+'PAI 2025 GPS rempl2)'!A89</f>
        <v>60.1.1</v>
      </c>
      <c r="B92" s="73" t="str">
        <f>+'PAI 2025 GPS rempl2)'!B89</f>
        <v>60-GRUPO DE TRABAJO DE GESTIÓN JUDICIAL ADSCRITO A LA OFICINA ASESORA JURÍDICA</v>
      </c>
      <c r="C92" s="73">
        <f>+'PAI 2025 GPS rempl2)'!C89</f>
        <v>0</v>
      </c>
      <c r="D92" s="73" t="str">
        <f>+'PAI 2025 GPS rempl2)'!D89</f>
        <v>Actividad propia</v>
      </c>
      <c r="E92" s="73" t="str">
        <f>+'PAI 2025 GPS rempl2)'!E89</f>
        <v>60.1.1</v>
      </c>
      <c r="F92" s="73" t="str">
        <f>+'PAI 2025 GPS rempl2)'!F89</f>
        <v>N/A</v>
      </c>
      <c r="G92" s="73" t="str">
        <f>+'PAI 2025 GPS rempl2)'!G89</f>
        <v>N/A</v>
      </c>
      <c r="H92" s="73" t="str">
        <f>+'PAI 2025 GPS rempl2)'!H89</f>
        <v>N/A</v>
      </c>
      <c r="I92" s="73" t="str">
        <f>+'PAI 2025 GPS rempl2)'!I89</f>
        <v>N/A</v>
      </c>
      <c r="J92" s="73">
        <f>IF(ISERROR(VLOOKUP(E92,'Plantilla publicacion'!$A$3:$Q$502,17,0)),"N/A",(VLOOKUP(E92,'Plantilla publicacion'!$A$3:$Q$502,17,0)))</f>
        <v>0</v>
      </c>
      <c r="K92" s="73" t="str">
        <f>+'PAI 2025 GPS rempl2)'!K89</f>
        <v>N/A</v>
      </c>
      <c r="L92" s="73" t="str">
        <f>+'PAI 2025 GPS rempl2)'!L89</f>
        <v>N/A</v>
      </c>
      <c r="M92" s="73" t="str">
        <f>+'PAI 2025 GPS rempl2)'!M89</f>
        <v>N/A</v>
      </c>
      <c r="N92" s="73"/>
      <c r="O92" s="73" t="str">
        <f>+'PAI 2025 GPS rempl2)'!O89</f>
        <v>Informar a las Delegaturas mediante memorando y/o correo electrónico, las actividades previstas para la ejecución de la Política de Prevención del Daño Antijurídico de la vigencia 2025. (Memorandos y/o correos electrónicos de los recordatorios)</v>
      </c>
      <c r="P92" s="73">
        <f>+'PAI 2025 GPS rempl2)'!P89</f>
        <v>20</v>
      </c>
      <c r="Q92" s="73">
        <f>+'PAI 2025 GPS rempl2)'!Q89</f>
        <v>1</v>
      </c>
      <c r="R92" s="73" t="str">
        <f>+'PAI 2025 GPS rempl2)'!R89</f>
        <v>Númerica</v>
      </c>
      <c r="S92" s="73" t="str">
        <f>+'PAI 2025 GPS rempl2)'!S89</f>
        <v># de memorandos enviados  a las Delegaturas / 1 memorandos a enviar  a las Delegaturas</v>
      </c>
      <c r="T92" s="73" t="str">
        <f>+'PAI 2025 GPS rempl2)'!T89</f>
        <v>2025-02-03</v>
      </c>
      <c r="U92" s="73" t="str">
        <f>+'PAI 2025 GPS rempl2)'!U89</f>
        <v>2025-03-31</v>
      </c>
      <c r="V92" s="73" t="str">
        <f>+'PAI 2025 GPS rempl2)'!V89</f>
        <v>60-GRUPO DE TRABAJO DE GESTIÓN JUDICIAL ADSCRITO A LA OFICINA ASESORA JURÍDICA</v>
      </c>
    </row>
    <row r="93" spans="1:22" ht="75" x14ac:dyDescent="0.25">
      <c r="A93" s="36" t="str">
        <f>+'PAI 2025 GPS rempl2)'!A90</f>
        <v>60.1.2</v>
      </c>
      <c r="B93" s="73" t="str">
        <f>+'PAI 2025 GPS rempl2)'!B90</f>
        <v>60-GRUPO DE TRABAJO DE GESTIÓN JUDICIAL ADSCRITO A LA OFICINA ASESORA JURÍDICA</v>
      </c>
      <c r="C93" s="73">
        <f>+'PAI 2025 GPS rempl2)'!C90</f>
        <v>0</v>
      </c>
      <c r="D93" s="73" t="str">
        <f>+'PAI 2025 GPS rempl2)'!D90</f>
        <v>Actividad propia</v>
      </c>
      <c r="E93" s="73" t="str">
        <f>+'PAI 2025 GPS rempl2)'!E90</f>
        <v>60.1.2</v>
      </c>
      <c r="F93" s="73" t="str">
        <f>+'PAI 2025 GPS rempl2)'!F90</f>
        <v>N/A</v>
      </c>
      <c r="G93" s="73" t="str">
        <f>+'PAI 2025 GPS rempl2)'!G90</f>
        <v>N/A</v>
      </c>
      <c r="H93" s="73" t="str">
        <f>+'PAI 2025 GPS rempl2)'!H90</f>
        <v>N/A</v>
      </c>
      <c r="I93" s="73" t="str">
        <f>+'PAI 2025 GPS rempl2)'!I90</f>
        <v>N/A</v>
      </c>
      <c r="J93" s="73">
        <f>IF(ISERROR(VLOOKUP(E93,'Plantilla publicacion'!$A$3:$Q$502,17,0)),"N/A",(VLOOKUP(E93,'Plantilla publicacion'!$A$3:$Q$502,17,0)))</f>
        <v>0</v>
      </c>
      <c r="K93" s="73" t="str">
        <f>+'PAI 2025 GPS rempl2)'!K90</f>
        <v>N/A</v>
      </c>
      <c r="L93" s="73" t="str">
        <f>+'PAI 2025 GPS rempl2)'!L90</f>
        <v>N/A</v>
      </c>
      <c r="M93" s="73" t="str">
        <f>+'PAI 2025 GPS rempl2)'!M90</f>
        <v>N/A</v>
      </c>
      <c r="N93" s="73"/>
      <c r="O93" s="73" t="str">
        <f>+'PAI 2025 GPS rempl2)'!O90</f>
        <v>Requerir mediante memorando y/o correo electrónico a las Delegaturas el informe final de cumplimiento de las actividades previstas en la Política de Prevención del Daño Antijurídico de la vigencia 2025.(Memorandos y/o correos electrónicos de los requerimientos)</v>
      </c>
      <c r="P93" s="73">
        <f>+'PAI 2025 GPS rempl2)'!P90</f>
        <v>20</v>
      </c>
      <c r="Q93" s="73">
        <f>+'PAI 2025 GPS rempl2)'!Q90</f>
        <v>1</v>
      </c>
      <c r="R93" s="73" t="str">
        <f>+'PAI 2025 GPS rempl2)'!R90</f>
        <v>Númerica</v>
      </c>
      <c r="S93" s="73" t="str">
        <f>+'PAI 2025 GPS rempl2)'!S90</f>
        <v># de requerimientos realizados a las Delegaturas / 1 requerimientos a realizar a las Delegaturas</v>
      </c>
      <c r="T93" s="73" t="str">
        <f>+'PAI 2025 GPS rempl2)'!T90</f>
        <v>2025-07-01</v>
      </c>
      <c r="U93" s="73" t="str">
        <f>+'PAI 2025 GPS rempl2)'!U90</f>
        <v>2025-07-31</v>
      </c>
      <c r="V93" s="73" t="str">
        <f>+'PAI 2025 GPS rempl2)'!V90</f>
        <v>60-GRUPO DE TRABAJO DE GESTIÓN JUDICIAL ADSCRITO A LA OFICINA ASESORA JURÍDICA</v>
      </c>
    </row>
    <row r="94" spans="1:22" ht="75" x14ac:dyDescent="0.25">
      <c r="A94" s="36" t="str">
        <f>+'PAI 2025 GPS rempl2)'!A91</f>
        <v>60.1.3</v>
      </c>
      <c r="B94" s="73" t="str">
        <f>+'PAI 2025 GPS rempl2)'!B91</f>
        <v>60-GRUPO DE TRABAJO DE GESTIÓN JUDICIAL ADSCRITO A LA OFICINA ASESORA JURÍDICA</v>
      </c>
      <c r="C94" s="73">
        <f>+'PAI 2025 GPS rempl2)'!C91</f>
        <v>0</v>
      </c>
      <c r="D94" s="73" t="str">
        <f>+'PAI 2025 GPS rempl2)'!D91</f>
        <v>Actividad propia</v>
      </c>
      <c r="E94" s="73" t="str">
        <f>+'PAI 2025 GPS rempl2)'!E91</f>
        <v>60.1.3</v>
      </c>
      <c r="F94" s="73" t="str">
        <f>+'PAI 2025 GPS rempl2)'!F91</f>
        <v>N/A</v>
      </c>
      <c r="G94" s="73" t="str">
        <f>+'PAI 2025 GPS rempl2)'!G91</f>
        <v>N/A</v>
      </c>
      <c r="H94" s="73" t="str">
        <f>+'PAI 2025 GPS rempl2)'!H91</f>
        <v>N/A</v>
      </c>
      <c r="I94" s="73" t="str">
        <f>+'PAI 2025 GPS rempl2)'!I91</f>
        <v>N/A</v>
      </c>
      <c r="J94" s="73">
        <f>IF(ISERROR(VLOOKUP(E94,'Plantilla publicacion'!$A$3:$Q$502,17,0)),"N/A",(VLOOKUP(E94,'Plantilla publicacion'!$A$3:$Q$502,17,0)))</f>
        <v>0</v>
      </c>
      <c r="K94" s="73" t="str">
        <f>+'PAI 2025 GPS rempl2)'!K91</f>
        <v>N/A</v>
      </c>
      <c r="L94" s="73" t="str">
        <f>+'PAI 2025 GPS rempl2)'!L91</f>
        <v>N/A</v>
      </c>
      <c r="M94" s="73" t="str">
        <f>+'PAI 2025 GPS rempl2)'!M91</f>
        <v>N/A</v>
      </c>
      <c r="N94" s="73"/>
      <c r="O94" s="73" t="str">
        <f>+'PAI 2025 GPS rempl2)'!O91</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94" s="73">
        <f>+'PAI 2025 GPS rempl2)'!P91</f>
        <v>30</v>
      </c>
      <c r="Q94" s="73">
        <f>+'PAI 2025 GPS rempl2)'!Q91</f>
        <v>1</v>
      </c>
      <c r="R94" s="73" t="str">
        <f>+'PAI 2025 GPS rempl2)'!R91</f>
        <v>Númerica</v>
      </c>
      <c r="S94" s="73" t="str">
        <f>+'PAI 2025 GPS rempl2)'!S91</f>
        <v># de documentos con la información remitida por las Delegaturas y/o áreas encargadas de las actividades ejecutadas, consolidado / 1 Documentos con la información remitida por las Delegaturas y/o áreas encargadas de las actividades ejecutadas, a consolidar</v>
      </c>
      <c r="T94" s="73" t="str">
        <f>+'PAI 2025 GPS rempl2)'!T91</f>
        <v>2025-10-01</v>
      </c>
      <c r="U94" s="73" t="str">
        <f>+'PAI 2025 GPS rempl2)'!U91</f>
        <v>2025-11-28</v>
      </c>
      <c r="V94" s="73" t="str">
        <f>+'PAI 2025 GPS rempl2)'!V91</f>
        <v>60-GRUPO DE TRABAJO DE GESTIÓN JUDICIAL ADSCRITO A LA OFICINA ASESORA JURÍDICA</v>
      </c>
    </row>
    <row r="95" spans="1:22" ht="75" x14ac:dyDescent="0.25">
      <c r="A95" s="36" t="str">
        <f>+'PAI 2025 GPS rempl2)'!A92</f>
        <v>60.1.4</v>
      </c>
      <c r="B95" s="73" t="str">
        <f>+'PAI 2025 GPS rempl2)'!B92</f>
        <v>60-GRUPO DE TRABAJO DE GESTIÓN JUDICIAL ADSCRITO A LA OFICINA ASESORA JURÍDICA</v>
      </c>
      <c r="C95" s="73">
        <f>+'PAI 2025 GPS rempl2)'!C92</f>
        <v>0</v>
      </c>
      <c r="D95" s="73" t="str">
        <f>+'PAI 2025 GPS rempl2)'!D92</f>
        <v>Actividad propia</v>
      </c>
      <c r="E95" s="73" t="str">
        <f>+'PAI 2025 GPS rempl2)'!E92</f>
        <v>60.1.4</v>
      </c>
      <c r="F95" s="73" t="str">
        <f>+'PAI 2025 GPS rempl2)'!F92</f>
        <v>N/A</v>
      </c>
      <c r="G95" s="73" t="str">
        <f>+'PAI 2025 GPS rempl2)'!G92</f>
        <v>N/A</v>
      </c>
      <c r="H95" s="73" t="str">
        <f>+'PAI 2025 GPS rempl2)'!H92</f>
        <v>N/A</v>
      </c>
      <c r="I95" s="73" t="str">
        <f>+'PAI 2025 GPS rempl2)'!I92</f>
        <v>N/A</v>
      </c>
      <c r="J95" s="73">
        <f>IF(ISERROR(VLOOKUP(E95,'Plantilla publicacion'!$A$3:$Q$502,17,0)),"N/A",(VLOOKUP(E95,'Plantilla publicacion'!$A$3:$Q$502,17,0)))</f>
        <v>0</v>
      </c>
      <c r="K95" s="73" t="str">
        <f>+'PAI 2025 GPS rempl2)'!K92</f>
        <v>N/A</v>
      </c>
      <c r="L95" s="73" t="str">
        <f>+'PAI 2025 GPS rempl2)'!L92</f>
        <v>N/A</v>
      </c>
      <c r="M95" s="73" t="str">
        <f>+'PAI 2025 GPS rempl2)'!M92</f>
        <v>N/A</v>
      </c>
      <c r="N95" s="73"/>
      <c r="O95" s="73" t="str">
        <f>+'PAI 2025 GPS rempl2)'!O92</f>
        <v>Presentar al Comité de Conciliación, los resultados del cumplimiento del segundo año de implementación de la  Política de Prevención del Daño Antijurídico (Acta del comité de conciliación e informe de implementación /único entregable)</v>
      </c>
      <c r="P95" s="73">
        <f>+'PAI 2025 GPS rempl2)'!P92</f>
        <v>30</v>
      </c>
      <c r="Q95" s="73">
        <f>+'PAI 2025 GPS rempl2)'!Q92</f>
        <v>1</v>
      </c>
      <c r="R95" s="73" t="str">
        <f>+'PAI 2025 GPS rempl2)'!R92</f>
        <v>Númerica</v>
      </c>
      <c r="S95" s="73" t="str">
        <f>+'PAI 2025 GPS rempl2)'!S92</f>
        <v># de presentaciones de los resultados del cumplimiento del primer año de implementación de la Política realizadas / 1 Total de presentaciones de los resultados del cumplimiento del primer año de implementación de la Política a realizar</v>
      </c>
      <c r="T95" s="73" t="str">
        <f>+'PAI 2025 GPS rempl2)'!T92</f>
        <v>2025-12-01</v>
      </c>
      <c r="U95" s="73" t="str">
        <f>+'PAI 2025 GPS rempl2)'!U92</f>
        <v>2025-12-19</v>
      </c>
      <c r="V95" s="73" t="str">
        <f>+'PAI 2025 GPS rempl2)'!V92</f>
        <v>60-GRUPO DE TRABAJO DE GESTIÓN JUDICIAL ADSCRITO A LA OFICINA ASESORA JURÍDICA</v>
      </c>
    </row>
    <row r="96" spans="1:22" ht="135" x14ac:dyDescent="0.25">
      <c r="A96" s="36" t="str">
        <f>+'PAI 2025 GPS rempl2)'!A93</f>
        <v>60.2</v>
      </c>
      <c r="B96" s="74" t="str">
        <f>+'PAI 2025 GPS rempl2)'!B93</f>
        <v>60-GRUPO DE TRABAJO DE GESTIÓN JUDICIAL ADSCRITO A LA OFICINA ASESORA JURÍDICA</v>
      </c>
      <c r="C96" s="74">
        <f>+'PAI 2025 GPS rempl2)'!C93</f>
        <v>0</v>
      </c>
      <c r="D96" s="74" t="str">
        <f>+'PAI 2025 GPS rempl2)'!D93</f>
        <v>Producto</v>
      </c>
      <c r="E96" s="74" t="str">
        <f>+'PAI 2025 GPS rempl2)'!E93</f>
        <v>60.2</v>
      </c>
      <c r="F96" s="74" t="str">
        <f>+'PAI 2025 GPS rempl2)'!F93</f>
        <v>Operativo</v>
      </c>
      <c r="G96" s="74" t="str">
        <f>IF(ISERROR(VLOOKUP(E96,'Plantilla publicacion'!$A$3:$F$502,6,0)),"N/A",(VLOOKUP(E96,'Plantilla publicacion'!$A$3:$F$502,6,0)))</f>
        <v>60-Fortalecer el Sistema Integral de Gestión Institucional en el marco del Modelo Integrado de Planeación y gestión para mejorar la prestación del servicio.</v>
      </c>
      <c r="H96" s="74" t="str">
        <f>IF(ISERROR(VLOOKUP(E96,'Plantilla publicacion'!$A$3:$P$502,14,0)),"N/A",(VLOOKUP(E96,'Plantilla publicacion'!$A$3:$P$502,14,0)))</f>
        <v>106-Cumplimiento de productos del PAI asociados a Fortalecer el Sistema Integral de Gestión Institucional para mejorar la prestación del servicio.</v>
      </c>
      <c r="I96" s="74" t="str">
        <f>IF(ISERROR(VLOOKUP(E96,'Plantilla publicacion'!$A$3:$P$502,15,0)),"N/A",(VLOOKUP(E96,'Plantilla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96" s="74" t="str">
        <f>IF(ISERROR(VLOOKUP(E96,'Plantilla publicacion'!$A$3:$Q$502,17,0)),"N/A",(VLOOKUP(E96,'Plantilla publicacion'!$A$3:$Q$502,17,0)))</f>
        <v>PND - 5-31-5-b- Convergencia regional - Entidades públicas territoriales y nacionales fortalecidas / PES - Transformación Institucional</v>
      </c>
      <c r="K96" s="74" t="str">
        <f>+'PAI 2025 GPS rempl2)'!K93</f>
        <v>No</v>
      </c>
      <c r="L96" s="74" t="str">
        <f>+'PAI 2025 GPS rempl2)'!L93</f>
        <v>N/A</v>
      </c>
      <c r="M96" s="74" t="str">
        <f>IF(ISERROR(VLOOKUP(E96,'Plantilla publicacion'!$A$3:$E$502,5,0)),"N/A",(VLOOKUP(E96,'Plantilla publicacion'!$A$3:$E$502,5,0)))</f>
        <v>Política Defensa Jurídica _DIMENSIÓN Gestión con Valores para Resultados</v>
      </c>
      <c r="N96" s="74" t="str">
        <f>IF(VLOOKUP(A96,'Plantilla publicacion'!$A$3:$Q$502,16,0)=0,"NA",VLOOKUP(A96,'Plantilla publicacion'!$A$3:$Q$502,16,0))</f>
        <v>PES_20230253 / PEI_19</v>
      </c>
      <c r="O96" s="74" t="str">
        <f>+'PAI 2025 GPS rempl2)'!O93</f>
        <v>Política de Prevención del Daño Antijurídico para la bianulidad 2026-2027, formulada (Documento con la Política de prevención del Daño Antijurídico formulada)</v>
      </c>
      <c r="P96" s="74">
        <f>+'PAI 2025 GPS rempl2)'!P93</f>
        <v>35</v>
      </c>
      <c r="Q96" s="74">
        <f>+'PAI 2025 GPS rempl2)'!Q93</f>
        <v>1</v>
      </c>
      <c r="R96" s="74" t="str">
        <f>+'PAI 2025 GPS rempl2)'!R93</f>
        <v>Númerica</v>
      </c>
      <c r="S96" s="74" t="str">
        <f>+'PAI 2025 GPS rempl2)'!S93</f>
        <v># de Política de Prevención del Daño Antijurídico formulada / 1 Política de Prevención del Daño Antijurídico a formular</v>
      </c>
      <c r="T96" s="74" t="str">
        <f>+'PAI 2025 GPS rempl2)'!T93</f>
        <v>2025-06-03</v>
      </c>
      <c r="U96" s="74" t="str">
        <f>+'PAI 2025 GPS rempl2)'!U93</f>
        <v>2025-12-31</v>
      </c>
      <c r="V96" s="74" t="str">
        <f>+'PAI 2025 GPS rempl2)'!V93</f>
        <v>60-GRUPO DE TRABAJO DE GESTIÓN JUDICIAL ADSCRITO A LA OFICINA ASESORA JURÍDICA</v>
      </c>
    </row>
    <row r="97" spans="1:22" ht="60" x14ac:dyDescent="0.25">
      <c r="A97" s="36" t="str">
        <f>+'PAI 2025 GPS rempl2)'!A94</f>
        <v>60.2.1</v>
      </c>
      <c r="B97" s="73" t="str">
        <f>+'PAI 2025 GPS rempl2)'!B94</f>
        <v>60-GRUPO DE TRABAJO DE GESTIÓN JUDICIAL ADSCRITO A LA OFICINA ASESORA JURÍDICA</v>
      </c>
      <c r="C97" s="73">
        <f>+'PAI 2025 GPS rempl2)'!C94</f>
        <v>0</v>
      </c>
      <c r="D97" s="73" t="str">
        <f>+'PAI 2025 GPS rempl2)'!D94</f>
        <v>Actividad propia</v>
      </c>
      <c r="E97" s="73" t="str">
        <f>+'PAI 2025 GPS rempl2)'!E94</f>
        <v>60.2.1</v>
      </c>
      <c r="F97" s="73" t="str">
        <f>+'PAI 2025 GPS rempl2)'!F94</f>
        <v>N/A</v>
      </c>
      <c r="G97" s="73" t="str">
        <f>+'PAI 2025 GPS rempl2)'!G94</f>
        <v>N/A</v>
      </c>
      <c r="H97" s="73" t="str">
        <f>+'PAI 2025 GPS rempl2)'!H94</f>
        <v>N/A</v>
      </c>
      <c r="I97" s="73" t="str">
        <f>+'PAI 2025 GPS rempl2)'!I94</f>
        <v>N/A</v>
      </c>
      <c r="J97" s="73">
        <f>IF(ISERROR(VLOOKUP(E97,'Plantilla publicacion'!$A$3:$Q$502,17,0)),"N/A",(VLOOKUP(E97,'Plantilla publicacion'!$A$3:$Q$502,17,0)))</f>
        <v>0</v>
      </c>
      <c r="K97" s="73" t="str">
        <f>+'PAI 2025 GPS rempl2)'!K94</f>
        <v>N/A</v>
      </c>
      <c r="L97" s="73" t="str">
        <f>+'PAI 2025 GPS rempl2)'!L94</f>
        <v>N/A</v>
      </c>
      <c r="M97" s="73" t="str">
        <f>+'PAI 2025 GPS rempl2)'!M94</f>
        <v>N/A</v>
      </c>
      <c r="N97" s="73"/>
      <c r="O97" s="73" t="str">
        <f>+'PAI 2025 GPS rempl2)'!O94</f>
        <v>Realizar informe de análisis de causas de demanda y condena para la formulación de la Política de Prevención del Daño Antijurídico. (Informe de análisis de causas de demanda y condena/único entregable)</v>
      </c>
      <c r="P97" s="73">
        <f>+'PAI 2025 GPS rempl2)'!P94</f>
        <v>15</v>
      </c>
      <c r="Q97" s="73">
        <f>+'PAI 2025 GPS rempl2)'!Q94</f>
        <v>1</v>
      </c>
      <c r="R97" s="73" t="str">
        <f>+'PAI 2025 GPS rempl2)'!R94</f>
        <v>Númerica</v>
      </c>
      <c r="S97" s="73" t="str">
        <f>+'PAI 2025 GPS rempl2)'!S94</f>
        <v># de Informe de análisis de causas de demanda y condena elaborado / 1 informe de análisis de causas de demanda y condena a elaborar</v>
      </c>
      <c r="T97" s="73" t="str">
        <f>+'PAI 2025 GPS rempl2)'!T94</f>
        <v>2025-06-03</v>
      </c>
      <c r="U97" s="73" t="str">
        <f>+'PAI 2025 GPS rempl2)'!U94</f>
        <v>2025-09-30</v>
      </c>
      <c r="V97" s="73" t="str">
        <f>+'PAI 2025 GPS rempl2)'!V94</f>
        <v>60-GRUPO DE TRABAJO DE GESTIÓN JUDICIAL ADSCRITO A LA OFICINA ASESORA JURÍDICA</v>
      </c>
    </row>
    <row r="98" spans="1:22" ht="45" x14ac:dyDescent="0.25">
      <c r="A98" s="36" t="str">
        <f>+'PAI 2025 GPS rempl2)'!A95</f>
        <v>60.2.2</v>
      </c>
      <c r="B98" s="73" t="str">
        <f>+'PAI 2025 GPS rempl2)'!B95</f>
        <v>60-GRUPO DE TRABAJO DE GESTIÓN JUDICIAL ADSCRITO A LA OFICINA ASESORA JURÍDICA</v>
      </c>
      <c r="C98" s="73">
        <f>+'PAI 2025 GPS rempl2)'!C95</f>
        <v>0</v>
      </c>
      <c r="D98" s="73" t="str">
        <f>+'PAI 2025 GPS rempl2)'!D95</f>
        <v>Actividad propia</v>
      </c>
      <c r="E98" s="73" t="str">
        <f>+'PAI 2025 GPS rempl2)'!E95</f>
        <v>60.2.2</v>
      </c>
      <c r="F98" s="73" t="str">
        <f>+'PAI 2025 GPS rempl2)'!F95</f>
        <v>N/A</v>
      </c>
      <c r="G98" s="73" t="str">
        <f>+'PAI 2025 GPS rempl2)'!G95</f>
        <v>N/A</v>
      </c>
      <c r="H98" s="73" t="str">
        <f>+'PAI 2025 GPS rempl2)'!H95</f>
        <v>N/A</v>
      </c>
      <c r="I98" s="73" t="str">
        <f>+'PAI 2025 GPS rempl2)'!I95</f>
        <v>N/A</v>
      </c>
      <c r="J98" s="73">
        <f>IF(ISERROR(VLOOKUP(E98,'Plantilla publicacion'!$A$3:$Q$502,17,0)),"N/A",(VLOOKUP(E98,'Plantilla publicacion'!$A$3:$Q$502,17,0)))</f>
        <v>0</v>
      </c>
      <c r="K98" s="73" t="str">
        <f>+'PAI 2025 GPS rempl2)'!K95</f>
        <v>N/A</v>
      </c>
      <c r="L98" s="73" t="str">
        <f>+'PAI 2025 GPS rempl2)'!L95</f>
        <v>N/A</v>
      </c>
      <c r="M98" s="73" t="str">
        <f>+'PAI 2025 GPS rempl2)'!M95</f>
        <v>N/A</v>
      </c>
      <c r="N98" s="73"/>
      <c r="O98" s="73" t="str">
        <f>+'PAI 2025 GPS rempl2)'!O95</f>
        <v>Presentar y socializar informe de análisis de causas de demanda y condena A las áreas misionales de la Entidad.	 (Acta de reunión y/o capturas de pantalla de la reunión)</v>
      </c>
      <c r="P98" s="73">
        <f>+'PAI 2025 GPS rempl2)'!P95</f>
        <v>20</v>
      </c>
      <c r="Q98" s="73">
        <f>+'PAI 2025 GPS rempl2)'!Q95</f>
        <v>1</v>
      </c>
      <c r="R98" s="73" t="str">
        <f>+'PAI 2025 GPS rempl2)'!R95</f>
        <v>Númerica</v>
      </c>
      <c r="S98" s="73" t="str">
        <f>+'PAI 2025 GPS rempl2)'!S95</f>
        <v># de presentaciones del análisis de causas de demanda y de condena realizadas / 1 presentaciones del análisis de causas de demanda y de condena a realizar</v>
      </c>
      <c r="T98" s="73" t="str">
        <f>+'PAI 2025 GPS rempl2)'!T95</f>
        <v>2025-10-01</v>
      </c>
      <c r="U98" s="73" t="str">
        <f>+'PAI 2025 GPS rempl2)'!U95</f>
        <v>2025-10-31</v>
      </c>
      <c r="V98" s="73" t="str">
        <f>+'PAI 2025 GPS rempl2)'!V95</f>
        <v>60-GRUPO DE TRABAJO DE GESTIÓN JUDICIAL ADSCRITO A LA OFICINA ASESORA JURÍDICA</v>
      </c>
    </row>
    <row r="99" spans="1:22" ht="45" x14ac:dyDescent="0.25">
      <c r="A99" s="36" t="str">
        <f>+'PAI 2025 GPS rempl2)'!A96</f>
        <v>60.2.3</v>
      </c>
      <c r="B99" s="73" t="str">
        <f>+'PAI 2025 GPS rempl2)'!B96</f>
        <v>60-GRUPO DE TRABAJO DE GESTIÓN JUDICIAL ADSCRITO A LA OFICINA ASESORA JURÍDICA</v>
      </c>
      <c r="C99" s="73">
        <f>+'PAI 2025 GPS rempl2)'!C96</f>
        <v>0</v>
      </c>
      <c r="D99" s="73" t="str">
        <f>+'PAI 2025 GPS rempl2)'!D96</f>
        <v>Actividad propia</v>
      </c>
      <c r="E99" s="73" t="str">
        <f>+'PAI 2025 GPS rempl2)'!E96</f>
        <v>60.2.3</v>
      </c>
      <c r="F99" s="73" t="str">
        <f>+'PAI 2025 GPS rempl2)'!F96</f>
        <v>N/A</v>
      </c>
      <c r="G99" s="73" t="str">
        <f>+'PAI 2025 GPS rempl2)'!G96</f>
        <v>N/A</v>
      </c>
      <c r="H99" s="73" t="str">
        <f>+'PAI 2025 GPS rempl2)'!H96</f>
        <v>N/A</v>
      </c>
      <c r="I99" s="73" t="str">
        <f>+'PAI 2025 GPS rempl2)'!I96</f>
        <v>N/A</v>
      </c>
      <c r="J99" s="73">
        <f>IF(ISERROR(VLOOKUP(E99,'Plantilla publicacion'!$A$3:$Q$502,17,0)),"N/A",(VLOOKUP(E99,'Plantilla publicacion'!$A$3:$Q$502,17,0)))</f>
        <v>0</v>
      </c>
      <c r="K99" s="73" t="str">
        <f>+'PAI 2025 GPS rempl2)'!K96</f>
        <v>N/A</v>
      </c>
      <c r="L99" s="73" t="str">
        <f>+'PAI 2025 GPS rempl2)'!L96</f>
        <v>N/A</v>
      </c>
      <c r="M99" s="73" t="str">
        <f>+'PAI 2025 GPS rempl2)'!M96</f>
        <v>N/A</v>
      </c>
      <c r="N99" s="73"/>
      <c r="O99" s="73" t="str">
        <f>+'PAI 2025 GPS rempl2)'!O96</f>
        <v>Formular proyecto de la Política de Prevención del Daño Antijurídico de acuerdo con los lineamientos de la ANDJE (Documento de formulación/único entregable)</v>
      </c>
      <c r="P99" s="73">
        <f>+'PAI 2025 GPS rempl2)'!P96</f>
        <v>25</v>
      </c>
      <c r="Q99" s="73">
        <f>+'PAI 2025 GPS rempl2)'!Q96</f>
        <v>1</v>
      </c>
      <c r="R99" s="73" t="str">
        <f>+'PAI 2025 GPS rempl2)'!R96</f>
        <v>Númerica</v>
      </c>
      <c r="S99" s="73" t="str">
        <f>+'PAI 2025 GPS rempl2)'!S96</f>
        <v># de Proyecto de formulación de la Política elaborado / 1 proyecto de formulación de la Política a elaborar</v>
      </c>
      <c r="T99" s="73" t="str">
        <f>+'PAI 2025 GPS rempl2)'!T96</f>
        <v>2025-11-04</v>
      </c>
      <c r="U99" s="73" t="str">
        <f>+'PAI 2025 GPS rempl2)'!U96</f>
        <v>2025-11-28</v>
      </c>
      <c r="V99" s="73" t="str">
        <f>+'PAI 2025 GPS rempl2)'!V96</f>
        <v>60-GRUPO DE TRABAJO DE GESTIÓN JUDICIAL ADSCRITO A LA OFICINA ASESORA JURÍDICA</v>
      </c>
    </row>
    <row r="100" spans="1:22" ht="45" x14ac:dyDescent="0.25">
      <c r="A100" s="36" t="str">
        <f>+'PAI 2025 GPS rempl2)'!A97</f>
        <v>60.2.4</v>
      </c>
      <c r="B100" s="73" t="str">
        <f>+'PAI 2025 GPS rempl2)'!B97</f>
        <v>60-GRUPO DE TRABAJO DE GESTIÓN JUDICIAL ADSCRITO A LA OFICINA ASESORA JURÍDICA</v>
      </c>
      <c r="C100" s="73">
        <f>+'PAI 2025 GPS rempl2)'!C97</f>
        <v>0</v>
      </c>
      <c r="D100" s="73" t="str">
        <f>+'PAI 2025 GPS rempl2)'!D97</f>
        <v>Actividad propia</v>
      </c>
      <c r="E100" s="73" t="str">
        <f>+'PAI 2025 GPS rempl2)'!E97</f>
        <v>60.2.4</v>
      </c>
      <c r="F100" s="73" t="str">
        <f>+'PAI 2025 GPS rempl2)'!F97</f>
        <v>N/A</v>
      </c>
      <c r="G100" s="73" t="str">
        <f>+'PAI 2025 GPS rempl2)'!G97</f>
        <v>N/A</v>
      </c>
      <c r="H100" s="73" t="str">
        <f>+'PAI 2025 GPS rempl2)'!H97</f>
        <v>N/A</v>
      </c>
      <c r="I100" s="73" t="str">
        <f>+'PAI 2025 GPS rempl2)'!I97</f>
        <v>N/A</v>
      </c>
      <c r="J100" s="73">
        <f>IF(ISERROR(VLOOKUP(E100,'Plantilla publicacion'!$A$3:$Q$502,17,0)),"N/A",(VLOOKUP(E100,'Plantilla publicacion'!$A$3:$Q$502,17,0)))</f>
        <v>0</v>
      </c>
      <c r="K100" s="73" t="str">
        <f>+'PAI 2025 GPS rempl2)'!K97</f>
        <v>N/A</v>
      </c>
      <c r="L100" s="73" t="str">
        <f>+'PAI 2025 GPS rempl2)'!L97</f>
        <v>N/A</v>
      </c>
      <c r="M100" s="73" t="str">
        <f>+'PAI 2025 GPS rempl2)'!M97</f>
        <v>N/A</v>
      </c>
      <c r="N100" s="73"/>
      <c r="O100" s="73" t="str">
        <f>+'PAI 2025 GPS rempl2)'!O97</f>
        <v>Presentar la formulación de la Política de Prevención del Daño Antijurídico al Comité de Conciliación. (Acta del comité de conciliación y/o documento de la presentación)</v>
      </c>
      <c r="P100" s="73">
        <f>+'PAI 2025 GPS rempl2)'!P97</f>
        <v>20</v>
      </c>
      <c r="Q100" s="73">
        <f>+'PAI 2025 GPS rempl2)'!Q97</f>
        <v>1</v>
      </c>
      <c r="R100" s="73" t="str">
        <f>+'PAI 2025 GPS rempl2)'!R97</f>
        <v>Númerica</v>
      </c>
      <c r="S100" s="73" t="str">
        <f>+'PAI 2025 GPS rempl2)'!S97</f>
        <v># de Documento de la política presentado / 1 documento de la Política a presentar</v>
      </c>
      <c r="T100" s="73" t="str">
        <f>+'PAI 2025 GPS rempl2)'!T97</f>
        <v>2025-12-01</v>
      </c>
      <c r="U100" s="73" t="str">
        <f>+'PAI 2025 GPS rempl2)'!U97</f>
        <v>2025-12-15</v>
      </c>
      <c r="V100" s="73" t="str">
        <f>+'PAI 2025 GPS rempl2)'!V97</f>
        <v>60-GRUPO DE TRABAJO DE GESTIÓN JUDICIAL ADSCRITO A LA OFICINA ASESORA JURÍDICA</v>
      </c>
    </row>
    <row r="101" spans="1:22" ht="45" x14ac:dyDescent="0.25">
      <c r="A101" s="36" t="str">
        <f>+'PAI 2025 GPS rempl2)'!A98</f>
        <v>60.2.5</v>
      </c>
      <c r="B101" s="73" t="str">
        <f>+'PAI 2025 GPS rempl2)'!B98</f>
        <v>60-GRUPO DE TRABAJO DE GESTIÓN JUDICIAL ADSCRITO A LA OFICINA ASESORA JURÍDICA</v>
      </c>
      <c r="C101" s="73">
        <f>+'PAI 2025 GPS rempl2)'!C98</f>
        <v>0</v>
      </c>
      <c r="D101" s="73" t="str">
        <f>+'PAI 2025 GPS rempl2)'!D98</f>
        <v>Actividad propia</v>
      </c>
      <c r="E101" s="73" t="str">
        <f>+'PAI 2025 GPS rempl2)'!E98</f>
        <v>60.2.5</v>
      </c>
      <c r="F101" s="73" t="str">
        <f>+'PAI 2025 GPS rempl2)'!F98</f>
        <v>N/A</v>
      </c>
      <c r="G101" s="73" t="str">
        <f>+'PAI 2025 GPS rempl2)'!G98</f>
        <v>N/A</v>
      </c>
      <c r="H101" s="73" t="str">
        <f>+'PAI 2025 GPS rempl2)'!H98</f>
        <v>N/A</v>
      </c>
      <c r="I101" s="73" t="str">
        <f>+'PAI 2025 GPS rempl2)'!I98</f>
        <v>N/A</v>
      </c>
      <c r="J101" s="73">
        <f>IF(ISERROR(VLOOKUP(E101,'Plantilla publicacion'!$A$3:$Q$502,17,0)),"N/A",(VLOOKUP(E101,'Plantilla publicacion'!$A$3:$Q$502,17,0)))</f>
        <v>0</v>
      </c>
      <c r="K101" s="73" t="str">
        <f>+'PAI 2025 GPS rempl2)'!K98</f>
        <v>N/A</v>
      </c>
      <c r="L101" s="73" t="str">
        <f>+'PAI 2025 GPS rempl2)'!L98</f>
        <v>N/A</v>
      </c>
      <c r="M101" s="73" t="str">
        <f>+'PAI 2025 GPS rempl2)'!M98</f>
        <v>N/A</v>
      </c>
      <c r="N101" s="73"/>
      <c r="O101" s="73" t="str">
        <f>+'PAI 2025 GPS rempl2)'!O98</f>
        <v>Enviar a la ANDJE la formulación de la Política de Prevención del Daño Antijurídico para aprobación. (Soporte de envío del documento a la ANDJE/único entregable)</v>
      </c>
      <c r="P101" s="73">
        <f>+'PAI 2025 GPS rempl2)'!P98</f>
        <v>20</v>
      </c>
      <c r="Q101" s="73">
        <f>+'PAI 2025 GPS rempl2)'!Q98</f>
        <v>1</v>
      </c>
      <c r="R101" s="73" t="str">
        <f>+'PAI 2025 GPS rempl2)'!R98</f>
        <v>Númerica</v>
      </c>
      <c r="S101" s="73" t="str">
        <f>+'PAI 2025 GPS rempl2)'!S98</f>
        <v># de Documento de la Política enviado / 1 documento de la Política a enviar</v>
      </c>
      <c r="T101" s="73" t="str">
        <f>+'PAI 2025 GPS rempl2)'!T98</f>
        <v>2025-12-16</v>
      </c>
      <c r="U101" s="73" t="str">
        <f>+'PAI 2025 GPS rempl2)'!U98</f>
        <v>2025-12-31</v>
      </c>
      <c r="V101" s="73" t="str">
        <f>+'PAI 2025 GPS rempl2)'!V98</f>
        <v>60-GRUPO DE TRABAJO DE GESTIÓN JUDICIAL ADSCRITO A LA OFICINA ASESORA JURÍDICA</v>
      </c>
    </row>
    <row r="102" spans="1:22" ht="225" x14ac:dyDescent="0.25">
      <c r="A102" s="36" t="str">
        <f>+'PAI 2025 GPS rempl2)'!A99</f>
        <v>60.3</v>
      </c>
      <c r="B102" s="74" t="str">
        <f>+'PAI 2025 GPS rempl2)'!B99</f>
        <v>60-GRUPO DE TRABAJO DE GESTIÓN JUDICIAL ADSCRITO A LA OFICINA ASESORA JURÍDICA</v>
      </c>
      <c r="C102" s="74">
        <f>+'PAI 2025 GPS rempl2)'!C99</f>
        <v>0</v>
      </c>
      <c r="D102" s="74" t="str">
        <f>+'PAI 2025 GPS rempl2)'!D99</f>
        <v>Producto</v>
      </c>
      <c r="E102" s="74" t="str">
        <f>+'PAI 2025 GPS rempl2)'!E99</f>
        <v>60.3</v>
      </c>
      <c r="F102" s="74" t="str">
        <f>+'PAI 2025 GPS rempl2)'!F99</f>
        <v>Operativo</v>
      </c>
      <c r="G102" s="74" t="str">
        <f>IF(ISERROR(VLOOKUP(E102,'Plantilla publicacion'!$A$3:$F$502,6,0)),"N/A",(VLOOKUP(E102,'Plantilla publicacion'!$A$3:$F$502,6,0)))</f>
        <v>56-Fortalecer la gestión de la información, el conocimiento y la innovación para optimizar la capacidad institucional</v>
      </c>
      <c r="H102" s="74" t="str">
        <f>IF(ISERROR(VLOOKUP(E102,'Plantilla publicacion'!$A$3:$P$502,14,0)),"N/A",(VLOOKUP(E102,'Plantilla publicacion'!$A$3:$P$502,14,0)))</f>
        <v>102-Cumplimiento de productos del PAI asociados a Fortalecer la gestión de la información, el conocimiento y la innovación para optimizar la capacidad institucional</v>
      </c>
      <c r="I102" s="74" t="str">
        <f>IF(ISERROR(VLOOKUP(E102,'Plantilla publicacion'!$A$3:$P$502,15,0)),"N/A",(VLOOKUP(E102,'Plantilla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02" s="74" t="str">
        <f>IF(ISERROR(VLOOKUP(E102,'Plantilla publicacion'!$A$3:$Q$502,17,0)),"N/A",(VLOOKUP(E102,'Plantilla publicacion'!$A$3:$Q$502,17,0)))</f>
        <v>PND - 5-31-5-b- Convergencia regional - Entidades públicas territoriales y nacionales fortalecidas / PES - Transformación Institucional</v>
      </c>
      <c r="K102" s="74" t="str">
        <f>+'PAI 2025 GPS rempl2)'!K99</f>
        <v>No</v>
      </c>
      <c r="L102" s="74" t="str">
        <f>+'PAI 2025 GPS rempl2)'!L99</f>
        <v>N/A</v>
      </c>
      <c r="M102" s="74" t="str">
        <f>IF(ISERROR(VLOOKUP(E102,'Plantilla publicacion'!$A$3:$E$502,5,0)),"N/A",(VLOOKUP(E102,'Plantilla publicacion'!$A$3:$E$502,5,0)))</f>
        <v>Política Defensa Jurídica _DIMENSIÓN Gestión con Valores para Resultados</v>
      </c>
      <c r="N102" s="74" t="str">
        <f>IF(VLOOKUP(A102,'Plantilla publicacion'!$A$3:$Q$502,16,0)=0,"NA",VLOOKUP(A102,'Plantilla publicacion'!$A$3:$Q$502,16,0))</f>
        <v>PES_20230248 / PEI_20</v>
      </c>
      <c r="O102" s="74" t="str">
        <f>+'PAI 2025 GPS rempl2)'!O99</f>
        <v>Equipo jurídico del Grupo de Gestión Judicial , fortalecido (Listas de asistencia y/o capturas de pantalla/único entregable)</v>
      </c>
      <c r="P102" s="74">
        <f>+'PAI 2025 GPS rempl2)'!P99</f>
        <v>30</v>
      </c>
      <c r="Q102" s="74">
        <f>+'PAI 2025 GPS rempl2)'!Q99</f>
        <v>2</v>
      </c>
      <c r="R102" s="74" t="str">
        <f>+'PAI 2025 GPS rempl2)'!R99</f>
        <v>Númerica</v>
      </c>
      <c r="S102" s="74" t="str">
        <f>+'PAI 2025 GPS rempl2)'!S99</f>
        <v># de capacitaciones asistidas / 2 Capacitaciones programadas</v>
      </c>
      <c r="T102" s="74" t="str">
        <f>+'PAI 2025 GPS rempl2)'!T99</f>
        <v>2025-01-27</v>
      </c>
      <c r="U102" s="74" t="str">
        <f>+'PAI 2025 GPS rempl2)'!U99</f>
        <v>2025-11-28</v>
      </c>
      <c r="V102" s="74" t="str">
        <f>+'PAI 2025 GPS rempl2)'!V99</f>
        <v>60-GRUPO DE TRABAJO DE GESTIÓN JUDICIAL ADSCRITO A LA OFICINA ASESORA JURÍDICA</v>
      </c>
    </row>
    <row r="103" spans="1:22" ht="45" x14ac:dyDescent="0.25">
      <c r="A103" s="36" t="str">
        <f>+'PAI 2025 GPS rempl2)'!A100</f>
        <v>60.3.1</v>
      </c>
      <c r="B103" s="73" t="str">
        <f>+'PAI 2025 GPS rempl2)'!B100</f>
        <v>60-GRUPO DE TRABAJO DE GESTIÓN JUDICIAL ADSCRITO A LA OFICINA ASESORA JURÍDICA</v>
      </c>
      <c r="C103" s="73">
        <f>+'PAI 2025 GPS rempl2)'!C100</f>
        <v>0</v>
      </c>
      <c r="D103" s="73" t="str">
        <f>+'PAI 2025 GPS rempl2)'!D100</f>
        <v>Actividad propia</v>
      </c>
      <c r="E103" s="73" t="str">
        <f>+'PAI 2025 GPS rempl2)'!E100</f>
        <v>60.3.1</v>
      </c>
      <c r="F103" s="73" t="str">
        <f>+'PAI 2025 GPS rempl2)'!F100</f>
        <v>N/A</v>
      </c>
      <c r="G103" s="73" t="str">
        <f>+'PAI 2025 GPS rempl2)'!G100</f>
        <v>N/A</v>
      </c>
      <c r="H103" s="73" t="str">
        <f>+'PAI 2025 GPS rempl2)'!H100</f>
        <v>N/A</v>
      </c>
      <c r="I103" s="73" t="str">
        <f>+'PAI 2025 GPS rempl2)'!I100</f>
        <v>N/A</v>
      </c>
      <c r="J103" s="73">
        <f>IF(ISERROR(VLOOKUP(E103,'Plantilla publicacion'!$A$3:$Q$502,17,0)),"N/A",(VLOOKUP(E103,'Plantilla publicacion'!$A$3:$Q$502,17,0)))</f>
        <v>0</v>
      </c>
      <c r="K103" s="73" t="str">
        <f>+'PAI 2025 GPS rempl2)'!K100</f>
        <v>N/A</v>
      </c>
      <c r="L103" s="73" t="str">
        <f>+'PAI 2025 GPS rempl2)'!L100</f>
        <v>N/A</v>
      </c>
      <c r="M103" s="73" t="str">
        <f>+'PAI 2025 GPS rempl2)'!M100</f>
        <v>N/A</v>
      </c>
      <c r="N103" s="73"/>
      <c r="O103" s="73" t="str">
        <f>+'PAI 2025 GPS rempl2)'!O100</f>
        <v>Solicitar mediante correo electrónico a la ANDJE que se realicen dos jornadas de capacitación. (Correo electrónico a la ANDJE/único entregable)</v>
      </c>
      <c r="P103" s="73">
        <f>+'PAI 2025 GPS rempl2)'!P100</f>
        <v>30</v>
      </c>
      <c r="Q103" s="73">
        <f>+'PAI 2025 GPS rempl2)'!Q100</f>
        <v>1</v>
      </c>
      <c r="R103" s="73" t="str">
        <f>+'PAI 2025 GPS rempl2)'!R100</f>
        <v>Númerica</v>
      </c>
      <c r="S103" s="73" t="str">
        <f>+'PAI 2025 GPS rempl2)'!S100</f>
        <v># de correos enviados / 1 correos a enviar</v>
      </c>
      <c r="T103" s="73" t="str">
        <f>+'PAI 2025 GPS rempl2)'!T100</f>
        <v>2025-01-27</v>
      </c>
      <c r="U103" s="73" t="str">
        <f>+'PAI 2025 GPS rempl2)'!U100</f>
        <v>2025-02-28</v>
      </c>
      <c r="V103" s="73" t="str">
        <f>+'PAI 2025 GPS rempl2)'!V100</f>
        <v>60-GRUPO DE TRABAJO DE GESTIÓN JUDICIAL ADSCRITO A LA OFICINA ASESORA JURÍDICA</v>
      </c>
    </row>
    <row r="104" spans="1:22" ht="45" x14ac:dyDescent="0.25">
      <c r="A104" s="36" t="str">
        <f>+'PAI 2025 GPS rempl2)'!A101</f>
        <v>60.3.2</v>
      </c>
      <c r="B104" s="73" t="str">
        <f>+'PAI 2025 GPS rempl2)'!B101</f>
        <v>60-GRUPO DE TRABAJO DE GESTIÓN JUDICIAL ADSCRITO A LA OFICINA ASESORA JURÍDICA</v>
      </c>
      <c r="C104" s="73">
        <f>+'PAI 2025 GPS rempl2)'!C101</f>
        <v>0</v>
      </c>
      <c r="D104" s="73" t="str">
        <f>+'PAI 2025 GPS rempl2)'!D101</f>
        <v>Actividad propia</v>
      </c>
      <c r="E104" s="73" t="str">
        <f>+'PAI 2025 GPS rempl2)'!E101</f>
        <v>60.3.2</v>
      </c>
      <c r="F104" s="73" t="str">
        <f>+'PAI 2025 GPS rempl2)'!F101</f>
        <v>N/A</v>
      </c>
      <c r="G104" s="73" t="str">
        <f>+'PAI 2025 GPS rempl2)'!G101</f>
        <v>N/A</v>
      </c>
      <c r="H104" s="73" t="str">
        <f>+'PAI 2025 GPS rempl2)'!H101</f>
        <v>N/A</v>
      </c>
      <c r="I104" s="73" t="str">
        <f>+'PAI 2025 GPS rempl2)'!I101</f>
        <v>N/A</v>
      </c>
      <c r="J104" s="73">
        <f>IF(ISERROR(VLOOKUP(E104,'Plantilla publicacion'!$A$3:$Q$502,17,0)),"N/A",(VLOOKUP(E104,'Plantilla publicacion'!$A$3:$Q$502,17,0)))</f>
        <v>0</v>
      </c>
      <c r="K104" s="73" t="str">
        <f>+'PAI 2025 GPS rempl2)'!K101</f>
        <v>N/A</v>
      </c>
      <c r="L104" s="73" t="str">
        <f>+'PAI 2025 GPS rempl2)'!L101</f>
        <v>N/A</v>
      </c>
      <c r="M104" s="73" t="str">
        <f>+'PAI 2025 GPS rempl2)'!M101</f>
        <v>N/A</v>
      </c>
      <c r="N104" s="73"/>
      <c r="O104" s="73" t="str">
        <f>+'PAI 2025 GPS rempl2)'!O101</f>
        <v>Participar en capacitaciones desarrolladas por la Agencia Nacional de Defensa Jurídica del Estado (Capturas de pantalla de las capacitaciones y/o listado de asistencia)</v>
      </c>
      <c r="P104" s="73">
        <f>+'PAI 2025 GPS rempl2)'!P101</f>
        <v>40</v>
      </c>
      <c r="Q104" s="73">
        <f>+'PAI 2025 GPS rempl2)'!Q101</f>
        <v>2</v>
      </c>
      <c r="R104" s="73" t="str">
        <f>+'PAI 2025 GPS rempl2)'!R101</f>
        <v>Númerica</v>
      </c>
      <c r="S104" s="73" t="str">
        <f>+'PAI 2025 GPS rempl2)'!S101</f>
        <v># de capacitaciones asistidas / 2 Capacitaciones programadas</v>
      </c>
      <c r="T104" s="73" t="str">
        <f>+'PAI 2025 GPS rempl2)'!T101</f>
        <v>2025-03-03</v>
      </c>
      <c r="U104" s="73" t="str">
        <f>+'PAI 2025 GPS rempl2)'!U101</f>
        <v>2025-09-30</v>
      </c>
      <c r="V104" s="73" t="str">
        <f>+'PAI 2025 GPS rempl2)'!V101</f>
        <v>60-GRUPO DE TRABAJO DE GESTIÓN JUDICIAL ADSCRITO A LA OFICINA ASESORA JURÍDICA</v>
      </c>
    </row>
    <row r="105" spans="1:22" ht="90" x14ac:dyDescent="0.25">
      <c r="A105" s="36" t="str">
        <f>+'PAI 2025 GPS rempl2)'!A102</f>
        <v>60.3.3</v>
      </c>
      <c r="B105" s="73" t="str">
        <f>+'PAI 2025 GPS rempl2)'!B102</f>
        <v>60-GRUPO DE TRABAJO DE GESTIÓN JUDICIAL ADSCRITO A LA OFICINA ASESORA JURÍDICA</v>
      </c>
      <c r="C105" s="73">
        <f>+'PAI 2025 GPS rempl2)'!C102</f>
        <v>0</v>
      </c>
      <c r="D105" s="73" t="str">
        <f>+'PAI 2025 GPS rempl2)'!D102</f>
        <v>Actividad propia</v>
      </c>
      <c r="E105" s="73" t="str">
        <f>+'PAI 2025 GPS rempl2)'!E102</f>
        <v>60.3.3</v>
      </c>
      <c r="F105" s="73" t="str">
        <f>+'PAI 2025 GPS rempl2)'!F102</f>
        <v>N/A</v>
      </c>
      <c r="G105" s="73" t="str">
        <f>+'PAI 2025 GPS rempl2)'!G102</f>
        <v>N/A</v>
      </c>
      <c r="H105" s="73" t="str">
        <f>+'PAI 2025 GPS rempl2)'!H102</f>
        <v>N/A</v>
      </c>
      <c r="I105" s="73" t="str">
        <f>+'PAI 2025 GPS rempl2)'!I102</f>
        <v>N/A</v>
      </c>
      <c r="J105" s="73">
        <f>IF(ISERROR(VLOOKUP(E105,'Plantilla publicacion'!$A$3:$Q$502,17,0)),"N/A",(VLOOKUP(E105,'Plantilla publicacion'!$A$3:$Q$502,17,0)))</f>
        <v>0</v>
      </c>
      <c r="K105" s="73" t="str">
        <f>+'PAI 2025 GPS rempl2)'!K102</f>
        <v>N/A</v>
      </c>
      <c r="L105" s="73" t="str">
        <f>+'PAI 2025 GPS rempl2)'!L102</f>
        <v>N/A</v>
      </c>
      <c r="M105" s="73" t="str">
        <f>+'PAI 2025 GPS rempl2)'!M102</f>
        <v>N/A</v>
      </c>
      <c r="N105" s="73"/>
      <c r="O105" s="73" t="str">
        <f>+'PAI 2025 GPS rempl2)'!O102</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105" s="73">
        <f>+'PAI 2025 GPS rempl2)'!P102</f>
        <v>30</v>
      </c>
      <c r="Q105" s="73">
        <f>+'PAI 2025 GPS rempl2)'!Q102</f>
        <v>2</v>
      </c>
      <c r="R105" s="73" t="str">
        <f>+'PAI 2025 GPS rempl2)'!R102</f>
        <v>Númerica</v>
      </c>
      <c r="S105" s="73" t="str">
        <f>+'PAI 2025 GPS rempl2)'!S102</f>
        <v># de conversatorios realizados / 2 conversatorios a realizar</v>
      </c>
      <c r="T105" s="73" t="str">
        <f>+'PAI 2025 GPS rempl2)'!T102</f>
        <v>2025-04-01</v>
      </c>
      <c r="U105" s="73" t="str">
        <f>+'PAI 2025 GPS rempl2)'!U102</f>
        <v>2025-11-28</v>
      </c>
      <c r="V105" s="73" t="str">
        <f>+'PAI 2025 GPS rempl2)'!V102</f>
        <v>60-GRUPO DE TRABAJO DE GESTIÓN JUDICIAL ADSCRITO A LA OFICINA ASESORA JURÍDICA</v>
      </c>
    </row>
    <row r="106" spans="1:22" ht="255" x14ac:dyDescent="0.25">
      <c r="A106" s="36" t="str">
        <f>+'PAI 2025 GPS rempl2)'!A103</f>
        <v>2023.1</v>
      </c>
      <c r="B106" s="74" t="str">
        <f>+'PAI 2025 GPS rempl2)'!B103</f>
        <v>2023-GRUPO DE TRABAJO DE CENTRO DE INFORMACIÓN TECNOLÓGICA Y APOYO A LA GESTIÓN DE PROPIEDAD LA INDUSTRIAL</v>
      </c>
      <c r="C106" s="74">
        <f>+'PAI 2025 GPS rempl2)'!C103</f>
        <v>0</v>
      </c>
      <c r="D106" s="74" t="str">
        <f>+'PAI 2025 GPS rempl2)'!D103</f>
        <v>Producto</v>
      </c>
      <c r="E106" s="74" t="str">
        <f>+'PAI 2025 GPS rempl2)'!E103</f>
        <v>2023.1</v>
      </c>
      <c r="F106" s="74" t="str">
        <f>+'PAI 2025 GPS rempl2)'!F103</f>
        <v>Operativo</v>
      </c>
      <c r="G106" s="74" t="str">
        <f>IF(ISERROR(VLOOKUP(E106,'Plantilla publicacion'!$A$3:$F$502,6,0)),"N/A",(VLOOKUP(E106,'Plantilla publicacion'!$A$3:$F$502,6,0)))</f>
        <v>58-Promover el enfoque preventivo, diferencial y territorial en el que hacer misional de la entidad</v>
      </c>
      <c r="H106" s="74" t="str">
        <f>IF(ISERROR(VLOOKUP(E106,'Plantilla publicacion'!$A$3:$P$502,14,0)),"N/A",(VLOOKUP(E106,'Plantilla publicacion'!$A$3:$P$502,14,0)))</f>
        <v>103-Cumplimiento de productos del PAI asociados a Promover el enfoque preventivo, diferencial y territorial en el que hacer misional de la entidad</v>
      </c>
      <c r="I106" s="74" t="str">
        <f>IF(ISERROR(VLOOKUP(E106,'Plantilla publicacion'!$A$3:$P$502,15,0)),"N/A",(VLOOKUP(E106,'Plantilla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s="74" t="str">
        <f>IF(ISERROR(VLOOKUP(E106,'Plantilla publicacion'!$A$3:$Q$502,17,0)),"N/A",(VLOOKUP(E106,'Plantilla publicacion'!$A$3:$Q$502,17,0)))</f>
        <v>PND - 2-03-9-b- Seguridad humana y justicia social - Aprovechamiento de la propiedad intelectual / PES - Reindustrialización</v>
      </c>
      <c r="K106" s="74" t="str">
        <f>+'PAI 2025 GPS rempl2)'!K103</f>
        <v>No</v>
      </c>
      <c r="L106" s="74" t="str">
        <f>+'PAI 2025 GPS rempl2)'!L103</f>
        <v>C-3503-0200-0014-20309b</v>
      </c>
      <c r="M106" s="74" t="str">
        <f>IF(ISERROR(VLOOKUP(E106,'Plantilla publicacion'!$A$3:$E$502,5,0)),"N/A",(VLOOKUP(E106,'Plantilla publicacion'!$A$3:$E$502,5,0)))</f>
        <v>Política Servicio al Ciudadano_DIMENSIÓN Gestión con Valores para Resultados</v>
      </c>
      <c r="N106" s="74" t="str">
        <f>IF(VLOOKUP(A106,'Plantilla publicacion'!$A$3:$Q$502,16,0)=0,"NA",VLOOKUP(A106,'Plantilla publicacion'!$A$3:$Q$502,16,0))</f>
        <v>PND_2_Fomentar estrategias de sensibilización para el reconocimiento, aprovechamiento y uso responsable de los derechos de PI / PES_20230191 / PEI_14</v>
      </c>
      <c r="O106" s="74" t="str">
        <f>+'PAI 2025 GPS rempl2)'!O103</f>
        <v>Programas de fomento al uso estratégico de la propiedad industrial como herramienta de competitividad para empresarios, ejecutados.  (Matriz de seguimiento e informe final de ejecución de los programas)</v>
      </c>
      <c r="P106" s="74">
        <f>+'PAI 2025 GPS rempl2)'!P103</f>
        <v>30</v>
      </c>
      <c r="Q106" s="74">
        <f>+'PAI 2025 GPS rempl2)'!Q103</f>
        <v>100</v>
      </c>
      <c r="R106" s="74" t="str">
        <f>+'PAI 2025 GPS rempl2)'!R103</f>
        <v>Porcentual</v>
      </c>
      <c r="S106" s="74" t="str">
        <f>+'PAI 2025 GPS rempl2)'!S103</f>
        <v>% de seguimientos realizados / 100% de seguimientos programados</v>
      </c>
      <c r="T106" s="74" t="str">
        <f>+'PAI 2025 GPS rempl2)'!T103</f>
        <v>2025-01-13</v>
      </c>
      <c r="U106" s="74" t="str">
        <f>+'PAI 2025 GPS rempl2)'!U103</f>
        <v>2025-11-28</v>
      </c>
      <c r="V106" s="74" t="str">
        <f>+'PAI 2025 GPS rempl2)'!V103</f>
        <v>2023-GRUPO DE TRABAJO DE CENTRO DE INFORMACIÓN TECNOLÓGICA Y APOYO A LA GESTIÓN DE PROPIEDAD LA INDUSTRIAL</v>
      </c>
    </row>
    <row r="107" spans="1:22" ht="45" x14ac:dyDescent="0.25">
      <c r="A107" s="36" t="str">
        <f>+'PAI 2025 GPS rempl2)'!A104</f>
        <v>2023.1.1</v>
      </c>
      <c r="B107" s="73" t="str">
        <f>+'PAI 2025 GPS rempl2)'!B104</f>
        <v>2023-GRUPO DE TRABAJO DE CENTRO DE INFORMACIÓN TECNOLÓGICA Y APOYO A LA GESTIÓN DE PROPIEDAD LA INDUSTRIAL</v>
      </c>
      <c r="C107" s="73">
        <f>+'PAI 2025 GPS rempl2)'!C104</f>
        <v>0</v>
      </c>
      <c r="D107" s="73" t="str">
        <f>+'PAI 2025 GPS rempl2)'!D104</f>
        <v>Actividad propia</v>
      </c>
      <c r="E107" s="73" t="str">
        <f>+'PAI 2025 GPS rempl2)'!E104</f>
        <v>2023.1.1</v>
      </c>
      <c r="F107" s="73" t="str">
        <f>+'PAI 2025 GPS rempl2)'!F104</f>
        <v>N/A</v>
      </c>
      <c r="G107" s="73" t="str">
        <f>+'PAI 2025 GPS rempl2)'!G104</f>
        <v>N/A</v>
      </c>
      <c r="H107" s="73" t="str">
        <f>+'PAI 2025 GPS rempl2)'!H104</f>
        <v>N/A</v>
      </c>
      <c r="I107" s="73" t="str">
        <f>+'PAI 2025 GPS rempl2)'!I104</f>
        <v>N/A</v>
      </c>
      <c r="J107" s="73">
        <f>IF(ISERROR(VLOOKUP(E107,'Plantilla publicacion'!$A$3:$Q$502,17,0)),"N/A",(VLOOKUP(E107,'Plantilla publicacion'!$A$3:$Q$502,17,0)))</f>
        <v>0</v>
      </c>
      <c r="K107" s="73" t="str">
        <f>+'PAI 2025 GPS rempl2)'!K104</f>
        <v>N/A</v>
      </c>
      <c r="L107" s="73" t="str">
        <f>+'PAI 2025 GPS rempl2)'!L104</f>
        <v>N/A</v>
      </c>
      <c r="M107" s="73" t="str">
        <f>+'PAI 2025 GPS rempl2)'!M104</f>
        <v>N/A</v>
      </c>
      <c r="N107" s="73"/>
      <c r="O107" s="73" t="str">
        <f>+'PAI 2025 GPS rempl2)'!O104</f>
        <v>Elaborar matriz de metas y seguimiento de ejecución del programa</v>
      </c>
      <c r="P107" s="73">
        <f>+'PAI 2025 GPS rempl2)'!P104</f>
        <v>10</v>
      </c>
      <c r="Q107" s="73">
        <f>+'PAI 2025 GPS rempl2)'!Q104</f>
        <v>1</v>
      </c>
      <c r="R107" s="73" t="str">
        <f>+'PAI 2025 GPS rempl2)'!R104</f>
        <v>Númerica</v>
      </c>
      <c r="S107" s="73" t="str">
        <f>+'PAI 2025 GPS rempl2)'!S104</f>
        <v># de matrices realizadas / 1 matrices programadas</v>
      </c>
      <c r="T107" s="73" t="str">
        <f>+'PAI 2025 GPS rempl2)'!T104</f>
        <v>2025-01-13</v>
      </c>
      <c r="U107" s="73" t="str">
        <f>+'PAI 2025 GPS rempl2)'!U104</f>
        <v>2025-02-28</v>
      </c>
      <c r="V107" s="73" t="str">
        <f>+'PAI 2025 GPS rempl2)'!V104</f>
        <v>2023-GRUPO DE TRABAJO DE CENTRO DE INFORMACIÓN TECNOLÓGICA Y APOYO A LA GESTIÓN DE PROPIEDAD LA INDUSTRIAL</v>
      </c>
    </row>
    <row r="108" spans="1:22" ht="45" x14ac:dyDescent="0.25">
      <c r="A108" s="36" t="str">
        <f>+'PAI 2025 GPS rempl2)'!A105</f>
        <v>2023.1.2</v>
      </c>
      <c r="B108" s="73" t="str">
        <f>+'PAI 2025 GPS rempl2)'!B105</f>
        <v>2023-GRUPO DE TRABAJO DE CENTRO DE INFORMACIÓN TECNOLÓGICA Y APOYO A LA GESTIÓN DE PROPIEDAD LA INDUSTRIAL</v>
      </c>
      <c r="C108" s="73">
        <f>+'PAI 2025 GPS rempl2)'!C105</f>
        <v>0</v>
      </c>
      <c r="D108" s="73" t="str">
        <f>+'PAI 2025 GPS rempl2)'!D105</f>
        <v>Actividad propia</v>
      </c>
      <c r="E108" s="73" t="str">
        <f>+'PAI 2025 GPS rempl2)'!E105</f>
        <v>2023.1.2</v>
      </c>
      <c r="F108" s="73" t="str">
        <f>+'PAI 2025 GPS rempl2)'!F105</f>
        <v>N/A</v>
      </c>
      <c r="G108" s="73" t="str">
        <f>+'PAI 2025 GPS rempl2)'!G105</f>
        <v>N/A</v>
      </c>
      <c r="H108" s="73" t="str">
        <f>+'PAI 2025 GPS rempl2)'!H105</f>
        <v>N/A</v>
      </c>
      <c r="I108" s="73" t="str">
        <f>+'PAI 2025 GPS rempl2)'!I105</f>
        <v>N/A</v>
      </c>
      <c r="J108" s="73">
        <f>IF(ISERROR(VLOOKUP(E108,'Plantilla publicacion'!$A$3:$Q$502,17,0)),"N/A",(VLOOKUP(E108,'Plantilla publicacion'!$A$3:$Q$502,17,0)))</f>
        <v>0</v>
      </c>
      <c r="K108" s="73" t="str">
        <f>+'PAI 2025 GPS rempl2)'!K105</f>
        <v>N/A</v>
      </c>
      <c r="L108" s="73" t="str">
        <f>+'PAI 2025 GPS rempl2)'!L105</f>
        <v>N/A</v>
      </c>
      <c r="M108" s="73" t="str">
        <f>+'PAI 2025 GPS rempl2)'!M105</f>
        <v>N/A</v>
      </c>
      <c r="N108" s="73"/>
      <c r="O108" s="73" t="str">
        <f>+'PAI 2025 GPS rempl2)'!O105</f>
        <v>Ejecutar el programa Centros de Apoyo a la Tecnología y la Innovación CATI. (Matriz de seguimiento e Informe final del programa)</v>
      </c>
      <c r="P108" s="73">
        <f>+'PAI 2025 GPS rempl2)'!P105</f>
        <v>60</v>
      </c>
      <c r="Q108" s="73">
        <f>+'PAI 2025 GPS rempl2)'!Q105</f>
        <v>100</v>
      </c>
      <c r="R108" s="73" t="str">
        <f>+'PAI 2025 GPS rempl2)'!R105</f>
        <v>Porcentual</v>
      </c>
      <c r="S108" s="73" t="str">
        <f>+'PAI 2025 GPS rempl2)'!S105</f>
        <v>% de seguimientos realizados / 100% de seguimientos programados</v>
      </c>
      <c r="T108" s="73" t="str">
        <f>+'PAI 2025 GPS rempl2)'!T105</f>
        <v>2025-02-03</v>
      </c>
      <c r="U108" s="73" t="str">
        <f>+'PAI 2025 GPS rempl2)'!U105</f>
        <v>2025-11-28</v>
      </c>
      <c r="V108" s="73" t="str">
        <f>+'PAI 2025 GPS rempl2)'!V105</f>
        <v>2023-GRUPO DE TRABAJO DE CENTRO DE INFORMACIÓN TECNOLÓGICA Y APOYO A LA GESTIÓN DE PROPIEDAD LA INDUSTRIAL</v>
      </c>
    </row>
    <row r="109" spans="1:22" ht="45" x14ac:dyDescent="0.25">
      <c r="A109" s="36" t="str">
        <f>+'PAI 2025 GPS rempl2)'!A106</f>
        <v>2023.1.3</v>
      </c>
      <c r="B109" s="73" t="str">
        <f>+'PAI 2025 GPS rempl2)'!B106</f>
        <v>2023-GRUPO DE TRABAJO DE CENTRO DE INFORMACIÓN TECNOLÓGICA Y APOYO A LA GESTIÓN DE PROPIEDAD LA INDUSTRIAL</v>
      </c>
      <c r="C109" s="73">
        <f>+'PAI 2025 GPS rempl2)'!C106</f>
        <v>0</v>
      </c>
      <c r="D109" s="73" t="str">
        <f>+'PAI 2025 GPS rempl2)'!D106</f>
        <v>Actividad propia</v>
      </c>
      <c r="E109" s="73" t="str">
        <f>+'PAI 2025 GPS rempl2)'!E106</f>
        <v>2023.1.3</v>
      </c>
      <c r="F109" s="73" t="str">
        <f>+'PAI 2025 GPS rempl2)'!F106</f>
        <v>N/A</v>
      </c>
      <c r="G109" s="73" t="str">
        <f>+'PAI 2025 GPS rempl2)'!G106</f>
        <v>N/A</v>
      </c>
      <c r="H109" s="73" t="str">
        <f>+'PAI 2025 GPS rempl2)'!H106</f>
        <v>N/A</v>
      </c>
      <c r="I109" s="73" t="str">
        <f>+'PAI 2025 GPS rempl2)'!I106</f>
        <v>N/A</v>
      </c>
      <c r="J109" s="73">
        <f>IF(ISERROR(VLOOKUP(E109,'Plantilla publicacion'!$A$3:$Q$502,17,0)),"N/A",(VLOOKUP(E109,'Plantilla publicacion'!$A$3:$Q$502,17,0)))</f>
        <v>0</v>
      </c>
      <c r="K109" s="73" t="str">
        <f>+'PAI 2025 GPS rempl2)'!K106</f>
        <v>N/A</v>
      </c>
      <c r="L109" s="73" t="str">
        <f>+'PAI 2025 GPS rempl2)'!L106</f>
        <v>N/A</v>
      </c>
      <c r="M109" s="73" t="str">
        <f>+'PAI 2025 GPS rempl2)'!M106</f>
        <v>N/A</v>
      </c>
      <c r="N109" s="73"/>
      <c r="O109" s="73" t="str">
        <f>+'PAI 2025 GPS rempl2)'!O106</f>
        <v>Elaborar matriz de fases y etapas para el seguimiento de ejecución del programa</v>
      </c>
      <c r="P109" s="73">
        <f>+'PAI 2025 GPS rempl2)'!P106</f>
        <v>10</v>
      </c>
      <c r="Q109" s="73">
        <f>+'PAI 2025 GPS rempl2)'!Q106</f>
        <v>1</v>
      </c>
      <c r="R109" s="73" t="str">
        <f>+'PAI 2025 GPS rempl2)'!R106</f>
        <v>Númerica</v>
      </c>
      <c r="S109" s="73" t="str">
        <f>+'PAI 2025 GPS rempl2)'!S106</f>
        <v># de matrices realizadas / 1 matrices programadas</v>
      </c>
      <c r="T109" s="73" t="str">
        <f>+'PAI 2025 GPS rempl2)'!T106</f>
        <v>2025-02-03</v>
      </c>
      <c r="U109" s="73" t="str">
        <f>+'PAI 2025 GPS rempl2)'!U106</f>
        <v>2025-02-28</v>
      </c>
      <c r="V109" s="73" t="str">
        <f>+'PAI 2025 GPS rempl2)'!V106</f>
        <v>2023-GRUPO DE TRABAJO DE CENTRO DE INFORMACIÓN TECNOLÓGICA Y APOYO A LA GESTIÓN DE PROPIEDAD LA INDUSTRIAL</v>
      </c>
    </row>
    <row r="110" spans="1:22" ht="45" x14ac:dyDescent="0.25">
      <c r="A110" s="36" t="str">
        <f>+'PAI 2025 GPS rempl2)'!A107</f>
        <v>2023.1.4</v>
      </c>
      <c r="B110" s="73" t="str">
        <f>+'PAI 2025 GPS rempl2)'!B107</f>
        <v>2023-GRUPO DE TRABAJO DE CENTRO DE INFORMACIÓN TECNOLÓGICA Y APOYO A LA GESTIÓN DE PROPIEDAD LA INDUSTRIAL</v>
      </c>
      <c r="C110" s="73">
        <f>+'PAI 2025 GPS rempl2)'!C107</f>
        <v>0</v>
      </c>
      <c r="D110" s="73" t="str">
        <f>+'PAI 2025 GPS rempl2)'!D107</f>
        <v>Actividad propia</v>
      </c>
      <c r="E110" s="73" t="str">
        <f>+'PAI 2025 GPS rempl2)'!E107</f>
        <v>2023.1.4</v>
      </c>
      <c r="F110" s="73" t="str">
        <f>+'PAI 2025 GPS rempl2)'!F107</f>
        <v>N/A</v>
      </c>
      <c r="G110" s="73" t="str">
        <f>+'PAI 2025 GPS rempl2)'!G107</f>
        <v>N/A</v>
      </c>
      <c r="H110" s="73" t="str">
        <f>+'PAI 2025 GPS rempl2)'!H107</f>
        <v>N/A</v>
      </c>
      <c r="I110" s="73" t="str">
        <f>+'PAI 2025 GPS rempl2)'!I107</f>
        <v>N/A</v>
      </c>
      <c r="J110" s="73">
        <f>IF(ISERROR(VLOOKUP(E110,'Plantilla publicacion'!$A$3:$Q$502,17,0)),"N/A",(VLOOKUP(E110,'Plantilla publicacion'!$A$3:$Q$502,17,0)))</f>
        <v>0</v>
      </c>
      <c r="K110" s="73" t="str">
        <f>+'PAI 2025 GPS rempl2)'!K107</f>
        <v>N/A</v>
      </c>
      <c r="L110" s="73" t="str">
        <f>+'PAI 2025 GPS rempl2)'!L107</f>
        <v>N/A</v>
      </c>
      <c r="M110" s="73" t="str">
        <f>+'PAI 2025 GPS rempl2)'!M107</f>
        <v>N/A</v>
      </c>
      <c r="N110" s="73"/>
      <c r="O110" s="73" t="str">
        <f>+'PAI 2025 GPS rempl2)'!O107</f>
        <v>Ejecutar el programa Propiedad Industrial para MIPYMES. (Matriz de seguimiento e Informe final del programa)</v>
      </c>
      <c r="P110" s="73">
        <f>+'PAI 2025 GPS rempl2)'!P107</f>
        <v>20</v>
      </c>
      <c r="Q110" s="73">
        <f>+'PAI 2025 GPS rempl2)'!Q107</f>
        <v>100</v>
      </c>
      <c r="R110" s="73" t="str">
        <f>+'PAI 2025 GPS rempl2)'!R107</f>
        <v>Porcentual</v>
      </c>
      <c r="S110" s="73" t="str">
        <f>+'PAI 2025 GPS rempl2)'!S107</f>
        <v>% de seguimientos realizados / 100% de seguimientos programados</v>
      </c>
      <c r="T110" s="73" t="str">
        <f>+'PAI 2025 GPS rempl2)'!T107</f>
        <v>2025-03-03</v>
      </c>
      <c r="U110" s="73" t="str">
        <f>+'PAI 2025 GPS rempl2)'!U107</f>
        <v>2025-11-28</v>
      </c>
      <c r="V110" s="73" t="str">
        <f>+'PAI 2025 GPS rempl2)'!V107</f>
        <v>2023-GRUPO DE TRABAJO DE CENTRO DE INFORMACIÓN TECNOLÓGICA Y APOYO A LA GESTIÓN DE PROPIEDAD LA INDUSTRIAL</v>
      </c>
    </row>
    <row r="111" spans="1:22" ht="195" x14ac:dyDescent="0.25">
      <c r="A111" s="36" t="str">
        <f>+'PAI 2025 GPS rempl2)'!A108</f>
        <v>2023.2</v>
      </c>
      <c r="B111" s="74" t="str">
        <f>+'PAI 2025 GPS rempl2)'!B108</f>
        <v>2023-GRUPO DE TRABAJO DE CENTRO DE INFORMACIÓN TECNOLÓGICA Y APOYO A LA GESTIÓN DE PROPIEDAD LA INDUSTRIAL</v>
      </c>
      <c r="C111" s="74">
        <f>+'PAI 2025 GPS rempl2)'!C108</f>
        <v>0</v>
      </c>
      <c r="D111" s="74" t="str">
        <f>+'PAI 2025 GPS rempl2)'!D108</f>
        <v>Producto</v>
      </c>
      <c r="E111" s="74" t="str">
        <f>+'PAI 2025 GPS rempl2)'!E108</f>
        <v>2023.2</v>
      </c>
      <c r="F111" s="74" t="str">
        <f>+'PAI 2025 GPS rempl2)'!F108</f>
        <v>Operativo</v>
      </c>
      <c r="G111" s="74" t="str">
        <f>IF(ISERROR(VLOOKUP(E111,'Plantilla publicacion'!$A$3:$F$502,6,0)),"N/A",(VLOOKUP(E111,'Plantilla publicacion'!$A$3:$F$502,6,0)))</f>
        <v>59-Generar sinergias con agentes nacionales e internacionales que permitan potenciar las capacidades de la SIC.</v>
      </c>
      <c r="H111" s="74" t="str">
        <f>IF(ISERROR(VLOOKUP(E111,'Plantilla publicacion'!$A$3:$P$502,14,0)),"N/A",(VLOOKUP(E111,'Plantilla publicacion'!$A$3:$P$502,14,0)))</f>
        <v>105-Cumplimiento de productos del PAI asociados a Generar sinergias con agentes nacionales e internacionales que permitan potenciar las capacidades de la SIC.</v>
      </c>
      <c r="I111" s="74" t="str">
        <f>IF(ISERROR(VLOOKUP(E111,'Plantilla publicacion'!$A$3:$P$502,15,0)),"N/A",(VLOOKUP(E111,'Plantilla publicacion'!$A$3:$P$502,15,0)))</f>
        <v>63 - 1-Generación de oportunidades de cooperación y fortalecimiento de existentes con grupos de interés y de valor.-5-Direccionamiento de la oferta institucional con productos y/o servicios con enfoque preventivo, diferencial y territorial.</v>
      </c>
      <c r="J111" s="74" t="str">
        <f>IF(ISERROR(VLOOKUP(E111,'Plantilla publicacion'!$A$3:$Q$502,17,0)),"N/A",(VLOOKUP(E111,'Plantilla publicacion'!$A$3:$Q$502,17,0)))</f>
        <v>PND - 4-04-1-c- Transformación productiva, internacionalización y acción climática - Políticas de competencia, consumidor e infraestructura de la calidad modernas / PES - Internacionalización</v>
      </c>
      <c r="K111" s="74" t="str">
        <f>+'PAI 2025 GPS rempl2)'!K108</f>
        <v>No</v>
      </c>
      <c r="L111" s="74" t="str">
        <f>+'PAI 2025 GPS rempl2)'!L108</f>
        <v>N/A</v>
      </c>
      <c r="M111" s="74" t="str">
        <f>IF(ISERROR(VLOOKUP(E111,'Plantilla publicacion'!$A$3:$E$502,5,0)),"N/A",(VLOOKUP(E111,'Plantilla publicacion'!$A$3:$E$502,5,0)))</f>
        <v>Política Participación Ciudadana en la Gestión Pública _DIMENSIÓN Gestión con Valores para Resultados</v>
      </c>
      <c r="N111" s="74" t="str">
        <f>IF(VLOOKUP(A111,'Plantilla publicacion'!$A$3:$Q$502,16,0)=0,"NA",VLOOKUP(A111,'Plantilla publicacion'!$A$3:$Q$502,16,0))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O111" s="74" t="str">
        <f>+'PAI 2025 GPS rempl2)'!O108</f>
        <v>Mesas de integración para la conexión de actores del ecosistema de innovación involucrados en temas de Propiedad Industrial y transferencia tecnológica, realizadas  (Actas de reunión firmadas)</v>
      </c>
      <c r="P111" s="74">
        <f>+'PAI 2025 GPS rempl2)'!P108</f>
        <v>10</v>
      </c>
      <c r="Q111" s="74">
        <f>+'PAI 2025 GPS rempl2)'!Q108</f>
        <v>2</v>
      </c>
      <c r="R111" s="74" t="str">
        <f>+'PAI 2025 GPS rempl2)'!R108</f>
        <v>Númerica</v>
      </c>
      <c r="S111" s="74" t="str">
        <f>+'PAI 2025 GPS rempl2)'!S108</f>
        <v># de mesas de integración realizadas / 2 mesas de integración por realizar</v>
      </c>
      <c r="T111" s="74" t="str">
        <f>+'PAI 2025 GPS rempl2)'!T108</f>
        <v>2025-01-13</v>
      </c>
      <c r="U111" s="74" t="str">
        <f>+'PAI 2025 GPS rempl2)'!U108</f>
        <v>2025-11-28</v>
      </c>
      <c r="V111" s="74" t="str">
        <f>+'PAI 2025 GPS rempl2)'!V108</f>
        <v>2023-GRUPO DE TRABAJO DE CENTRO DE INFORMACIÓN TECNOLÓGICA Y APOYO A LA GESTIÓN DE PROPIEDAD LA INDUSTRIAL</v>
      </c>
    </row>
    <row r="112" spans="1:22" ht="75" x14ac:dyDescent="0.25">
      <c r="A112" s="36" t="str">
        <f>+'PAI 2025 GPS rempl2)'!A109</f>
        <v>2023.2.1</v>
      </c>
      <c r="B112" s="73" t="str">
        <f>+'PAI 2025 GPS rempl2)'!B109</f>
        <v>2023-GRUPO DE TRABAJO DE CENTRO DE INFORMACIÓN TECNOLÓGICA Y APOYO A LA GESTIÓN DE PROPIEDAD LA INDUSTRIAL</v>
      </c>
      <c r="C112" s="73">
        <f>+'PAI 2025 GPS rempl2)'!C109</f>
        <v>0</v>
      </c>
      <c r="D112" s="73" t="str">
        <f>+'PAI 2025 GPS rempl2)'!D109</f>
        <v>Actividad propia</v>
      </c>
      <c r="E112" s="73" t="str">
        <f>+'PAI 2025 GPS rempl2)'!E109</f>
        <v>2023.2.1</v>
      </c>
      <c r="F112" s="73" t="str">
        <f>+'PAI 2025 GPS rempl2)'!F109</f>
        <v>N/A</v>
      </c>
      <c r="G112" s="73" t="str">
        <f>+'PAI 2025 GPS rempl2)'!G109</f>
        <v>N/A</v>
      </c>
      <c r="H112" s="73" t="str">
        <f>+'PAI 2025 GPS rempl2)'!H109</f>
        <v>N/A</v>
      </c>
      <c r="I112" s="73" t="str">
        <f>+'PAI 2025 GPS rempl2)'!I109</f>
        <v>N/A</v>
      </c>
      <c r="J112" s="73">
        <f>IF(ISERROR(VLOOKUP(E112,'Plantilla publicacion'!$A$3:$Q$502,17,0)),"N/A",(VLOOKUP(E112,'Plantilla publicacion'!$A$3:$Q$502,17,0)))</f>
        <v>0</v>
      </c>
      <c r="K112" s="73" t="str">
        <f>+'PAI 2025 GPS rempl2)'!K109</f>
        <v>N/A</v>
      </c>
      <c r="L112" s="73" t="str">
        <f>+'PAI 2025 GPS rempl2)'!L109</f>
        <v>N/A</v>
      </c>
      <c r="M112" s="73" t="str">
        <f>+'PAI 2025 GPS rempl2)'!M109</f>
        <v>N/A</v>
      </c>
      <c r="N112" s="73"/>
      <c r="O112" s="73" t="str">
        <f>+'PAI 2025 GPS rempl2)'!O109</f>
        <v>Elaborar la propuesta de estructura para la realización de las mesas de integración para la conexión de actores del ecosistema de innovación involucrados en temas de Propiedad Industrial y transferencia tecnológica. (Documento con la propuesta elaborado)</v>
      </c>
      <c r="P112" s="73">
        <f>+'PAI 2025 GPS rempl2)'!P109</f>
        <v>60</v>
      </c>
      <c r="Q112" s="73">
        <f>+'PAI 2025 GPS rempl2)'!Q109</f>
        <v>1</v>
      </c>
      <c r="R112" s="73" t="str">
        <f>+'PAI 2025 GPS rempl2)'!R109</f>
        <v>Númerica</v>
      </c>
      <c r="S112" s="73" t="str">
        <f>+'PAI 2025 GPS rempl2)'!S109</f>
        <v># de propuestas realizadas / 1 propuesta por realizar</v>
      </c>
      <c r="T112" s="73" t="str">
        <f>+'PAI 2025 GPS rempl2)'!T109</f>
        <v>2025-01-13</v>
      </c>
      <c r="U112" s="73" t="str">
        <f>+'PAI 2025 GPS rempl2)'!U109</f>
        <v>2025-03-31</v>
      </c>
      <c r="V112" s="73" t="str">
        <f>+'PAI 2025 GPS rempl2)'!V109</f>
        <v>2023-GRUPO DE TRABAJO DE CENTRO DE INFORMACIÓN TECNOLÓGICA Y APOYO A LA GESTIÓN DE PROPIEDAD LA INDUSTRIAL</v>
      </c>
    </row>
    <row r="113" spans="1:22" ht="45" x14ac:dyDescent="0.25">
      <c r="A113" s="36" t="str">
        <f>+'PAI 2025 GPS rempl2)'!A110</f>
        <v>2023.2.2</v>
      </c>
      <c r="B113" s="73" t="str">
        <f>+'PAI 2025 GPS rempl2)'!B110</f>
        <v>2023-GRUPO DE TRABAJO DE CENTRO DE INFORMACIÓN TECNOLÓGICA Y APOYO A LA GESTIÓN DE PROPIEDAD LA INDUSTRIAL</v>
      </c>
      <c r="C113" s="73">
        <f>+'PAI 2025 GPS rempl2)'!C110</f>
        <v>0</v>
      </c>
      <c r="D113" s="73" t="str">
        <f>+'PAI 2025 GPS rempl2)'!D110</f>
        <v>Actividad propia</v>
      </c>
      <c r="E113" s="73" t="str">
        <f>+'PAI 2025 GPS rempl2)'!E110</f>
        <v>2023.2.2</v>
      </c>
      <c r="F113" s="73" t="str">
        <f>+'PAI 2025 GPS rempl2)'!F110</f>
        <v>N/A</v>
      </c>
      <c r="G113" s="73" t="str">
        <f>+'PAI 2025 GPS rempl2)'!G110</f>
        <v>N/A</v>
      </c>
      <c r="H113" s="73" t="str">
        <f>+'PAI 2025 GPS rempl2)'!H110</f>
        <v>N/A</v>
      </c>
      <c r="I113" s="73" t="str">
        <f>+'PAI 2025 GPS rempl2)'!I110</f>
        <v>N/A</v>
      </c>
      <c r="J113" s="73">
        <f>IF(ISERROR(VLOOKUP(E113,'Plantilla publicacion'!$A$3:$Q$502,17,0)),"N/A",(VLOOKUP(E113,'Plantilla publicacion'!$A$3:$Q$502,17,0)))</f>
        <v>0</v>
      </c>
      <c r="K113" s="73" t="str">
        <f>+'PAI 2025 GPS rempl2)'!K110</f>
        <v>N/A</v>
      </c>
      <c r="L113" s="73" t="str">
        <f>+'PAI 2025 GPS rempl2)'!L110</f>
        <v>N/A</v>
      </c>
      <c r="M113" s="73" t="str">
        <f>+'PAI 2025 GPS rempl2)'!M110</f>
        <v>N/A</v>
      </c>
      <c r="N113" s="73"/>
      <c r="O113" s="73" t="str">
        <f>+'PAI 2025 GPS rempl2)'!O110</f>
        <v>Realizar las mesas de integración  (Actas de reunión firmadas)</v>
      </c>
      <c r="P113" s="73">
        <f>+'PAI 2025 GPS rempl2)'!P110</f>
        <v>40</v>
      </c>
      <c r="Q113" s="73">
        <f>+'PAI 2025 GPS rempl2)'!Q110</f>
        <v>2</v>
      </c>
      <c r="R113" s="73" t="str">
        <f>+'PAI 2025 GPS rempl2)'!R110</f>
        <v>Númerica</v>
      </c>
      <c r="S113" s="73" t="str">
        <f>+'PAI 2025 GPS rempl2)'!S110</f>
        <v># de mesas de integración realizadas / 2 mesas de integración por realizar</v>
      </c>
      <c r="T113" s="73" t="str">
        <f>+'PAI 2025 GPS rempl2)'!T110</f>
        <v>2025-04-01</v>
      </c>
      <c r="U113" s="73" t="str">
        <f>+'PAI 2025 GPS rempl2)'!U110</f>
        <v>2025-11-28</v>
      </c>
      <c r="V113" s="73" t="str">
        <f>+'PAI 2025 GPS rempl2)'!V110</f>
        <v>2023-GRUPO DE TRABAJO DE CENTRO DE INFORMACIÓN TECNOLÓGICA Y APOYO A LA GESTIÓN DE PROPIEDAD LA INDUSTRIAL</v>
      </c>
    </row>
    <row r="114" spans="1:22" ht="255" x14ac:dyDescent="0.25">
      <c r="A114" s="36" t="str">
        <f>+'PAI 2025 GPS rempl2)'!A111</f>
        <v>2023.3</v>
      </c>
      <c r="B114" s="74" t="str">
        <f>+'PAI 2025 GPS rempl2)'!B111</f>
        <v>2023-GRUPO DE TRABAJO DE CENTRO DE INFORMACIÓN TECNOLÓGICA Y APOYO A LA GESTIÓN DE PROPIEDAD LA INDUSTRIAL</v>
      </c>
      <c r="C114" s="74">
        <f>+'PAI 2025 GPS rempl2)'!C111</f>
        <v>0</v>
      </c>
      <c r="D114" s="74" t="str">
        <f>+'PAI 2025 GPS rempl2)'!D111</f>
        <v>Producto</v>
      </c>
      <c r="E114" s="74" t="str">
        <f>+'PAI 2025 GPS rempl2)'!E111</f>
        <v>2023.3</v>
      </c>
      <c r="F114" s="74" t="str">
        <f>+'PAI 2025 GPS rempl2)'!F111</f>
        <v>Operativo</v>
      </c>
      <c r="G114" s="74" t="str">
        <f>IF(ISERROR(VLOOKUP(E114,'Plantilla publicacion'!$A$3:$F$502,6,0)),"N/A",(VLOOKUP(E114,'Plantilla publicacion'!$A$3:$F$502,6,0)))</f>
        <v>58-Promover el enfoque preventivo, diferencial y territorial en el que hacer misional de la entidad</v>
      </c>
      <c r="H114" s="74" t="str">
        <f>IF(ISERROR(VLOOKUP(E114,'Plantilla publicacion'!$A$3:$P$502,14,0)),"N/A",(VLOOKUP(E114,'Plantilla publicacion'!$A$3:$P$502,14,0)))</f>
        <v>103-Cumplimiento de productos del PAI asociados a Promover el enfoque preventivo, diferencial y territorial en el que hacer misional de la entidad</v>
      </c>
      <c r="I114" s="74" t="str">
        <f>IF(ISERROR(VLOOKUP(E114,'Plantilla publicacion'!$A$3:$P$502,15,0)),"N/A",(VLOOKUP(E114,'Plantilla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4" s="74" t="str">
        <f>IF(ISERROR(VLOOKUP(E114,'Plantilla publicacion'!$A$3:$Q$502,17,0)),"N/A",(VLOOKUP(E114,'Plantilla publicacion'!$A$3:$Q$502,17,0)))</f>
        <v>PND - 2-03-9-b- Seguridad humana y justicia social - Aprovechamiento de la propiedad intelectual / PES - Reindustrialización</v>
      </c>
      <c r="K114" s="74" t="str">
        <f>+'PAI 2025 GPS rempl2)'!K111</f>
        <v>No</v>
      </c>
      <c r="L114" s="74" t="str">
        <f>+'PAI 2025 GPS rempl2)'!L111</f>
        <v>C-3503-0200-0014-20309b</v>
      </c>
      <c r="M114" s="74" t="str">
        <f>IF(ISERROR(VLOOKUP(E114,'Plantilla publicacion'!$A$3:$E$502,5,0)),"N/A",(VLOOKUP(E114,'Plantilla publicacion'!$A$3:$E$502,5,0)))</f>
        <v>Política Servicio al Ciudadano_DIMENSIÓN Gestión con Valores para Resultados</v>
      </c>
      <c r="N114" s="74" t="str">
        <f>IF(VLOOKUP(A114,'Plantilla publicacion'!$A$3:$Q$502,16,0)=0,"NA",VLOOKUP(A114,'Plantilla publicacion'!$A$3:$Q$502,16,0))</f>
        <v>PND_2_Fomentar estrategias de sensibilización para el reconocimiento, aprovechamiento y uso responsable de los derechos de PI / PES_20230102 / PEI_15</v>
      </c>
      <c r="O114" s="74" t="str">
        <f>+'PAI 2025 GPS rempl2)'!O111</f>
        <v>Programas de fomento para el uso estratégico de la propiedad industrial en la Economía Popular, ejecutados.  (Matriz de seguimiento e informe final de ejecución de los programas)</v>
      </c>
      <c r="P114" s="74">
        <f>+'PAI 2025 GPS rempl2)'!P111</f>
        <v>30</v>
      </c>
      <c r="Q114" s="74">
        <f>+'PAI 2025 GPS rempl2)'!Q111</f>
        <v>100</v>
      </c>
      <c r="R114" s="74" t="str">
        <f>+'PAI 2025 GPS rempl2)'!R111</f>
        <v>Porcentual</v>
      </c>
      <c r="S114" s="74" t="str">
        <f>+'PAI 2025 GPS rempl2)'!S111</f>
        <v>% de seguimientos realizados / 100% de seguimientos programados</v>
      </c>
      <c r="T114" s="74" t="str">
        <f>+'PAI 2025 GPS rempl2)'!T111</f>
        <v>2025-02-03</v>
      </c>
      <c r="U114" s="74" t="str">
        <f>+'PAI 2025 GPS rempl2)'!U111</f>
        <v>2025-11-28</v>
      </c>
      <c r="V114" s="74" t="str">
        <f>+'PAI 2025 GPS rempl2)'!V111</f>
        <v>2023-GRUPO DE TRABAJO DE CENTRO DE INFORMACIÓN TECNOLÓGICA Y APOYO A LA GESTIÓN DE PROPIEDAD LA INDUSTRIAL</v>
      </c>
    </row>
    <row r="115" spans="1:22" ht="45" x14ac:dyDescent="0.25">
      <c r="A115" s="36" t="str">
        <f>+'PAI 2025 GPS rempl2)'!A112</f>
        <v>2023.3.1</v>
      </c>
      <c r="B115" s="73" t="str">
        <f>+'PAI 2025 GPS rempl2)'!B112</f>
        <v>2023-GRUPO DE TRABAJO DE CENTRO DE INFORMACIÓN TECNOLÓGICA Y APOYO A LA GESTIÓN DE PROPIEDAD LA INDUSTRIAL</v>
      </c>
      <c r="C115" s="73">
        <f>+'PAI 2025 GPS rempl2)'!C112</f>
        <v>0</v>
      </c>
      <c r="D115" s="73" t="str">
        <f>+'PAI 2025 GPS rempl2)'!D112</f>
        <v>Actividad propia</v>
      </c>
      <c r="E115" s="73" t="str">
        <f>+'PAI 2025 GPS rempl2)'!E112</f>
        <v>2023.3.1</v>
      </c>
      <c r="F115" s="73" t="str">
        <f>+'PAI 2025 GPS rempl2)'!F112</f>
        <v>N/A</v>
      </c>
      <c r="G115" s="73" t="str">
        <f>+'PAI 2025 GPS rempl2)'!G112</f>
        <v>N/A</v>
      </c>
      <c r="H115" s="73" t="str">
        <f>+'PAI 2025 GPS rempl2)'!H112</f>
        <v>N/A</v>
      </c>
      <c r="I115" s="73" t="str">
        <f>+'PAI 2025 GPS rempl2)'!I112</f>
        <v>N/A</v>
      </c>
      <c r="J115" s="73">
        <f>IF(ISERROR(VLOOKUP(E115,'Plantilla publicacion'!$A$3:$Q$502,17,0)),"N/A",(VLOOKUP(E115,'Plantilla publicacion'!$A$3:$Q$502,17,0)))</f>
        <v>0</v>
      </c>
      <c r="K115" s="73" t="str">
        <f>+'PAI 2025 GPS rempl2)'!K112</f>
        <v>N/A</v>
      </c>
      <c r="L115" s="73" t="str">
        <f>+'PAI 2025 GPS rempl2)'!L112</f>
        <v>N/A</v>
      </c>
      <c r="M115" s="73" t="str">
        <f>+'PAI 2025 GPS rempl2)'!M112</f>
        <v>N/A</v>
      </c>
      <c r="N115" s="73"/>
      <c r="O115" s="73" t="str">
        <f>+'PAI 2025 GPS rempl2)'!O112</f>
        <v>Elaborar matriz programación de jornadas y seguimiento de ejecución del programa</v>
      </c>
      <c r="P115" s="73">
        <f>+'PAI 2025 GPS rempl2)'!P112</f>
        <v>60</v>
      </c>
      <c r="Q115" s="73">
        <f>+'PAI 2025 GPS rempl2)'!Q112</f>
        <v>1</v>
      </c>
      <c r="R115" s="73" t="str">
        <f>+'PAI 2025 GPS rempl2)'!R112</f>
        <v>Númerica</v>
      </c>
      <c r="S115" s="73" t="str">
        <f>+'PAI 2025 GPS rempl2)'!S112</f>
        <v># de matrices realizadas / 1 matrices programadas</v>
      </c>
      <c r="T115" s="73" t="str">
        <f>+'PAI 2025 GPS rempl2)'!T112</f>
        <v>2025-02-03</v>
      </c>
      <c r="U115" s="73" t="str">
        <f>+'PAI 2025 GPS rempl2)'!U112</f>
        <v>2025-02-28</v>
      </c>
      <c r="V115" s="73" t="str">
        <f>+'PAI 2025 GPS rempl2)'!V112</f>
        <v>2023-GRUPO DE TRABAJO DE CENTRO DE INFORMACIÓN TECNOLÓGICA Y APOYO A LA GESTIÓN DE PROPIEDAD LA INDUSTRIAL</v>
      </c>
    </row>
    <row r="116" spans="1:22" ht="45" x14ac:dyDescent="0.25">
      <c r="A116" s="36" t="str">
        <f>+'PAI 2025 GPS rempl2)'!A113</f>
        <v>2023.3.2</v>
      </c>
      <c r="B116" s="73" t="str">
        <f>+'PAI 2025 GPS rempl2)'!B113</f>
        <v>2023-GRUPO DE TRABAJO DE CENTRO DE INFORMACIÓN TECNOLÓGICA Y APOYO A LA GESTIÓN DE PROPIEDAD LA INDUSTRIAL</v>
      </c>
      <c r="C116" s="73">
        <f>+'PAI 2025 GPS rempl2)'!C113</f>
        <v>0</v>
      </c>
      <c r="D116" s="73" t="str">
        <f>+'PAI 2025 GPS rempl2)'!D113</f>
        <v>Actividad propia</v>
      </c>
      <c r="E116" s="73" t="str">
        <f>+'PAI 2025 GPS rempl2)'!E113</f>
        <v>2023.3.2</v>
      </c>
      <c r="F116" s="73" t="str">
        <f>+'PAI 2025 GPS rempl2)'!F113</f>
        <v>N/A</v>
      </c>
      <c r="G116" s="73" t="str">
        <f>+'PAI 2025 GPS rempl2)'!G113</f>
        <v>N/A</v>
      </c>
      <c r="H116" s="73" t="str">
        <f>+'PAI 2025 GPS rempl2)'!H113</f>
        <v>N/A</v>
      </c>
      <c r="I116" s="73" t="str">
        <f>+'PAI 2025 GPS rempl2)'!I113</f>
        <v>N/A</v>
      </c>
      <c r="J116" s="73">
        <f>IF(ISERROR(VLOOKUP(E116,'Plantilla publicacion'!$A$3:$Q$502,17,0)),"N/A",(VLOOKUP(E116,'Plantilla publicacion'!$A$3:$Q$502,17,0)))</f>
        <v>0</v>
      </c>
      <c r="K116" s="73" t="str">
        <f>+'PAI 2025 GPS rempl2)'!K113</f>
        <v>N/A</v>
      </c>
      <c r="L116" s="73" t="str">
        <f>+'PAI 2025 GPS rempl2)'!L113</f>
        <v>N/A</v>
      </c>
      <c r="M116" s="73" t="str">
        <f>+'PAI 2025 GPS rempl2)'!M113</f>
        <v>N/A</v>
      </c>
      <c r="N116" s="73"/>
      <c r="O116" s="73" t="str">
        <f>+'PAI 2025 GPS rempl2)'!O113</f>
        <v>Ejecutar el programa Propiedad Industrial para emprendedores PI-e.   (Matriz de seguimiento e Informe final del programa)</v>
      </c>
      <c r="P116" s="73">
        <f>+'PAI 2025 GPS rempl2)'!P113</f>
        <v>10</v>
      </c>
      <c r="Q116" s="73">
        <f>+'PAI 2025 GPS rempl2)'!Q113</f>
        <v>100</v>
      </c>
      <c r="R116" s="73" t="str">
        <f>+'PAI 2025 GPS rempl2)'!R113</f>
        <v>Porcentual</v>
      </c>
      <c r="S116" s="73" t="str">
        <f>+'PAI 2025 GPS rempl2)'!S113</f>
        <v>% de seguimientos realizados / 100% de seguimientos programados</v>
      </c>
      <c r="T116" s="73" t="str">
        <f>+'PAI 2025 GPS rempl2)'!T113</f>
        <v>2025-02-03</v>
      </c>
      <c r="U116" s="73" t="str">
        <f>+'PAI 2025 GPS rempl2)'!U113</f>
        <v>2025-11-28</v>
      </c>
      <c r="V116" s="73" t="str">
        <f>+'PAI 2025 GPS rempl2)'!V113</f>
        <v>2023-GRUPO DE TRABAJO DE CENTRO DE INFORMACIÓN TECNOLÓGICA Y APOYO A LA GESTIÓN DE PROPIEDAD LA INDUSTRIAL</v>
      </c>
    </row>
    <row r="117" spans="1:22" ht="45" x14ac:dyDescent="0.25">
      <c r="A117" s="36" t="str">
        <f>+'PAI 2025 GPS rempl2)'!A114</f>
        <v>2023.3.3</v>
      </c>
      <c r="B117" s="73" t="str">
        <f>+'PAI 2025 GPS rempl2)'!B114</f>
        <v>2023-GRUPO DE TRABAJO DE CENTRO DE INFORMACIÓN TECNOLÓGICA Y APOYO A LA GESTIÓN DE PROPIEDAD LA INDUSTRIAL</v>
      </c>
      <c r="C117" s="73">
        <f>+'PAI 2025 GPS rempl2)'!C114</f>
        <v>0</v>
      </c>
      <c r="D117" s="73" t="str">
        <f>+'PAI 2025 GPS rempl2)'!D114</f>
        <v>Actividad propia</v>
      </c>
      <c r="E117" s="73" t="str">
        <f>+'PAI 2025 GPS rempl2)'!E114</f>
        <v>2023.3.3</v>
      </c>
      <c r="F117" s="73" t="str">
        <f>+'PAI 2025 GPS rempl2)'!F114</f>
        <v>N/A</v>
      </c>
      <c r="G117" s="73" t="str">
        <f>+'PAI 2025 GPS rempl2)'!G114</f>
        <v>N/A</v>
      </c>
      <c r="H117" s="73" t="str">
        <f>+'PAI 2025 GPS rempl2)'!H114</f>
        <v>N/A</v>
      </c>
      <c r="I117" s="73" t="str">
        <f>+'PAI 2025 GPS rempl2)'!I114</f>
        <v>N/A</v>
      </c>
      <c r="J117" s="73">
        <f>IF(ISERROR(VLOOKUP(E117,'Plantilla publicacion'!$A$3:$Q$502,17,0)),"N/A",(VLOOKUP(E117,'Plantilla publicacion'!$A$3:$Q$502,17,0)))</f>
        <v>0</v>
      </c>
      <c r="K117" s="73" t="str">
        <f>+'PAI 2025 GPS rempl2)'!K114</f>
        <v>N/A</v>
      </c>
      <c r="L117" s="73" t="str">
        <f>+'PAI 2025 GPS rempl2)'!L114</f>
        <v>N/A</v>
      </c>
      <c r="M117" s="73" t="str">
        <f>+'PAI 2025 GPS rempl2)'!M114</f>
        <v>N/A</v>
      </c>
      <c r="N117" s="73"/>
      <c r="O117" s="73" t="str">
        <f>+'PAI 2025 GPS rempl2)'!O114</f>
        <v>Elaborar matriz de etapas para el seguimiento de ejecución de la estrategia</v>
      </c>
      <c r="P117" s="73">
        <f>+'PAI 2025 GPS rempl2)'!P114</f>
        <v>10</v>
      </c>
      <c r="Q117" s="73">
        <f>+'PAI 2025 GPS rempl2)'!Q114</f>
        <v>1</v>
      </c>
      <c r="R117" s="73" t="str">
        <f>+'PAI 2025 GPS rempl2)'!R114</f>
        <v>Númerica</v>
      </c>
      <c r="S117" s="73" t="str">
        <f>+'PAI 2025 GPS rempl2)'!S114</f>
        <v># de matrices realizadas / 1 matrices programadas</v>
      </c>
      <c r="T117" s="73" t="str">
        <f>+'PAI 2025 GPS rempl2)'!T114</f>
        <v>2025-02-03</v>
      </c>
      <c r="U117" s="73" t="str">
        <f>+'PAI 2025 GPS rempl2)'!U114</f>
        <v>2025-02-28</v>
      </c>
      <c r="V117" s="73" t="str">
        <f>+'PAI 2025 GPS rempl2)'!V114</f>
        <v>2023-GRUPO DE TRABAJO DE CENTRO DE INFORMACIÓN TECNOLÓGICA Y APOYO A LA GESTIÓN DE PROPIEDAD LA INDUSTRIAL</v>
      </c>
    </row>
    <row r="118" spans="1:22" ht="45" x14ac:dyDescent="0.25">
      <c r="A118" s="36" t="str">
        <f>+'PAI 2025 GPS rempl2)'!A115</f>
        <v>2023.3.4</v>
      </c>
      <c r="B118" s="73" t="str">
        <f>+'PAI 2025 GPS rempl2)'!B115</f>
        <v>2023-GRUPO DE TRABAJO DE CENTRO DE INFORMACIÓN TECNOLÓGICA Y APOYO A LA GESTIÓN DE PROPIEDAD LA INDUSTRIAL</v>
      </c>
      <c r="C118" s="73">
        <f>+'PAI 2025 GPS rempl2)'!C115</f>
        <v>0</v>
      </c>
      <c r="D118" s="73" t="str">
        <f>+'PAI 2025 GPS rempl2)'!D115</f>
        <v>Actividad propia</v>
      </c>
      <c r="E118" s="73" t="str">
        <f>+'PAI 2025 GPS rempl2)'!E115</f>
        <v>2023.3.4</v>
      </c>
      <c r="F118" s="73" t="str">
        <f>+'PAI 2025 GPS rempl2)'!F115</f>
        <v>N/A</v>
      </c>
      <c r="G118" s="73" t="str">
        <f>+'PAI 2025 GPS rempl2)'!G115</f>
        <v>N/A</v>
      </c>
      <c r="H118" s="73" t="str">
        <f>+'PAI 2025 GPS rempl2)'!H115</f>
        <v>N/A</v>
      </c>
      <c r="I118" s="73" t="str">
        <f>+'PAI 2025 GPS rempl2)'!I115</f>
        <v>N/A</v>
      </c>
      <c r="J118" s="73">
        <f>IF(ISERROR(VLOOKUP(E118,'Plantilla publicacion'!$A$3:$Q$502,17,0)),"N/A",(VLOOKUP(E118,'Plantilla publicacion'!$A$3:$Q$502,17,0)))</f>
        <v>0</v>
      </c>
      <c r="K118" s="73" t="str">
        <f>+'PAI 2025 GPS rempl2)'!K115</f>
        <v>N/A</v>
      </c>
      <c r="L118" s="73" t="str">
        <f>+'PAI 2025 GPS rempl2)'!L115</f>
        <v>N/A</v>
      </c>
      <c r="M118" s="73" t="str">
        <f>+'PAI 2025 GPS rempl2)'!M115</f>
        <v>N/A</v>
      </c>
      <c r="N118" s="73"/>
      <c r="O118" s="73" t="str">
        <f>+'PAI 2025 GPS rempl2)'!O115</f>
        <v>Ejecutar la estrategia Marcas de paz.  (Matriz de seguimiento e Informe final del programa)</v>
      </c>
      <c r="P118" s="73">
        <f>+'PAI 2025 GPS rempl2)'!P115</f>
        <v>20</v>
      </c>
      <c r="Q118" s="73">
        <f>+'PAI 2025 GPS rempl2)'!Q115</f>
        <v>100</v>
      </c>
      <c r="R118" s="73" t="str">
        <f>+'PAI 2025 GPS rempl2)'!R115</f>
        <v>Porcentual</v>
      </c>
      <c r="S118" s="73" t="str">
        <f>+'PAI 2025 GPS rempl2)'!S115</f>
        <v>% de seguimientos realizados / 100% de seguimientos programados</v>
      </c>
      <c r="T118" s="73" t="str">
        <f>+'PAI 2025 GPS rempl2)'!T115</f>
        <v>2025-02-03</v>
      </c>
      <c r="U118" s="73" t="str">
        <f>+'PAI 2025 GPS rempl2)'!U115</f>
        <v>2025-11-28</v>
      </c>
      <c r="V118" s="73" t="str">
        <f>+'PAI 2025 GPS rempl2)'!V115</f>
        <v>2023-GRUPO DE TRABAJO DE CENTRO DE INFORMACIÓN TECNOLÓGICA Y APOYO A LA GESTIÓN DE PROPIEDAD LA INDUSTRIAL</v>
      </c>
    </row>
    <row r="119" spans="1:22" ht="255" x14ac:dyDescent="0.25">
      <c r="A119" s="36" t="str">
        <f>+'PAI 2025 GPS rempl2)'!A116</f>
        <v>2023.4</v>
      </c>
      <c r="B119" s="74" t="str">
        <f>+'PAI 2025 GPS rempl2)'!B116</f>
        <v>2023-GRUPO DE TRABAJO DE CENTRO DE INFORMACIÓN TECNOLÓGICA Y APOYO A LA GESTIÓN DE PROPIEDAD LA INDUSTRIAL</v>
      </c>
      <c r="C119" s="74">
        <f>+'PAI 2025 GPS rempl2)'!C116</f>
        <v>0</v>
      </c>
      <c r="D119" s="74" t="str">
        <f>+'PAI 2025 GPS rempl2)'!D116</f>
        <v>Producto</v>
      </c>
      <c r="E119" s="74" t="str">
        <f>+'PAI 2025 GPS rempl2)'!E116</f>
        <v>2023.4</v>
      </c>
      <c r="F119" s="74" t="str">
        <f>+'PAI 2025 GPS rempl2)'!F116</f>
        <v>Operativo</v>
      </c>
      <c r="G119" s="74" t="str">
        <f>IF(ISERROR(VLOOKUP(E119,'Plantilla publicacion'!$A$3:$F$502,6,0)),"N/A",(VLOOKUP(E119,'Plantilla publicacion'!$A$3:$F$502,6,0)))</f>
        <v>58-Promover el enfoque preventivo, diferencial y territorial en el que hacer misional de la entidad</v>
      </c>
      <c r="H119" s="74" t="str">
        <f>IF(ISERROR(VLOOKUP(E119,'Plantilla publicacion'!$A$3:$P$502,14,0)),"N/A",(VLOOKUP(E119,'Plantilla publicacion'!$A$3:$P$502,14,0)))</f>
        <v>103-Cumplimiento de productos del PAI asociados a Promover el enfoque preventivo, diferencial y territorial en el que hacer misional de la entidad</v>
      </c>
      <c r="I119" s="74" t="str">
        <f>IF(ISERROR(VLOOKUP(E119,'Plantilla publicacion'!$A$3:$P$502,15,0)),"N/A",(VLOOKUP(E119,'Plantilla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9" s="74" t="str">
        <f>IF(ISERROR(VLOOKUP(E119,'Plantilla publicacion'!$A$3:$Q$502,17,0)),"N/A",(VLOOKUP(E119,'Plantilla publicacion'!$A$3:$Q$502,17,0)))</f>
        <v>PND - 2-03-9-b- Seguridad humana y justicia social - Aprovechamiento de la propiedad intelectual / PES - Reindustrialización</v>
      </c>
      <c r="K119" s="74" t="str">
        <f>+'PAI 2025 GPS rempl2)'!K116</f>
        <v>No</v>
      </c>
      <c r="L119" s="74" t="str">
        <f>+'PAI 2025 GPS rempl2)'!L116</f>
        <v>C-3503-0200-0014-20309b</v>
      </c>
      <c r="M119" s="74" t="str">
        <f>IF(ISERROR(VLOOKUP(E119,'Plantilla publicacion'!$A$3:$E$502,5,0)),"N/A",(VLOOKUP(E119,'Plantilla publicacion'!$A$3:$E$502,5,0)))</f>
        <v>Política Servicio al Ciudadano_DIMENSIÓN Gestión con Valores para Resultados</v>
      </c>
      <c r="N119" s="74" t="str">
        <f>IF(VLOOKUP(A119,'Plantilla publicacion'!$A$3:$Q$502,16,0)=0,"NA",VLOOKUP(A119,'Plantilla publicacion'!$A$3:$Q$502,16,0))</f>
        <v>PND_3_Brindar acompañamiento a inventores y promover el uso de la información de patentes / PND_4_Reinvertir parte de las tasas recaudadas por propiedad industrial en el funcionamiento y promoción de la innovación / PEI_38 / CONPES 3934 Acción 4.7</v>
      </c>
      <c r="O119" s="74" t="str">
        <f>+'PAI 2025 GPS rempl2)'!O116</f>
        <v>Boletines tecnológicos para la  promoción y difusión del sistema de propiedad industrial para empresas, centros de investigación y en general aquellas entidades que desarrollen tecnologías verdes, divulgados (Informe de divulgación)</v>
      </c>
      <c r="P119" s="74">
        <f>+'PAI 2025 GPS rempl2)'!P116</f>
        <v>10</v>
      </c>
      <c r="Q119" s="74">
        <f>+'PAI 2025 GPS rempl2)'!Q116</f>
        <v>2</v>
      </c>
      <c r="R119" s="74" t="str">
        <f>+'PAI 2025 GPS rempl2)'!R116</f>
        <v>Númerica</v>
      </c>
      <c r="S119" s="74" t="str">
        <f>+'PAI 2025 GPS rempl2)'!S116</f>
        <v># de Boletines divulgados / 2 Boletines por divulgar</v>
      </c>
      <c r="T119" s="74" t="str">
        <f>+'PAI 2025 GPS rempl2)'!T116</f>
        <v>2025-02-03</v>
      </c>
      <c r="U119" s="74" t="str">
        <f>+'PAI 2025 GPS rempl2)'!U116</f>
        <v>2025-12-12</v>
      </c>
      <c r="V119" s="74" t="str">
        <f>+'PAI 2025 GPS rempl2)'!V116</f>
        <v>2023-GRUPO DE TRABAJO DE CENTRO DE INFORMACIÓN TECNOLÓGICA Y APOYO A LA GESTIÓN DE PROPIEDAD LA INDUSTRIAL</v>
      </c>
    </row>
    <row r="120" spans="1:22" ht="45" x14ac:dyDescent="0.25">
      <c r="A120" s="36" t="str">
        <f>+'PAI 2025 GPS rempl2)'!A117</f>
        <v>2023.4.1</v>
      </c>
      <c r="B120" s="73" t="str">
        <f>+'PAI 2025 GPS rempl2)'!B117</f>
        <v>2023-GRUPO DE TRABAJO DE CENTRO DE INFORMACIÓN TECNOLÓGICA Y APOYO A LA GESTIÓN DE PROPIEDAD LA INDUSTRIAL</v>
      </c>
      <c r="C120" s="73">
        <f>+'PAI 2025 GPS rempl2)'!C117</f>
        <v>0</v>
      </c>
      <c r="D120" s="73" t="str">
        <f>+'PAI 2025 GPS rempl2)'!D117</f>
        <v>Actividad propia</v>
      </c>
      <c r="E120" s="73" t="str">
        <f>+'PAI 2025 GPS rempl2)'!E117</f>
        <v>2023.4.1</v>
      </c>
      <c r="F120" s="73" t="str">
        <f>+'PAI 2025 GPS rempl2)'!F117</f>
        <v>N/A</v>
      </c>
      <c r="G120" s="73" t="str">
        <f>+'PAI 2025 GPS rempl2)'!G117</f>
        <v>N/A</v>
      </c>
      <c r="H120" s="73" t="str">
        <f>+'PAI 2025 GPS rempl2)'!H117</f>
        <v>N/A</v>
      </c>
      <c r="I120" s="73" t="str">
        <f>+'PAI 2025 GPS rempl2)'!I117</f>
        <v>N/A</v>
      </c>
      <c r="J120" s="73">
        <f>IF(ISERROR(VLOOKUP(E120,'Plantilla publicacion'!$A$3:$Q$502,17,0)),"N/A",(VLOOKUP(E120,'Plantilla publicacion'!$A$3:$Q$502,17,0)))</f>
        <v>0</v>
      </c>
      <c r="K120" s="73" t="str">
        <f>+'PAI 2025 GPS rempl2)'!K117</f>
        <v>N/A</v>
      </c>
      <c r="L120" s="73" t="str">
        <f>+'PAI 2025 GPS rempl2)'!L117</f>
        <v>N/A</v>
      </c>
      <c r="M120" s="73" t="str">
        <f>+'PAI 2025 GPS rempl2)'!M117</f>
        <v>N/A</v>
      </c>
      <c r="N120" s="73"/>
      <c r="O120" s="73" t="str">
        <f>+'PAI 2025 GPS rempl2)'!O117</f>
        <v>Definir cronograma de trabajo y estructura del documento para los boletines tecnológicos.  (Cronograma de trabajo definido)</v>
      </c>
      <c r="P120" s="73">
        <f>+'PAI 2025 GPS rempl2)'!P117</f>
        <v>10</v>
      </c>
      <c r="Q120" s="73">
        <f>+'PAI 2025 GPS rempl2)'!Q117</f>
        <v>1</v>
      </c>
      <c r="R120" s="73" t="str">
        <f>+'PAI 2025 GPS rempl2)'!R117</f>
        <v>Númerica</v>
      </c>
      <c r="S120" s="73" t="str">
        <f>+'PAI 2025 GPS rempl2)'!S117</f>
        <v># de cronogramas y estructura de los boletines definidos / 1 cronograma y estructura de los boletines por definir</v>
      </c>
      <c r="T120" s="73" t="str">
        <f>+'PAI 2025 GPS rempl2)'!T117</f>
        <v>2025-02-03</v>
      </c>
      <c r="U120" s="73" t="str">
        <f>+'PAI 2025 GPS rempl2)'!U117</f>
        <v>2025-02-28</v>
      </c>
      <c r="V120" s="73" t="str">
        <f>+'PAI 2025 GPS rempl2)'!V117</f>
        <v>2023-GRUPO DE TRABAJO DE CENTRO DE INFORMACIÓN TECNOLÓGICA Y APOYO A LA GESTIÓN DE PROPIEDAD LA INDUSTRIAL</v>
      </c>
    </row>
    <row r="121" spans="1:22" ht="45" x14ac:dyDescent="0.25">
      <c r="A121" s="36" t="str">
        <f>+'PAI 2025 GPS rempl2)'!A118</f>
        <v>2023.4.2</v>
      </c>
      <c r="B121" s="73" t="str">
        <f>+'PAI 2025 GPS rempl2)'!B118</f>
        <v>2023-GRUPO DE TRABAJO DE CENTRO DE INFORMACIÓN TECNOLÓGICA Y APOYO A LA GESTIÓN DE PROPIEDAD LA INDUSTRIAL</v>
      </c>
      <c r="C121" s="73">
        <f>+'PAI 2025 GPS rempl2)'!C118</f>
        <v>0</v>
      </c>
      <c r="D121" s="73" t="str">
        <f>+'PAI 2025 GPS rempl2)'!D118</f>
        <v>Actividad propia</v>
      </c>
      <c r="E121" s="73" t="str">
        <f>+'PAI 2025 GPS rempl2)'!E118</f>
        <v>2023.4.2</v>
      </c>
      <c r="F121" s="73" t="str">
        <f>+'PAI 2025 GPS rempl2)'!F118</f>
        <v>N/A</v>
      </c>
      <c r="G121" s="73" t="str">
        <f>+'PAI 2025 GPS rempl2)'!G118</f>
        <v>N/A</v>
      </c>
      <c r="H121" s="73" t="str">
        <f>+'PAI 2025 GPS rempl2)'!H118</f>
        <v>N/A</v>
      </c>
      <c r="I121" s="73" t="str">
        <f>+'PAI 2025 GPS rempl2)'!I118</f>
        <v>N/A</v>
      </c>
      <c r="J121" s="73">
        <f>IF(ISERROR(VLOOKUP(E121,'Plantilla publicacion'!$A$3:$Q$502,17,0)),"N/A",(VLOOKUP(E121,'Plantilla publicacion'!$A$3:$Q$502,17,0)))</f>
        <v>0</v>
      </c>
      <c r="K121" s="73" t="str">
        <f>+'PAI 2025 GPS rempl2)'!K118</f>
        <v>N/A</v>
      </c>
      <c r="L121" s="73" t="str">
        <f>+'PAI 2025 GPS rempl2)'!L118</f>
        <v>N/A</v>
      </c>
      <c r="M121" s="73" t="str">
        <f>+'PAI 2025 GPS rempl2)'!M118</f>
        <v>N/A</v>
      </c>
      <c r="N121" s="73"/>
      <c r="O121" s="73" t="str">
        <f>+'PAI 2025 GPS rempl2)'!O118</f>
        <v>Elaborar y publicar dos (2) Boletines tecnológicos.  (Capturas de pantalla de la publicación de los boletines tecnológicos)</v>
      </c>
      <c r="P121" s="73">
        <f>+'PAI 2025 GPS rempl2)'!P118</f>
        <v>70</v>
      </c>
      <c r="Q121" s="73">
        <f>+'PAI 2025 GPS rempl2)'!Q118</f>
        <v>2</v>
      </c>
      <c r="R121" s="73" t="str">
        <f>+'PAI 2025 GPS rempl2)'!R118</f>
        <v>Númerica</v>
      </c>
      <c r="S121" s="73" t="str">
        <f>+'PAI 2025 GPS rempl2)'!S118</f>
        <v># de Boletines publicados / 2 boletines por publicar</v>
      </c>
      <c r="T121" s="73" t="str">
        <f>+'PAI 2025 GPS rempl2)'!T118</f>
        <v>2025-03-03</v>
      </c>
      <c r="U121" s="73" t="str">
        <f>+'PAI 2025 GPS rempl2)'!U118</f>
        <v>2025-11-28</v>
      </c>
      <c r="V121" s="73" t="str">
        <f>+'PAI 2025 GPS rempl2)'!V118</f>
        <v>2023-GRUPO DE TRABAJO DE CENTRO DE INFORMACIÓN TECNOLÓGICA Y APOYO A LA GESTIÓN DE PROPIEDAD LA INDUSTRIAL</v>
      </c>
    </row>
    <row r="122" spans="1:22" ht="45" x14ac:dyDescent="0.25">
      <c r="A122" s="36" t="str">
        <f>+'PAI 2025 GPS rempl2)'!A119</f>
        <v>2023.4.3</v>
      </c>
      <c r="B122" s="73" t="str">
        <f>+'PAI 2025 GPS rempl2)'!B119</f>
        <v>2023-GRUPO DE TRABAJO DE CENTRO DE INFORMACIÓN TECNOLÓGICA Y APOYO A LA GESTIÓN DE PROPIEDAD LA INDUSTRIAL</v>
      </c>
      <c r="C122" s="73">
        <f>+'PAI 2025 GPS rempl2)'!C119</f>
        <v>0</v>
      </c>
      <c r="D122" s="73" t="str">
        <f>+'PAI 2025 GPS rempl2)'!D119</f>
        <v>Actividad propia</v>
      </c>
      <c r="E122" s="73" t="str">
        <f>+'PAI 2025 GPS rempl2)'!E119</f>
        <v>2023.4.3</v>
      </c>
      <c r="F122" s="73" t="str">
        <f>+'PAI 2025 GPS rempl2)'!F119</f>
        <v>N/A</v>
      </c>
      <c r="G122" s="73" t="str">
        <f>+'PAI 2025 GPS rempl2)'!G119</f>
        <v>N/A</v>
      </c>
      <c r="H122" s="73" t="str">
        <f>+'PAI 2025 GPS rempl2)'!H119</f>
        <v>N/A</v>
      </c>
      <c r="I122" s="73" t="str">
        <f>+'PAI 2025 GPS rempl2)'!I119</f>
        <v>N/A</v>
      </c>
      <c r="J122" s="73">
        <f>IF(ISERROR(VLOOKUP(E122,'Plantilla publicacion'!$A$3:$Q$502,17,0)),"N/A",(VLOOKUP(E122,'Plantilla publicacion'!$A$3:$Q$502,17,0)))</f>
        <v>0</v>
      </c>
      <c r="K122" s="73" t="str">
        <f>+'PAI 2025 GPS rempl2)'!K119</f>
        <v>N/A</v>
      </c>
      <c r="L122" s="73" t="str">
        <f>+'PAI 2025 GPS rempl2)'!L119</f>
        <v>N/A</v>
      </c>
      <c r="M122" s="73" t="str">
        <f>+'PAI 2025 GPS rempl2)'!M119</f>
        <v>N/A</v>
      </c>
      <c r="N122" s="73"/>
      <c r="O122" s="73" t="str">
        <f>+'PAI 2025 GPS rempl2)'!O119</f>
        <v>Realizar la divulgación de los dos (2) Boletines tecnológicos. (Informe de divulgación)</v>
      </c>
      <c r="P122" s="73">
        <f>+'PAI 2025 GPS rempl2)'!P119</f>
        <v>20</v>
      </c>
      <c r="Q122" s="73">
        <f>+'PAI 2025 GPS rempl2)'!Q119</f>
        <v>2</v>
      </c>
      <c r="R122" s="73" t="str">
        <f>+'PAI 2025 GPS rempl2)'!R119</f>
        <v>Númerica</v>
      </c>
      <c r="S122" s="73" t="str">
        <f>+'PAI 2025 GPS rempl2)'!S119</f>
        <v># de Boletines divulgados / 2 Boletines por divulgar</v>
      </c>
      <c r="T122" s="73" t="str">
        <f>+'PAI 2025 GPS rempl2)'!T119</f>
        <v>2025-03-03</v>
      </c>
      <c r="U122" s="73" t="str">
        <f>+'PAI 2025 GPS rempl2)'!U119</f>
        <v>2025-12-12</v>
      </c>
      <c r="V122" s="73" t="str">
        <f>+'PAI 2025 GPS rempl2)'!V119</f>
        <v>2023-GRUPO DE TRABAJO DE CENTRO DE INFORMACIÓN TECNOLÓGICA Y APOYO A LA GESTIÓN DE PROPIEDAD LA INDUSTRIAL</v>
      </c>
    </row>
    <row r="123" spans="1:22" ht="255" x14ac:dyDescent="0.25">
      <c r="A123" s="36" t="str">
        <f>+'PAI 2025 GPS rempl2)'!A120</f>
        <v>2023.5</v>
      </c>
      <c r="B123" s="74" t="str">
        <f>+'PAI 2025 GPS rempl2)'!B120</f>
        <v>2023-GRUPO DE TRABAJO DE CENTRO DE INFORMACIÓN TECNOLÓGICA Y APOYO A LA GESTIÓN DE PROPIEDAD LA INDUSTRIAL</v>
      </c>
      <c r="C123" s="74">
        <f>+'PAI 2025 GPS rempl2)'!C120</f>
        <v>0</v>
      </c>
      <c r="D123" s="74" t="str">
        <f>+'PAI 2025 GPS rempl2)'!D120</f>
        <v>Producto</v>
      </c>
      <c r="E123" s="74" t="str">
        <f>+'PAI 2025 GPS rempl2)'!E120</f>
        <v>2023.5</v>
      </c>
      <c r="F123" s="74" t="str">
        <f>+'PAI 2025 GPS rempl2)'!F120</f>
        <v>Operativo</v>
      </c>
      <c r="G123" s="74" t="str">
        <f>IF(ISERROR(VLOOKUP(E123,'Plantilla publicacion'!$A$3:$F$502,6,0)),"N/A",(VLOOKUP(E123,'Plantilla publicacion'!$A$3:$F$502,6,0)))</f>
        <v>58-Promover el enfoque preventivo, diferencial y territorial en el que hacer misional de la entidad</v>
      </c>
      <c r="H123" s="74" t="str">
        <f>IF(ISERROR(VLOOKUP(E123,'Plantilla publicacion'!$A$3:$P$502,14,0)),"N/A",(VLOOKUP(E123,'Plantilla publicacion'!$A$3:$P$502,14,0)))</f>
        <v>103-Cumplimiento de productos del PAI asociados a Promover el enfoque preventivo, diferencial y territorial en el que hacer misional de la entidad</v>
      </c>
      <c r="I123" s="74" t="str">
        <f>IF(ISERROR(VLOOKUP(E123,'Plantilla publicacion'!$A$3:$P$502,15,0)),"N/A",(VLOOKUP(E123,'Plantilla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23" s="74" t="str">
        <f>IF(ISERROR(VLOOKUP(E123,'Plantilla publicacion'!$A$3:$Q$502,17,0)),"N/A",(VLOOKUP(E123,'Plantilla publicacion'!$A$3:$Q$502,17,0)))</f>
        <v>PND - 2-03-9-b- Seguridad humana y justicia social - Aprovechamiento de la propiedad intelectual / PES - Reindustrialización</v>
      </c>
      <c r="K123" s="74" t="str">
        <f>+'PAI 2025 GPS rempl2)'!K120</f>
        <v>No</v>
      </c>
      <c r="L123" s="74" t="str">
        <f>+'PAI 2025 GPS rempl2)'!L120</f>
        <v>N/A</v>
      </c>
      <c r="M123" s="74" t="str">
        <f>IF(ISERROR(VLOOKUP(E123,'Plantilla publicacion'!$A$3:$E$502,5,0)),"N/A",(VLOOKUP(E123,'Plantilla publicacion'!$A$3:$E$502,5,0)))</f>
        <v>Política Servicio al Ciudadano_DIMENSIÓN Gestión con Valores para Resultados</v>
      </c>
      <c r="N123" s="74" t="str">
        <f>IF(VLOOKUP(A123,'Plantilla publicacion'!$A$3:$Q$502,16,0)=0,"NA",VLOOKUP(A123,'Plantilla publicacion'!$A$3:$Q$502,16,0))</f>
        <v>PND_2_Fomentar estrategias de sensibilización para el reconocimiento, aprovechamiento y uso responsable de los derechos de PI / PEI_31 / CONPES 4062 Acción 4.7</v>
      </c>
      <c r="O123" s="74" t="str">
        <f>+'PAI 2025 GPS rempl2)'!O120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23" s="74">
        <f>+'PAI 2025 GPS rempl2)'!P120</f>
        <v>10</v>
      </c>
      <c r="Q123" s="74">
        <f>+'PAI 2025 GPS rempl2)'!Q120</f>
        <v>1</v>
      </c>
      <c r="R123" s="74" t="str">
        <f>+'PAI 2025 GPS rempl2)'!R120</f>
        <v>Númerica</v>
      </c>
      <c r="S123" s="74" t="str">
        <f>+'PAI 2025 GPS rempl2)'!S120</f>
        <v># de estrategias implementadas / 1 estrategia por implementar</v>
      </c>
      <c r="T123" s="74" t="str">
        <f>+'PAI 2025 GPS rempl2)'!T120</f>
        <v>2025-02-03</v>
      </c>
      <c r="U123" s="74" t="str">
        <f>+'PAI 2025 GPS rempl2)'!U120</f>
        <v>2025-11-28</v>
      </c>
      <c r="V123" s="74" t="str">
        <f>+'PAI 2025 GPS rempl2)'!V120</f>
        <v>2023-GRUPO DE TRABAJO DE CENTRO DE INFORMACIÓN TECNOLÓGICA Y APOYO A LA GESTIÓN DE PROPIEDAD LA INDUSTRIAL</v>
      </c>
    </row>
    <row r="124" spans="1:22" ht="60" x14ac:dyDescent="0.25">
      <c r="A124" s="36" t="str">
        <f>+'PAI 2025 GPS rempl2)'!A121</f>
        <v>2023.5.1</v>
      </c>
      <c r="B124" s="73" t="str">
        <f>+'PAI 2025 GPS rempl2)'!B121</f>
        <v>2023-GRUPO DE TRABAJO DE CENTRO DE INFORMACIÓN TECNOLÓGICA Y APOYO A LA GESTIÓN DE PROPIEDAD LA INDUSTRIAL</v>
      </c>
      <c r="C124" s="73">
        <f>+'PAI 2025 GPS rempl2)'!C121</f>
        <v>0</v>
      </c>
      <c r="D124" s="73" t="str">
        <f>+'PAI 2025 GPS rempl2)'!D121</f>
        <v>Actividad propia</v>
      </c>
      <c r="E124" s="73" t="str">
        <f>+'PAI 2025 GPS rempl2)'!E121</f>
        <v>2023.5.1</v>
      </c>
      <c r="F124" s="73" t="str">
        <f>+'PAI 2025 GPS rempl2)'!F121</f>
        <v>N/A</v>
      </c>
      <c r="G124" s="73" t="str">
        <f>+'PAI 2025 GPS rempl2)'!G121</f>
        <v>N/A</v>
      </c>
      <c r="H124" s="73" t="str">
        <f>+'PAI 2025 GPS rempl2)'!H121</f>
        <v>N/A</v>
      </c>
      <c r="I124" s="73" t="str">
        <f>+'PAI 2025 GPS rempl2)'!I121</f>
        <v>N/A</v>
      </c>
      <c r="J124" s="73">
        <f>IF(ISERROR(VLOOKUP(E124,'Plantilla publicacion'!$A$3:$Q$502,17,0)),"N/A",(VLOOKUP(E124,'Plantilla publicacion'!$A$3:$Q$502,17,0)))</f>
        <v>0</v>
      </c>
      <c r="K124" s="73" t="str">
        <f>+'PAI 2025 GPS rempl2)'!K121</f>
        <v>N/A</v>
      </c>
      <c r="L124" s="73" t="str">
        <f>+'PAI 2025 GPS rempl2)'!L121</f>
        <v>N/A</v>
      </c>
      <c r="M124" s="73" t="str">
        <f>+'PAI 2025 GPS rempl2)'!M121</f>
        <v>N/A</v>
      </c>
      <c r="N124" s="73"/>
      <c r="O124" s="73" t="str">
        <f>+'PAI 2025 GPS rempl2)'!O121</f>
        <v>Diseñar y ejecutar piloto de la estrategia para fomentar el uso, difusión y sensibilización de instrumentos de protección asociados a signos de vocación colectiva    (Informe de ejecución del piloto de la estrategia)</v>
      </c>
      <c r="P124" s="73">
        <f>+'PAI 2025 GPS rempl2)'!P121</f>
        <v>70</v>
      </c>
      <c r="Q124" s="73">
        <f>+'PAI 2025 GPS rempl2)'!Q121</f>
        <v>1</v>
      </c>
      <c r="R124" s="73" t="str">
        <f>+'PAI 2025 GPS rempl2)'!R121</f>
        <v>Númerica</v>
      </c>
      <c r="S124" s="73" t="str">
        <f>+'PAI 2025 GPS rempl2)'!S121</f>
        <v># de estrategias ejecutadas / 1 estrategia por ejecutar</v>
      </c>
      <c r="T124" s="73" t="str">
        <f>+'PAI 2025 GPS rempl2)'!T121</f>
        <v>2025-02-03</v>
      </c>
      <c r="U124" s="73" t="str">
        <f>+'PAI 2025 GPS rempl2)'!U121</f>
        <v>2025-09-30</v>
      </c>
      <c r="V124" s="73" t="str">
        <f>+'PAI 2025 GPS rempl2)'!V121</f>
        <v>2023-GRUPO DE TRABAJO DE CENTRO DE INFORMACIÓN TECNOLÓGICA Y APOYO A LA GESTIÓN DE PROPIEDAD LA INDUSTRIAL</v>
      </c>
    </row>
    <row r="125" spans="1:22" ht="45" x14ac:dyDescent="0.25">
      <c r="A125" s="36" t="str">
        <f>+'PAI 2025 GPS rempl2)'!A122</f>
        <v>2023.5.2</v>
      </c>
      <c r="B125" s="73" t="str">
        <f>+'PAI 2025 GPS rempl2)'!B122</f>
        <v>2023-GRUPO DE TRABAJO DE CENTRO DE INFORMACIÓN TECNOLÓGICA Y APOYO A LA GESTIÓN DE PROPIEDAD LA INDUSTRIAL</v>
      </c>
      <c r="C125" s="73">
        <f>+'PAI 2025 GPS rempl2)'!C122</f>
        <v>0</v>
      </c>
      <c r="D125" s="73" t="str">
        <f>+'PAI 2025 GPS rempl2)'!D122</f>
        <v>Actividad propia</v>
      </c>
      <c r="E125" s="73" t="str">
        <f>+'PAI 2025 GPS rempl2)'!E122</f>
        <v>2023.5.2</v>
      </c>
      <c r="F125" s="73" t="str">
        <f>+'PAI 2025 GPS rempl2)'!F122</f>
        <v>N/A</v>
      </c>
      <c r="G125" s="73" t="str">
        <f>+'PAI 2025 GPS rempl2)'!G122</f>
        <v>N/A</v>
      </c>
      <c r="H125" s="73" t="str">
        <f>+'PAI 2025 GPS rempl2)'!H122</f>
        <v>N/A</v>
      </c>
      <c r="I125" s="73" t="str">
        <f>+'PAI 2025 GPS rempl2)'!I122</f>
        <v>N/A</v>
      </c>
      <c r="J125" s="73">
        <f>IF(ISERROR(VLOOKUP(E125,'Plantilla publicacion'!$A$3:$Q$502,17,0)),"N/A",(VLOOKUP(E125,'Plantilla publicacion'!$A$3:$Q$502,17,0)))</f>
        <v>0</v>
      </c>
      <c r="K125" s="73" t="str">
        <f>+'PAI 2025 GPS rempl2)'!K122</f>
        <v>N/A</v>
      </c>
      <c r="L125" s="73" t="str">
        <f>+'PAI 2025 GPS rempl2)'!L122</f>
        <v>N/A</v>
      </c>
      <c r="M125" s="73" t="str">
        <f>+'PAI 2025 GPS rempl2)'!M122</f>
        <v>N/A</v>
      </c>
      <c r="N125" s="73"/>
      <c r="O125" s="73" t="str">
        <f>+'PAI 2025 GPS rempl2)'!O122</f>
        <v>Elaborar informe de la implementación de la acción CONPES 4.7 propuesta  (Informe anual de la implementación)</v>
      </c>
      <c r="P125" s="73">
        <f>+'PAI 2025 GPS rempl2)'!P122</f>
        <v>30</v>
      </c>
      <c r="Q125" s="73">
        <f>+'PAI 2025 GPS rempl2)'!Q122</f>
        <v>1</v>
      </c>
      <c r="R125" s="73" t="str">
        <f>+'PAI 2025 GPS rempl2)'!R122</f>
        <v>Númerica</v>
      </c>
      <c r="S125" s="73" t="str">
        <f>+'PAI 2025 GPS rempl2)'!S122</f>
        <v># de informes elaborados / 1 informe por elaborar</v>
      </c>
      <c r="T125" s="73" t="str">
        <f>+'PAI 2025 GPS rempl2)'!T122</f>
        <v>2025-10-01</v>
      </c>
      <c r="U125" s="73" t="str">
        <f>+'PAI 2025 GPS rempl2)'!U122</f>
        <v>2025-11-28</v>
      </c>
      <c r="V125" s="73" t="str">
        <f>+'PAI 2025 GPS rempl2)'!V122</f>
        <v>2023-GRUPO DE TRABAJO DE CENTRO DE INFORMACIÓN TECNOLÓGICA Y APOYO A LA GESTIÓN DE PROPIEDAD LA INDUSTRIAL</v>
      </c>
    </row>
    <row r="126" spans="1:22" ht="255" x14ac:dyDescent="0.25">
      <c r="A126" s="36" t="str">
        <f>+'PAI 2025 GPS rempl2)'!A123</f>
        <v>2023.6</v>
      </c>
      <c r="B126" s="74" t="str">
        <f>+'PAI 2025 GPS rempl2)'!B123</f>
        <v>2023-GRUPO DE TRABAJO DE CENTRO DE INFORMACIÓN TECNOLÓGICA Y APOYO A LA GESTIÓN DE PROPIEDAD LA INDUSTRIAL</v>
      </c>
      <c r="C126" s="74">
        <f>+'PAI 2025 GPS rempl2)'!C123</f>
        <v>0</v>
      </c>
      <c r="D126" s="74" t="str">
        <f>+'PAI 2025 GPS rempl2)'!D123</f>
        <v>Producto</v>
      </c>
      <c r="E126" s="74" t="str">
        <f>+'PAI 2025 GPS rempl2)'!E123</f>
        <v>2023.6</v>
      </c>
      <c r="F126" s="74" t="str">
        <f>+'PAI 2025 GPS rempl2)'!F123</f>
        <v>Innovador</v>
      </c>
      <c r="G126" s="74" t="str">
        <f>IF(ISERROR(VLOOKUP(E126,'Plantilla publicacion'!$A$3:$F$502,6,0)),"N/A",(VLOOKUP(E126,'Plantilla publicacion'!$A$3:$F$502,6,0)))</f>
        <v>58-Promover el enfoque preventivo, diferencial y territorial en el que hacer misional de la entidad</v>
      </c>
      <c r="H126" s="74" t="str">
        <f>IF(ISERROR(VLOOKUP(E126,'Plantilla publicacion'!$A$3:$P$502,14,0)),"N/A",(VLOOKUP(E126,'Plantilla publicacion'!$A$3:$P$502,14,0)))</f>
        <v>103-Cumplimiento de productos del PAI asociados a Promover el enfoque preventivo, diferencial y territorial en el que hacer misional de la entidad</v>
      </c>
      <c r="I126" s="74" t="str">
        <f>IF(ISERROR(VLOOKUP(E126,'Plantilla publicacion'!$A$3:$P$502,15,0)),"N/A",(VLOOKUP(E126,'Plantilla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26" s="74" t="str">
        <f>IF(ISERROR(VLOOKUP(E126,'Plantilla publicacion'!$A$3:$Q$502,17,0)),"N/A",(VLOOKUP(E126,'Plantilla publicacion'!$A$3:$Q$502,17,0)))</f>
        <v>PND - 2-03-9-b- Seguridad humana y justicia social - Aprovechamiento de la propiedad intelectual / PES - Reindustrialización</v>
      </c>
      <c r="K126" s="74" t="str">
        <f>+'PAI 2025 GPS rempl2)'!K123</f>
        <v>No</v>
      </c>
      <c r="L126" s="74" t="str">
        <f>+'PAI 2025 GPS rempl2)'!L123</f>
        <v>C-3503-0200-0014-20309b</v>
      </c>
      <c r="M126" s="74" t="str">
        <f>IF(ISERROR(VLOOKUP(E126,'Plantilla publicacion'!$A$3:$E$502,5,0)),"N/A",(VLOOKUP(E126,'Plantilla publicacion'!$A$3:$E$502,5,0)))</f>
        <v>Política Participación Ciudadana en la Gestión Pública _DIMENSIÓN Gestión con Valores para Resultados</v>
      </c>
      <c r="N126" s="74" t="str">
        <f>IF(VLOOKUP(A126,'Plantilla publicacion'!$A$3:$Q$502,16,0)=0,"NA",VLOOKUP(A126,'Plantilla publicacion'!$A$3:$Q$502,16,0))</f>
        <v>PND_3_Brindar acompañamiento a inventores y promover el uso de la información de patentes / PND_4_Reinvertir parte de las tasas recaudadas por propiedad industrial en el funcionamiento y promoción de la innovación</v>
      </c>
      <c r="O126" s="74" t="str">
        <f>+'PAI 2025 GPS rempl2)'!O123</f>
        <v>Premio Nacional al Inventor Colombiano 2025, realizado  (Informe dela realización del premio al inventor Colombiano 2025)</v>
      </c>
      <c r="P126" s="74">
        <f>+'PAI 2025 GPS rempl2)'!P123</f>
        <v>10</v>
      </c>
      <c r="Q126" s="74">
        <f>+'PAI 2025 GPS rempl2)'!Q123</f>
        <v>1</v>
      </c>
      <c r="R126" s="74" t="str">
        <f>+'PAI 2025 GPS rempl2)'!R123</f>
        <v>Númerica</v>
      </c>
      <c r="S126" s="74" t="str">
        <f>+'PAI 2025 GPS rempl2)'!S123</f>
        <v># de premios al inventor colombiano realizados / 1 premio al inventor colombiano por realizar</v>
      </c>
      <c r="T126" s="74" t="str">
        <f>+'PAI 2025 GPS rempl2)'!T123</f>
        <v>2025-02-03</v>
      </c>
      <c r="U126" s="74" t="str">
        <f>+'PAI 2025 GPS rempl2)'!U123</f>
        <v>2025-08-29</v>
      </c>
      <c r="V126" s="74" t="str">
        <f>+'PAI 2025 GPS rempl2)'!V123</f>
        <v>2023-GRUPO DE TRABAJO DE CENTRO DE INFORMACIÓN TECNOLÓGICA Y APOYO A LA GESTIÓN DE PROPIEDAD LA INDUSTRIAL</v>
      </c>
    </row>
    <row r="127" spans="1:22" ht="45" x14ac:dyDescent="0.25">
      <c r="A127" s="36" t="str">
        <f>+'PAI 2025 GPS rempl2)'!A124</f>
        <v>2023.6.1</v>
      </c>
      <c r="B127" s="73" t="str">
        <f>+'PAI 2025 GPS rempl2)'!B124</f>
        <v>2023-GRUPO DE TRABAJO DE CENTRO DE INFORMACIÓN TECNOLÓGICA Y APOYO A LA GESTIÓN DE PROPIEDAD LA INDUSTRIAL</v>
      </c>
      <c r="C127" s="73">
        <f>+'PAI 2025 GPS rempl2)'!C124</f>
        <v>0</v>
      </c>
      <c r="D127" s="73" t="str">
        <f>+'PAI 2025 GPS rempl2)'!D124</f>
        <v>Actividad propia</v>
      </c>
      <c r="E127" s="73" t="str">
        <f>+'PAI 2025 GPS rempl2)'!E124</f>
        <v>2023.6.1</v>
      </c>
      <c r="F127" s="73" t="str">
        <f>+'PAI 2025 GPS rempl2)'!F124</f>
        <v>N/A</v>
      </c>
      <c r="G127" s="73" t="str">
        <f>+'PAI 2025 GPS rempl2)'!G124</f>
        <v>N/A</v>
      </c>
      <c r="H127" s="73" t="str">
        <f>+'PAI 2025 GPS rempl2)'!H124</f>
        <v>N/A</v>
      </c>
      <c r="I127" s="73" t="str">
        <f>+'PAI 2025 GPS rempl2)'!I124</f>
        <v>N/A</v>
      </c>
      <c r="J127" s="73">
        <f>IF(ISERROR(VLOOKUP(E127,'Plantilla publicacion'!$A$3:$Q$502,17,0)),"N/A",(VLOOKUP(E127,'Plantilla publicacion'!$A$3:$Q$502,17,0)))</f>
        <v>0</v>
      </c>
      <c r="K127" s="73" t="str">
        <f>+'PAI 2025 GPS rempl2)'!K124</f>
        <v>N/A</v>
      </c>
      <c r="L127" s="73" t="str">
        <f>+'PAI 2025 GPS rempl2)'!L124</f>
        <v>N/A</v>
      </c>
      <c r="M127" s="73" t="str">
        <f>+'PAI 2025 GPS rempl2)'!M124</f>
        <v>N/A</v>
      </c>
      <c r="N127" s="73"/>
      <c r="O127" s="73" t="str">
        <f>+'PAI 2025 GPS rempl2)'!O124</f>
        <v>Realizar propuesta de restructuración del Premio Nacional al inventor colombiano.  (Documento propuesta elaborado)</v>
      </c>
      <c r="P127" s="73">
        <f>+'PAI 2025 GPS rempl2)'!P124</f>
        <v>20</v>
      </c>
      <c r="Q127" s="73">
        <f>+'PAI 2025 GPS rempl2)'!Q124</f>
        <v>1</v>
      </c>
      <c r="R127" s="73" t="str">
        <f>+'PAI 2025 GPS rempl2)'!R124</f>
        <v>Númerica</v>
      </c>
      <c r="S127" s="73" t="str">
        <f>+'PAI 2025 GPS rempl2)'!S124</f>
        <v># de propuestas de reestructuración realizadas / 1 propuesta de reestructuración por realizar</v>
      </c>
      <c r="T127" s="73" t="str">
        <f>+'PAI 2025 GPS rempl2)'!T124</f>
        <v>2025-02-03</v>
      </c>
      <c r="U127" s="73" t="str">
        <f>+'PAI 2025 GPS rempl2)'!U124</f>
        <v>2025-02-28</v>
      </c>
      <c r="V127" s="73" t="str">
        <f>+'PAI 2025 GPS rempl2)'!V124</f>
        <v>2023-GRUPO DE TRABAJO DE CENTRO DE INFORMACIÓN TECNOLÓGICA Y APOYO A LA GESTIÓN DE PROPIEDAD LA INDUSTRIAL</v>
      </c>
    </row>
    <row r="128" spans="1:22" ht="45" x14ac:dyDescent="0.25">
      <c r="A128" s="36" t="str">
        <f>+'PAI 2025 GPS rempl2)'!A125</f>
        <v>2023.6.2</v>
      </c>
      <c r="B128" s="73" t="str">
        <f>+'PAI 2025 GPS rempl2)'!B125</f>
        <v>2023-GRUPO DE TRABAJO DE CENTRO DE INFORMACIÓN TECNOLÓGICA Y APOYO A LA GESTIÓN DE PROPIEDAD LA INDUSTRIAL</v>
      </c>
      <c r="C128" s="73">
        <f>+'PAI 2025 GPS rempl2)'!C125</f>
        <v>0</v>
      </c>
      <c r="D128" s="73" t="str">
        <f>+'PAI 2025 GPS rempl2)'!D125</f>
        <v>Actividad propia</v>
      </c>
      <c r="E128" s="73" t="str">
        <f>+'PAI 2025 GPS rempl2)'!E125</f>
        <v>2023.6.2</v>
      </c>
      <c r="F128" s="73" t="str">
        <f>+'PAI 2025 GPS rempl2)'!F125</f>
        <v>N/A</v>
      </c>
      <c r="G128" s="73" t="str">
        <f>+'PAI 2025 GPS rempl2)'!G125</f>
        <v>N/A</v>
      </c>
      <c r="H128" s="73" t="str">
        <f>+'PAI 2025 GPS rempl2)'!H125</f>
        <v>N/A</v>
      </c>
      <c r="I128" s="73" t="str">
        <f>+'PAI 2025 GPS rempl2)'!I125</f>
        <v>N/A</v>
      </c>
      <c r="J128" s="73">
        <f>IF(ISERROR(VLOOKUP(E128,'Plantilla publicacion'!$A$3:$Q$502,17,0)),"N/A",(VLOOKUP(E128,'Plantilla publicacion'!$A$3:$Q$502,17,0)))</f>
        <v>0</v>
      </c>
      <c r="K128" s="73" t="str">
        <f>+'PAI 2025 GPS rempl2)'!K125</f>
        <v>N/A</v>
      </c>
      <c r="L128" s="73" t="str">
        <f>+'PAI 2025 GPS rempl2)'!L125</f>
        <v>N/A</v>
      </c>
      <c r="M128" s="73" t="str">
        <f>+'PAI 2025 GPS rempl2)'!M125</f>
        <v>N/A</v>
      </c>
      <c r="N128" s="73"/>
      <c r="O128" s="73" t="str">
        <f>+'PAI 2025 GPS rempl2)'!O125</f>
        <v>Socializar  la propuesta con actores clave (internos/externos) para la gestión del premio nacional al inventor colombiano.  (Listados de asistencia a la socialización de la propuesta)</v>
      </c>
      <c r="P128" s="73">
        <f>+'PAI 2025 GPS rempl2)'!P125</f>
        <v>10</v>
      </c>
      <c r="Q128" s="73">
        <f>+'PAI 2025 GPS rempl2)'!Q125</f>
        <v>2</v>
      </c>
      <c r="R128" s="73" t="str">
        <f>+'PAI 2025 GPS rempl2)'!R125</f>
        <v>Númerica</v>
      </c>
      <c r="S128" s="73" t="str">
        <f>+'PAI 2025 GPS rempl2)'!S125</f>
        <v># de socializaciones de la propuesta realizadas / 2 socializaciones de la propuesta por realizar</v>
      </c>
      <c r="T128" s="73" t="str">
        <f>+'PAI 2025 GPS rempl2)'!T125</f>
        <v>2025-03-03</v>
      </c>
      <c r="U128" s="73" t="str">
        <f>+'PAI 2025 GPS rempl2)'!U125</f>
        <v>2025-03-31</v>
      </c>
      <c r="V128" s="73" t="str">
        <f>+'PAI 2025 GPS rempl2)'!V125</f>
        <v>2023-GRUPO DE TRABAJO DE CENTRO DE INFORMACIÓN TECNOLÓGICA Y APOYO A LA GESTIÓN DE PROPIEDAD LA INDUSTRIAL</v>
      </c>
    </row>
    <row r="129" spans="1:22" ht="45" x14ac:dyDescent="0.25">
      <c r="A129" s="36" t="str">
        <f>+'PAI 2025 GPS rempl2)'!A126</f>
        <v>2023.6.3</v>
      </c>
      <c r="B129" s="73" t="str">
        <f>+'PAI 2025 GPS rempl2)'!B126</f>
        <v>2023-GRUPO DE TRABAJO DE CENTRO DE INFORMACIÓN TECNOLÓGICA Y APOYO A LA GESTIÓN DE PROPIEDAD LA INDUSTRIAL</v>
      </c>
      <c r="C129" s="73">
        <f>+'PAI 2025 GPS rempl2)'!C126</f>
        <v>0</v>
      </c>
      <c r="D129" s="73" t="str">
        <f>+'PAI 2025 GPS rempl2)'!D126</f>
        <v>Actividad propia</v>
      </c>
      <c r="E129" s="73" t="str">
        <f>+'PAI 2025 GPS rempl2)'!E126</f>
        <v>2023.6.3</v>
      </c>
      <c r="F129" s="73" t="str">
        <f>+'PAI 2025 GPS rempl2)'!F126</f>
        <v>N/A</v>
      </c>
      <c r="G129" s="73" t="str">
        <f>+'PAI 2025 GPS rempl2)'!G126</f>
        <v>N/A</v>
      </c>
      <c r="H129" s="73" t="str">
        <f>+'PAI 2025 GPS rempl2)'!H126</f>
        <v>N/A</v>
      </c>
      <c r="I129" s="73" t="str">
        <f>+'PAI 2025 GPS rempl2)'!I126</f>
        <v>N/A</v>
      </c>
      <c r="J129" s="73">
        <f>IF(ISERROR(VLOOKUP(E129,'Plantilla publicacion'!$A$3:$Q$502,17,0)),"N/A",(VLOOKUP(E129,'Plantilla publicacion'!$A$3:$Q$502,17,0)))</f>
        <v>0</v>
      </c>
      <c r="K129" s="73" t="str">
        <f>+'PAI 2025 GPS rempl2)'!K126</f>
        <v>N/A</v>
      </c>
      <c r="L129" s="73" t="str">
        <f>+'PAI 2025 GPS rempl2)'!L126</f>
        <v>N/A</v>
      </c>
      <c r="M129" s="73" t="str">
        <f>+'PAI 2025 GPS rempl2)'!M126</f>
        <v>N/A</v>
      </c>
      <c r="N129" s="73"/>
      <c r="O129" s="73" t="str">
        <f>+'PAI 2025 GPS rempl2)'!O126</f>
        <v>Realizar el premio al inventor colombiano 2025 desde la convocatoria hasta premiación. (Informe de la realización del premio al inventor Colombiano 2025)</v>
      </c>
      <c r="P129" s="73">
        <f>+'PAI 2025 GPS rempl2)'!P126</f>
        <v>70</v>
      </c>
      <c r="Q129" s="73">
        <f>+'PAI 2025 GPS rempl2)'!Q126</f>
        <v>1</v>
      </c>
      <c r="R129" s="73" t="str">
        <f>+'PAI 2025 GPS rempl2)'!R126</f>
        <v>Númerica</v>
      </c>
      <c r="S129" s="73" t="str">
        <f>+'PAI 2025 GPS rempl2)'!S126</f>
        <v># de premios al inventor colombiano realizados / 1 premio al inventor colombiano por realizar</v>
      </c>
      <c r="T129" s="73" t="str">
        <f>+'PAI 2025 GPS rempl2)'!T126</f>
        <v>2025-04-01</v>
      </c>
      <c r="U129" s="73" t="str">
        <f>+'PAI 2025 GPS rempl2)'!U126</f>
        <v>2025-08-29</v>
      </c>
      <c r="V129" s="73" t="str">
        <f>+'PAI 2025 GPS rempl2)'!V126</f>
        <v>2023-GRUPO DE TRABAJO DE CENTRO DE INFORMACIÓN TECNOLÓGICA Y APOYO A LA GESTIÓN DE PROPIEDAD LA INDUSTRIAL</v>
      </c>
    </row>
    <row r="130" spans="1:22" ht="225" x14ac:dyDescent="0.25">
      <c r="A130" s="36" t="str">
        <f>+'PAI 2025 GPS rempl2)'!A127</f>
        <v>2020.1</v>
      </c>
      <c r="B130" s="74" t="str">
        <f>+'PAI 2025 GPS rempl2)'!B127</f>
        <v>2020-DIRECCIÓN DE NUEVAS CREACIONES</v>
      </c>
      <c r="C130" s="74">
        <f>+'PAI 2025 GPS rempl2)'!C127</f>
        <v>0</v>
      </c>
      <c r="D130" s="74" t="str">
        <f>+'PAI 2025 GPS rempl2)'!D127</f>
        <v>Producto</v>
      </c>
      <c r="E130" s="74" t="str">
        <f>+'PAI 2025 GPS rempl2)'!E127</f>
        <v>2020.1</v>
      </c>
      <c r="F130" s="74" t="str">
        <f>+'PAI 2025 GPS rempl2)'!F127</f>
        <v>Operativo SI</v>
      </c>
      <c r="G130" s="74" t="str">
        <f>IF(ISERROR(VLOOKUP(E130,'Plantilla publicacion'!$A$3:$F$502,6,0)),"N/A",(VLOOKUP(E130,'Plantilla publicacion'!$A$3:$F$502,6,0)))</f>
        <v>81-Mejorar la oportunidad en la atención de trámites y servicios.</v>
      </c>
      <c r="H130" s="74" t="str">
        <f>IF(ISERROR(VLOOKUP(E130,'Plantilla publicacion'!$A$3:$P$502,14,0)),"N/A",(VLOOKUP(E130,'Plantilla publicacion'!$A$3:$P$502,14,0)))</f>
        <v>138-Avance promedio de cumplimiento de productos asociados a mejorar la oportunidad en la atención de trámites y servicios.</v>
      </c>
      <c r="I130" s="74" t="str">
        <f>IF(ISERROR(VLOOKUP(E130,'Plantilla publicacion'!$A$3:$P$502,15,0)),"N/A",(VLOOKUP(E130,'Plantilla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0" s="74" t="str">
        <f>IF(ISERROR(VLOOKUP(E130,'Plantilla publicacion'!$A$3:$Q$502,17,0)),"N/A",(VLOOKUP(E130,'Plantilla publicacion'!$A$3:$Q$502,17,0)))</f>
        <v>PND - 5-31-5-b- Convergencia regional - Entidades públicas territoriales y nacionales fortalecidas / PES - Transformación Institucional</v>
      </c>
      <c r="K130" s="74" t="str">
        <f>+'PAI 2025 GPS rempl2)'!K127</f>
        <v>No</v>
      </c>
      <c r="L130" s="74" t="str">
        <f>+'PAI 2025 GPS rempl2)'!L127</f>
        <v>C-3503-0200-0014-20309b</v>
      </c>
      <c r="M130" s="74" t="str">
        <f>IF(ISERROR(VLOOKUP(E130,'Plantilla publicacion'!$A$3:$E$502,5,0)),"N/A",(VLOOKUP(E130,'Plantilla publicacion'!$A$3:$E$502,5,0)))</f>
        <v>Política Servicio al Ciudadano_DIMENSIÓN Gestión con Valores para Resultados</v>
      </c>
      <c r="N130" s="74" t="str">
        <f>IF(VLOOKUP(A130,'Plantilla publicacion'!$A$3:$Q$502,16,0)=0,"NA",VLOOKUP(A130,'Plantilla publicacion'!$A$3:$Q$502,16,0))</f>
        <v>NA</v>
      </c>
      <c r="O130" s="74" t="str">
        <f>+'PAI 2025 GPS rempl2)'!O127</f>
        <v>Solicitudes de patentes de invención y modelos de utilidad pendientes de trámite y que cuenten con pago del examen de patentabilidad anteriores al año 2023, atendidas  (Reporte de indicador generado en Tableau o Power BI)</v>
      </c>
      <c r="P130" s="74">
        <f>+'PAI 2025 GPS rempl2)'!P127</f>
        <v>50</v>
      </c>
      <c r="Q130" s="74">
        <f>+'PAI 2025 GPS rempl2)'!Q127</f>
        <v>95</v>
      </c>
      <c r="R130" s="74" t="str">
        <f>+'PAI 2025 GPS rempl2)'!R127</f>
        <v>Porcentual</v>
      </c>
      <c r="S130" s="74" t="str">
        <f>+'PAI 2025 GPS rempl2)'!S127</f>
        <v>% de exámenes de fondo realizados / 95% de exámenes de fondo por realizar</v>
      </c>
      <c r="T130" s="74" t="str">
        <f>+'PAI 2025 GPS rempl2)'!T127</f>
        <v>2025-01-02</v>
      </c>
      <c r="U130" s="74" t="str">
        <f>+'PAI 2025 GPS rempl2)'!U127</f>
        <v>2025-12-31</v>
      </c>
      <c r="V130" s="74" t="str">
        <f>+'PAI 2025 GPS rempl2)'!V127</f>
        <v>2020-DIRECCIÓN DE NUEVAS CREACIONES</v>
      </c>
    </row>
    <row r="131" spans="1:22" ht="75" x14ac:dyDescent="0.25">
      <c r="A131" s="36" t="str">
        <f>+'PAI 2025 GPS rempl2)'!A128</f>
        <v>2020.1.1</v>
      </c>
      <c r="B131" s="73" t="str">
        <f>+'PAI 2025 GPS rempl2)'!B128</f>
        <v>2020-DIRECCIÓN DE NUEVAS CREACIONES</v>
      </c>
      <c r="C131" s="73">
        <f>+'PAI 2025 GPS rempl2)'!C128</f>
        <v>0</v>
      </c>
      <c r="D131" s="73" t="str">
        <f>+'PAI 2025 GPS rempl2)'!D128</f>
        <v>Actividad propia</v>
      </c>
      <c r="E131" s="73" t="str">
        <f>+'PAI 2025 GPS rempl2)'!E128</f>
        <v>2020.1.1</v>
      </c>
      <c r="F131" s="73" t="str">
        <f>+'PAI 2025 GPS rempl2)'!F128</f>
        <v>N/A</v>
      </c>
      <c r="G131" s="73" t="str">
        <f>+'PAI 2025 GPS rempl2)'!G128</f>
        <v>N/A</v>
      </c>
      <c r="H131" s="73" t="str">
        <f>+'PAI 2025 GPS rempl2)'!H128</f>
        <v>N/A</v>
      </c>
      <c r="I131" s="73" t="str">
        <f>+'PAI 2025 GPS rempl2)'!I128</f>
        <v>N/A</v>
      </c>
      <c r="J131" s="73">
        <f>IF(ISERROR(VLOOKUP(E131,'Plantilla publicacion'!$A$3:$Q$502,17,0)),"N/A",(VLOOKUP(E131,'Plantilla publicacion'!$A$3:$Q$502,17,0)))</f>
        <v>0</v>
      </c>
      <c r="K131" s="73" t="str">
        <f>+'PAI 2025 GPS rempl2)'!K128</f>
        <v>N/A</v>
      </c>
      <c r="L131" s="73" t="str">
        <f>+'PAI 2025 GPS rempl2)'!L128</f>
        <v>N/A</v>
      </c>
      <c r="M131" s="73" t="str">
        <f>+'PAI 2025 GPS rempl2)'!M128</f>
        <v>N/A</v>
      </c>
      <c r="N131" s="73"/>
      <c r="O131" s="73" t="str">
        <f>+'PAI 2025 GPS rempl2)'!O128</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31" s="73">
        <f>+'PAI 2025 GPS rempl2)'!P128</f>
        <v>50</v>
      </c>
      <c r="Q131" s="73">
        <f>+'PAI 2025 GPS rempl2)'!Q128</f>
        <v>95</v>
      </c>
      <c r="R131" s="73" t="str">
        <f>+'PAI 2025 GPS rempl2)'!R128</f>
        <v>Porcentual</v>
      </c>
      <c r="S131" s="73" t="str">
        <f>+'PAI 2025 GPS rempl2)'!S128</f>
        <v>% de exámenes de fondo realizados / 95% de exámenes de fondo por realizar</v>
      </c>
      <c r="T131" s="73" t="str">
        <f>+'PAI 2025 GPS rempl2)'!T128</f>
        <v>2025-01-02</v>
      </c>
      <c r="U131" s="73" t="str">
        <f>+'PAI 2025 GPS rempl2)'!U128</f>
        <v>2025-12-31</v>
      </c>
      <c r="V131" s="73" t="str">
        <f>+'PAI 2025 GPS rempl2)'!V128</f>
        <v>2020-DIRECCIÓN DE NUEVAS CREACIONES</v>
      </c>
    </row>
    <row r="132" spans="1:22" ht="90" x14ac:dyDescent="0.25">
      <c r="A132" s="36" t="str">
        <f>+'PAI 2025 GPS rempl2)'!A129</f>
        <v>2020.1.2</v>
      </c>
      <c r="B132" s="73" t="str">
        <f>+'PAI 2025 GPS rempl2)'!B129</f>
        <v>2020-DIRECCIÓN DE NUEVAS CREACIONES</v>
      </c>
      <c r="C132" s="73">
        <f>+'PAI 2025 GPS rempl2)'!C129</f>
        <v>0</v>
      </c>
      <c r="D132" s="73" t="str">
        <f>+'PAI 2025 GPS rempl2)'!D129</f>
        <v>Actividad propia</v>
      </c>
      <c r="E132" s="73" t="str">
        <f>+'PAI 2025 GPS rempl2)'!E129</f>
        <v>2020.1.2</v>
      </c>
      <c r="F132" s="73" t="str">
        <f>+'PAI 2025 GPS rempl2)'!F129</f>
        <v>N/A</v>
      </c>
      <c r="G132" s="73" t="str">
        <f>+'PAI 2025 GPS rempl2)'!G129</f>
        <v>N/A</v>
      </c>
      <c r="H132" s="73" t="str">
        <f>+'PAI 2025 GPS rempl2)'!H129</f>
        <v>N/A</v>
      </c>
      <c r="I132" s="73" t="str">
        <f>+'PAI 2025 GPS rempl2)'!I129</f>
        <v>N/A</v>
      </c>
      <c r="J132" s="73">
        <f>IF(ISERROR(VLOOKUP(E132,'Plantilla publicacion'!$A$3:$Q$502,17,0)),"N/A",(VLOOKUP(E132,'Plantilla publicacion'!$A$3:$Q$502,17,0)))</f>
        <v>0</v>
      </c>
      <c r="K132" s="73" t="str">
        <f>+'PAI 2025 GPS rempl2)'!K129</f>
        <v>N/A</v>
      </c>
      <c r="L132" s="73" t="str">
        <f>+'PAI 2025 GPS rempl2)'!L129</f>
        <v>N/A</v>
      </c>
      <c r="M132" s="73" t="str">
        <f>+'PAI 2025 GPS rempl2)'!M129</f>
        <v>N/A</v>
      </c>
      <c r="N132" s="73"/>
      <c r="O132" s="73" t="str">
        <f>+'PAI 2025 GPS rempl2)'!O129</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P132" s="73">
        <f>+'PAI 2025 GPS rempl2)'!P129</f>
        <v>50</v>
      </c>
      <c r="Q132" s="73">
        <f>+'PAI 2025 GPS rempl2)'!Q129</f>
        <v>95</v>
      </c>
      <c r="R132" s="73" t="str">
        <f>+'PAI 2025 GPS rempl2)'!R129</f>
        <v>Porcentual</v>
      </c>
      <c r="S132" s="73" t="str">
        <f>+'PAI 2025 GPS rempl2)'!S129</f>
        <v>% de solicitudes realizadas y enviadas  para suscripción de la señora superintendente / 95% de solicitudes por realizar y enviar para suscripción de la señora superintendente</v>
      </c>
      <c r="T132" s="73" t="str">
        <f>+'PAI 2025 GPS rempl2)'!T129</f>
        <v>2025-01-02</v>
      </c>
      <c r="U132" s="73" t="str">
        <f>+'PAI 2025 GPS rempl2)'!U129</f>
        <v>2025-12-31</v>
      </c>
      <c r="V132" s="73" t="str">
        <f>+'PAI 2025 GPS rempl2)'!V129</f>
        <v>2020-DIRECCIÓN DE NUEVAS CREACIONES</v>
      </c>
    </row>
    <row r="133" spans="1:22" ht="135" x14ac:dyDescent="0.25">
      <c r="A133" s="36" t="str">
        <f>+'PAI 2025 GPS rempl2)'!A130</f>
        <v>2020.2</v>
      </c>
      <c r="B133" s="74" t="str">
        <f>+'PAI 2025 GPS rempl2)'!B130</f>
        <v>2020-DIRECCIÓN DE NUEVAS CREACIONES</v>
      </c>
      <c r="C133" s="74">
        <f>+'PAI 2025 GPS rempl2)'!C130</f>
        <v>0</v>
      </c>
      <c r="D133" s="74" t="str">
        <f>+'PAI 2025 GPS rempl2)'!D130</f>
        <v>Producto</v>
      </c>
      <c r="E133" s="74" t="str">
        <f>+'PAI 2025 GPS rempl2)'!E130</f>
        <v>2020.2</v>
      </c>
      <c r="F133" s="74" t="str">
        <f>+'PAI 2025 GPS rempl2)'!F130</f>
        <v>Operativo</v>
      </c>
      <c r="G133" s="74" t="str">
        <f>IF(ISERROR(VLOOKUP(E133,'Plantilla publicacion'!$A$3:$F$502,6,0)),"N/A",(VLOOKUP(E133,'Plantilla publicacion'!$A$3:$F$502,6,0)))</f>
        <v>60-Fortalecer el Sistema Integral de Gestión Institucional en el marco del Modelo Integrado de Planeación y gestión para mejorar la prestación del servicio.</v>
      </c>
      <c r="H133" s="74" t="str">
        <f>IF(ISERROR(VLOOKUP(E133,'Plantilla publicacion'!$A$3:$P$502,14,0)),"N/A",(VLOOKUP(E133,'Plantilla publicacion'!$A$3:$P$502,14,0)))</f>
        <v>106-Cumplimiento de productos del PAI asociados a Fortalecer el Sistema Integral de Gestión Institucional para mejorar la prestación del servicio.</v>
      </c>
      <c r="I133" s="74" t="str">
        <f>IF(ISERROR(VLOOKUP(E133,'Plantilla publicacion'!$A$3:$P$502,15,0)),"N/A",(VLOOKUP(E133,'Plantilla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3" s="74" t="str">
        <f>IF(ISERROR(VLOOKUP(E133,'Plantilla publicacion'!$A$3:$Q$502,17,0)),"N/A",(VLOOKUP(E133,'Plantilla publicacion'!$A$3:$Q$502,17,0)))</f>
        <v>PND - 5-31-5-b- Convergencia regional - Entidades públicas territoriales y nacionales fortalecidas / PES - Transformación Institucional</v>
      </c>
      <c r="K133" s="74" t="str">
        <f>+'PAI 2025 GPS rempl2)'!K130</f>
        <v>No</v>
      </c>
      <c r="L133" s="74" t="str">
        <f>+'PAI 2025 GPS rempl2)'!L130</f>
        <v>FUNCIONAMIENTO</v>
      </c>
      <c r="M133" s="74" t="str">
        <f>IF(ISERROR(VLOOKUP(E133,'Plantilla publicacion'!$A$3:$E$502,5,0)),"N/A",(VLOOKUP(E133,'Plantilla publicacion'!$A$3:$E$502,5,0)))</f>
        <v>Política Fortalecimiento Organizacional y Simplificación de Procesos _DIMENSIÓN Gestión con Valores para Resultados</v>
      </c>
      <c r="N133" s="74" t="str">
        <f>IF(VLOOKUP(A133,'Plantilla publicacion'!$A$3:$Q$502,16,0)=0,"NA",VLOOKUP(A133,'Plantilla publicacion'!$A$3:$Q$502,16,0))</f>
        <v>NA</v>
      </c>
      <c r="O133" s="74" t="str">
        <f>+'PAI 2025 GPS rempl2)'!O130</f>
        <v>Formatos de actos administrativos, estandarizados (Correo electrónico dirigido  al Grupo de Operaciones con los formatos predeterminados actualizados, entregados)</v>
      </c>
      <c r="P133" s="74">
        <f>+'PAI 2025 GPS rempl2)'!P130</f>
        <v>50</v>
      </c>
      <c r="Q133" s="74">
        <f>+'PAI 2025 GPS rempl2)'!Q130</f>
        <v>100</v>
      </c>
      <c r="R133" s="74" t="str">
        <f>+'PAI 2025 GPS rempl2)'!R130</f>
        <v>Porcentual</v>
      </c>
      <c r="S133" s="74" t="str">
        <f>+'PAI 2025 GPS rempl2)'!S130</f>
        <v>% de formatos actualizados / 100% de formatos por actualizar</v>
      </c>
      <c r="T133" s="74" t="str">
        <f>+'PAI 2025 GPS rempl2)'!T130</f>
        <v>2025-01-20</v>
      </c>
      <c r="U133" s="74" t="str">
        <f>+'PAI 2025 GPS rempl2)'!U130</f>
        <v>2025-12-31</v>
      </c>
      <c r="V133" s="74" t="str">
        <f>+'PAI 2025 GPS rempl2)'!V130</f>
        <v>2020-DIRECCIÓN DE NUEVAS CREACIONES</v>
      </c>
    </row>
    <row r="134" spans="1:22" ht="60" x14ac:dyDescent="0.25">
      <c r="A134" s="36" t="str">
        <f>+'PAI 2025 GPS rempl2)'!A131</f>
        <v>2020.2.1</v>
      </c>
      <c r="B134" s="73" t="str">
        <f>+'PAI 2025 GPS rempl2)'!B131</f>
        <v>2020-DIRECCIÓN DE NUEVAS CREACIONES</v>
      </c>
      <c r="C134" s="73">
        <f>+'PAI 2025 GPS rempl2)'!C131</f>
        <v>0</v>
      </c>
      <c r="D134" s="73" t="str">
        <f>+'PAI 2025 GPS rempl2)'!D131</f>
        <v>Actividad propia</v>
      </c>
      <c r="E134" s="73" t="str">
        <f>+'PAI 2025 GPS rempl2)'!E131</f>
        <v>2020.2.1</v>
      </c>
      <c r="F134" s="73" t="str">
        <f>+'PAI 2025 GPS rempl2)'!F131</f>
        <v>N/A</v>
      </c>
      <c r="G134" s="73" t="str">
        <f>+'PAI 2025 GPS rempl2)'!G131</f>
        <v>N/A</v>
      </c>
      <c r="H134" s="73" t="str">
        <f>+'PAI 2025 GPS rempl2)'!H131</f>
        <v>N/A</v>
      </c>
      <c r="I134" s="73" t="str">
        <f>+'PAI 2025 GPS rempl2)'!I131</f>
        <v>N/A</v>
      </c>
      <c r="J134" s="73">
        <f>IF(ISERROR(VLOOKUP(E134,'Plantilla publicacion'!$A$3:$Q$502,17,0)),"N/A",(VLOOKUP(E134,'Plantilla publicacion'!$A$3:$Q$502,17,0)))</f>
        <v>0</v>
      </c>
      <c r="K134" s="73" t="str">
        <f>+'PAI 2025 GPS rempl2)'!K131</f>
        <v>N/A</v>
      </c>
      <c r="L134" s="73" t="str">
        <f>+'PAI 2025 GPS rempl2)'!L131</f>
        <v>N/A</v>
      </c>
      <c r="M134" s="73" t="str">
        <f>+'PAI 2025 GPS rempl2)'!M131</f>
        <v>N/A</v>
      </c>
      <c r="N134" s="73"/>
      <c r="O134" s="73" t="str">
        <f>+'PAI 2025 GPS rempl2)'!O131</f>
        <v>Revisar los formatos predeterminados empleados en la etapa de forma y de fondo de las patentes de invención y de modelo de utilidad, para identificar los aspectos que deberán ser actualizados  (Documento que contenga las conclusiones de la revisión)</v>
      </c>
      <c r="P134" s="73">
        <f>+'PAI 2025 GPS rempl2)'!P131</f>
        <v>50</v>
      </c>
      <c r="Q134" s="73">
        <f>+'PAI 2025 GPS rempl2)'!Q131</f>
        <v>100</v>
      </c>
      <c r="R134" s="73" t="str">
        <f>+'PAI 2025 GPS rempl2)'!R131</f>
        <v>Porcentual</v>
      </c>
      <c r="S134" s="73" t="str">
        <f>+'PAI 2025 GPS rempl2)'!S131</f>
        <v>% de formatos revisados / 100% de formatos por revisar</v>
      </c>
      <c r="T134" s="73" t="str">
        <f>+'PAI 2025 GPS rempl2)'!T131</f>
        <v>2025-01-20</v>
      </c>
      <c r="U134" s="73" t="str">
        <f>+'PAI 2025 GPS rempl2)'!U131</f>
        <v>2025-12-31</v>
      </c>
      <c r="V134" s="73" t="str">
        <f>+'PAI 2025 GPS rempl2)'!V131</f>
        <v>2020-DIRECCIÓN DE NUEVAS CREACIONES</v>
      </c>
    </row>
    <row r="135" spans="1:22" ht="75" x14ac:dyDescent="0.25">
      <c r="A135" s="36" t="str">
        <f>+'PAI 2025 GPS rempl2)'!A132</f>
        <v>2020.2.2</v>
      </c>
      <c r="B135" s="73" t="str">
        <f>+'PAI 2025 GPS rempl2)'!B132</f>
        <v>2020-DIRECCIÓN DE NUEVAS CREACIONES</v>
      </c>
      <c r="C135" s="73">
        <f>+'PAI 2025 GPS rempl2)'!C132</f>
        <v>0</v>
      </c>
      <c r="D135" s="73" t="str">
        <f>+'PAI 2025 GPS rempl2)'!D132</f>
        <v>Actividad propia</v>
      </c>
      <c r="E135" s="73" t="str">
        <f>+'PAI 2025 GPS rempl2)'!E132</f>
        <v>2020.2.2</v>
      </c>
      <c r="F135" s="73" t="str">
        <f>+'PAI 2025 GPS rempl2)'!F132</f>
        <v>N/A</v>
      </c>
      <c r="G135" s="73" t="str">
        <f>+'PAI 2025 GPS rempl2)'!G132</f>
        <v>N/A</v>
      </c>
      <c r="H135" s="73" t="str">
        <f>+'PAI 2025 GPS rempl2)'!H132</f>
        <v>N/A</v>
      </c>
      <c r="I135" s="73" t="str">
        <f>+'PAI 2025 GPS rempl2)'!I132</f>
        <v>N/A</v>
      </c>
      <c r="J135" s="73">
        <f>IF(ISERROR(VLOOKUP(E135,'Plantilla publicacion'!$A$3:$Q$502,17,0)),"N/A",(VLOOKUP(E135,'Plantilla publicacion'!$A$3:$Q$502,17,0)))</f>
        <v>0</v>
      </c>
      <c r="K135" s="73" t="str">
        <f>+'PAI 2025 GPS rempl2)'!K132</f>
        <v>N/A</v>
      </c>
      <c r="L135" s="73" t="str">
        <f>+'PAI 2025 GPS rempl2)'!L132</f>
        <v>N/A</v>
      </c>
      <c r="M135" s="73" t="str">
        <f>+'PAI 2025 GPS rempl2)'!M132</f>
        <v>N/A</v>
      </c>
      <c r="N135" s="73"/>
      <c r="O135" s="73" t="str">
        <f>+'PAI 2025 GPS rempl2)'!O132</f>
        <v>Actualizar los formatos predeterminados con aspectos de actualización identificados en la revisión y entregarlos en formato Word al Grupo de Operaciones.  (Correo electrónico dirigido  al Grupo de Operaciones con los formatos predeterminados actualizados, entregados)</v>
      </c>
      <c r="P135" s="73">
        <f>+'PAI 2025 GPS rempl2)'!P132</f>
        <v>50</v>
      </c>
      <c r="Q135" s="73">
        <f>+'PAI 2025 GPS rempl2)'!Q132</f>
        <v>100</v>
      </c>
      <c r="R135" s="73" t="str">
        <f>+'PAI 2025 GPS rempl2)'!R132</f>
        <v>Porcentual</v>
      </c>
      <c r="S135" s="73" t="str">
        <f>+'PAI 2025 GPS rempl2)'!S132</f>
        <v>% de formatos actualizados / 100% de formatos por actualizar</v>
      </c>
      <c r="T135" s="73" t="str">
        <f>+'PAI 2025 GPS rempl2)'!T132</f>
        <v>2025-01-20</v>
      </c>
      <c r="U135" s="73" t="str">
        <f>+'PAI 2025 GPS rempl2)'!U132</f>
        <v>2025-12-31</v>
      </c>
      <c r="V135" s="73" t="str">
        <f>+'PAI 2025 GPS rempl2)'!V132</f>
        <v>2020-DIRECCIÓN DE NUEVAS CREACIONES</v>
      </c>
    </row>
    <row r="136" spans="1:22" ht="225" x14ac:dyDescent="0.25">
      <c r="A136" s="36" t="str">
        <f>+'PAI 2025 GPS rempl2)'!A133</f>
        <v>2010.1</v>
      </c>
      <c r="B136" s="74" t="str">
        <f>+'PAI 2025 GPS rempl2)'!B133</f>
        <v>2010-DIRECCION DE SIGNOS DISTINTIVOS</v>
      </c>
      <c r="C136" s="74">
        <f>+'PAI 2025 GPS rempl2)'!C133</f>
        <v>0</v>
      </c>
      <c r="D136" s="74" t="str">
        <f>+'PAI 2025 GPS rempl2)'!D133</f>
        <v>Producto</v>
      </c>
      <c r="E136" s="74" t="str">
        <f>+'PAI 2025 GPS rempl2)'!E133</f>
        <v>2010.1</v>
      </c>
      <c r="F136" s="74" t="str">
        <f>+'PAI 2025 GPS rempl2)'!F133</f>
        <v>Operativo SI</v>
      </c>
      <c r="G136" s="74" t="str">
        <f>IF(ISERROR(VLOOKUP(E136,'Plantilla publicacion'!$A$3:$F$502,6,0)),"N/A",(VLOOKUP(E136,'Plantilla publicacion'!$A$3:$F$502,6,0)))</f>
        <v>81-Mejorar la oportunidad en la atención de trámites y servicios.</v>
      </c>
      <c r="H136" s="74" t="str">
        <f>IF(ISERROR(VLOOKUP(E136,'Plantilla publicacion'!$A$3:$P$502,14,0)),"N/A",(VLOOKUP(E136,'Plantilla publicacion'!$A$3:$P$502,14,0)))</f>
        <v>138-Avance promedio de cumplimiento de productos asociados a mejorar la oportunidad en la atención de trámites y servicios.</v>
      </c>
      <c r="I136" s="74" t="str">
        <f>IF(ISERROR(VLOOKUP(E136,'Plantilla publicacion'!$A$3:$P$502,15,0)),"N/A",(VLOOKUP(E136,'Plantilla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6" s="74" t="str">
        <f>IF(ISERROR(VLOOKUP(E136,'Plantilla publicacion'!$A$3:$Q$502,17,0)),"N/A",(VLOOKUP(E136,'Plantilla publicacion'!$A$3:$Q$502,17,0)))</f>
        <v>PND - 5-31-5-b- Convergencia regional - Entidades públicas territoriales y nacionales fortalecidas / PES - Transformación Institucional</v>
      </c>
      <c r="K136" s="74" t="str">
        <f>+'PAI 2025 GPS rempl2)'!K133</f>
        <v>No</v>
      </c>
      <c r="L136" s="74" t="str">
        <f>+'PAI 2025 GPS rempl2)'!L133</f>
        <v>C-3503-0200-0014-20309b</v>
      </c>
      <c r="M136" s="74" t="str">
        <f>IF(ISERROR(VLOOKUP(E136,'Plantilla publicacion'!$A$3:$E$502,5,0)),"N/A",(VLOOKUP(E136,'Plantilla publicacion'!$A$3:$E$502,5,0)))</f>
        <v>Política Servicio al Ciudadano_DIMENSIÓN Gestión con Valores para Resultados</v>
      </c>
      <c r="N136" s="74" t="str">
        <f>IF(VLOOKUP(A136,'Plantilla publicacion'!$A$3:$Q$502,16,0)=0,"NA",VLOOKUP(A136,'Plantilla publicacion'!$A$3:$Q$502,16,0))</f>
        <v>NA</v>
      </c>
      <c r="O136" s="74" t="str">
        <f>+'PAI 2025 GPS rempl2)'!O133</f>
        <v>Solicitudes pendientes de decisión en materia de registro y cancelación de signos distintivos, decididas.  (Reporte de indicador generado en Tableau o Power BI)</v>
      </c>
      <c r="P136" s="74">
        <f>+'PAI 2025 GPS rempl2)'!P133</f>
        <v>95</v>
      </c>
      <c r="Q136" s="74">
        <f>+'PAI 2025 GPS rempl2)'!Q133</f>
        <v>80</v>
      </c>
      <c r="R136" s="74" t="str">
        <f>+'PAI 2025 GPS rempl2)'!R133</f>
        <v>Porcentual</v>
      </c>
      <c r="S136" s="74" t="str">
        <f>+'PAI 2025 GPS rempl2)'!S133</f>
        <v>% de solicitudes decididas / 80% de solicitudes por decidir</v>
      </c>
      <c r="T136" s="74" t="str">
        <f>+'PAI 2025 GPS rempl2)'!T133</f>
        <v>2025-01-15</v>
      </c>
      <c r="U136" s="74" t="str">
        <f>+'PAI 2025 GPS rempl2)'!U133</f>
        <v>2025-12-31</v>
      </c>
      <c r="V136" s="74" t="str">
        <f>+'PAI 2025 GPS rempl2)'!V133</f>
        <v>2010-DIRECCION DE SIGNOS DISTINTIVOS</v>
      </c>
    </row>
    <row r="137" spans="1:22" ht="60" x14ac:dyDescent="0.25">
      <c r="A137" s="36" t="str">
        <f>+'PAI 2025 GPS rempl2)'!A134</f>
        <v>2010.1.1</v>
      </c>
      <c r="B137" s="73" t="str">
        <f>+'PAI 2025 GPS rempl2)'!B134</f>
        <v>2010-DIRECCION DE SIGNOS DISTINTIVOS</v>
      </c>
      <c r="C137" s="73">
        <f>+'PAI 2025 GPS rempl2)'!C134</f>
        <v>0</v>
      </c>
      <c r="D137" s="73" t="str">
        <f>+'PAI 2025 GPS rempl2)'!D134</f>
        <v>Actividad propia</v>
      </c>
      <c r="E137" s="73" t="str">
        <f>+'PAI 2025 GPS rempl2)'!E134</f>
        <v>2010.1.1</v>
      </c>
      <c r="F137" s="73" t="str">
        <f>+'PAI 2025 GPS rempl2)'!F134</f>
        <v>N/A</v>
      </c>
      <c r="G137" s="73" t="str">
        <f>+'PAI 2025 GPS rempl2)'!G134</f>
        <v>N/A</v>
      </c>
      <c r="H137" s="73" t="str">
        <f>+'PAI 2025 GPS rempl2)'!H134</f>
        <v>N/A</v>
      </c>
      <c r="I137" s="73" t="str">
        <f>+'PAI 2025 GPS rempl2)'!I134</f>
        <v>N/A</v>
      </c>
      <c r="J137" s="73">
        <f>IF(ISERROR(VLOOKUP(E137,'Plantilla publicacion'!$A$3:$Q$502,17,0)),"N/A",(VLOOKUP(E137,'Plantilla publicacion'!$A$3:$Q$502,17,0)))</f>
        <v>0</v>
      </c>
      <c r="K137" s="73" t="str">
        <f>+'PAI 2025 GPS rempl2)'!K134</f>
        <v>N/A</v>
      </c>
      <c r="L137" s="73" t="str">
        <f>+'PAI 2025 GPS rempl2)'!L134</f>
        <v>N/A</v>
      </c>
      <c r="M137" s="73" t="str">
        <f>+'PAI 2025 GPS rempl2)'!M134</f>
        <v>N/A</v>
      </c>
      <c r="N137" s="73"/>
      <c r="O137" s="73" t="str">
        <f>+'PAI 2025 GPS rempl2)'!O134</f>
        <v>Decidir las clases de registro de signos distintivos sin oposición radicadas a 31 de diciembre de 2024, cuyo stock se calcula que sea de 53.432 clases, excepto los casos detenidos.  (Reporte de indicador generado en Tableau o Power BI)</v>
      </c>
      <c r="P137" s="73">
        <f>+'PAI 2025 GPS rempl2)'!P134</f>
        <v>30</v>
      </c>
      <c r="Q137" s="73">
        <f>+'PAI 2025 GPS rempl2)'!Q134</f>
        <v>80</v>
      </c>
      <c r="R137" s="73" t="str">
        <f>+'PAI 2025 GPS rempl2)'!R134</f>
        <v>Porcentual</v>
      </c>
      <c r="S137" s="73" t="str">
        <f>+'PAI 2025 GPS rempl2)'!S134</f>
        <v>% de clases decididas / 80% de clases por decidir</v>
      </c>
      <c r="T137" s="73" t="str">
        <f>+'PAI 2025 GPS rempl2)'!T134</f>
        <v>2025-01-15</v>
      </c>
      <c r="U137" s="73" t="str">
        <f>+'PAI 2025 GPS rempl2)'!U134</f>
        <v>2025-10-31</v>
      </c>
      <c r="V137" s="73" t="str">
        <f>+'PAI 2025 GPS rempl2)'!V134</f>
        <v>2010-DIRECCION DE SIGNOS DISTINTIVOS</v>
      </c>
    </row>
    <row r="138" spans="1:22" ht="60" x14ac:dyDescent="0.25">
      <c r="A138" s="36" t="str">
        <f>+'PAI 2025 GPS rempl2)'!A135</f>
        <v>2010.1.2</v>
      </c>
      <c r="B138" s="73" t="str">
        <f>+'PAI 2025 GPS rempl2)'!B135</f>
        <v>2010-DIRECCION DE SIGNOS DISTINTIVOS</v>
      </c>
      <c r="C138" s="73">
        <f>+'PAI 2025 GPS rempl2)'!C135</f>
        <v>0</v>
      </c>
      <c r="D138" s="73" t="str">
        <f>+'PAI 2025 GPS rempl2)'!D135</f>
        <v>Actividad propia</v>
      </c>
      <c r="E138" s="73" t="str">
        <f>+'PAI 2025 GPS rempl2)'!E135</f>
        <v>2010.1.2</v>
      </c>
      <c r="F138" s="73" t="str">
        <f>+'PAI 2025 GPS rempl2)'!F135</f>
        <v>N/A</v>
      </c>
      <c r="G138" s="73" t="str">
        <f>+'PAI 2025 GPS rempl2)'!G135</f>
        <v>N/A</v>
      </c>
      <c r="H138" s="73" t="str">
        <f>+'PAI 2025 GPS rempl2)'!H135</f>
        <v>N/A</v>
      </c>
      <c r="I138" s="73" t="str">
        <f>+'PAI 2025 GPS rempl2)'!I135</f>
        <v>N/A</v>
      </c>
      <c r="J138" s="73">
        <f>IF(ISERROR(VLOOKUP(E138,'Plantilla publicacion'!$A$3:$Q$502,17,0)),"N/A",(VLOOKUP(E138,'Plantilla publicacion'!$A$3:$Q$502,17,0)))</f>
        <v>0</v>
      </c>
      <c r="K138" s="73" t="str">
        <f>+'PAI 2025 GPS rempl2)'!K135</f>
        <v>N/A</v>
      </c>
      <c r="L138" s="73" t="str">
        <f>+'PAI 2025 GPS rempl2)'!L135</f>
        <v>N/A</v>
      </c>
      <c r="M138" s="73" t="str">
        <f>+'PAI 2025 GPS rempl2)'!M135</f>
        <v>N/A</v>
      </c>
      <c r="N138" s="73"/>
      <c r="O138" s="73" t="str">
        <f>+'PAI 2025 GPS rempl2)'!O135</f>
        <v>Decidir las clases de registro de signos distintivos con oposición radicadas a 31 de diciembre de 2024, cuyo stock se calcula que sea de 5.026 clases, excepto los casos detenidos.  (Reporte de indicador generado en Tableau o Power BI)</v>
      </c>
      <c r="P138" s="73">
        <f>+'PAI 2025 GPS rempl2)'!P135</f>
        <v>30</v>
      </c>
      <c r="Q138" s="73">
        <f>+'PAI 2025 GPS rempl2)'!Q135</f>
        <v>70</v>
      </c>
      <c r="R138" s="73" t="str">
        <f>+'PAI 2025 GPS rempl2)'!R135</f>
        <v>Porcentual</v>
      </c>
      <c r="S138" s="73" t="str">
        <f>+'PAI 2025 GPS rempl2)'!S135</f>
        <v>% de clases decididas / 70% de clases por decidir</v>
      </c>
      <c r="T138" s="73" t="str">
        <f>+'PAI 2025 GPS rempl2)'!T135</f>
        <v>2025-01-15</v>
      </c>
      <c r="U138" s="73" t="str">
        <f>+'PAI 2025 GPS rempl2)'!U135</f>
        <v>2025-10-31</v>
      </c>
      <c r="V138" s="73" t="str">
        <f>+'PAI 2025 GPS rempl2)'!V135</f>
        <v>2010-DIRECCION DE SIGNOS DISTINTIVOS</v>
      </c>
    </row>
    <row r="139" spans="1:22" ht="45" x14ac:dyDescent="0.25">
      <c r="A139" s="36" t="str">
        <f>+'PAI 2025 GPS rempl2)'!A136</f>
        <v>2010.1.3</v>
      </c>
      <c r="B139" s="73" t="str">
        <f>+'PAI 2025 GPS rempl2)'!B136</f>
        <v>2010-DIRECCION DE SIGNOS DISTINTIVOS</v>
      </c>
      <c r="C139" s="73">
        <f>+'PAI 2025 GPS rempl2)'!C136</f>
        <v>0</v>
      </c>
      <c r="D139" s="73" t="str">
        <f>+'PAI 2025 GPS rempl2)'!D136</f>
        <v>Actividad propia</v>
      </c>
      <c r="E139" s="73" t="str">
        <f>+'PAI 2025 GPS rempl2)'!E136</f>
        <v>2010.1.3</v>
      </c>
      <c r="F139" s="73" t="str">
        <f>+'PAI 2025 GPS rempl2)'!F136</f>
        <v>N/A</v>
      </c>
      <c r="G139" s="73" t="str">
        <f>+'PAI 2025 GPS rempl2)'!G136</f>
        <v>N/A</v>
      </c>
      <c r="H139" s="73" t="str">
        <f>+'PAI 2025 GPS rempl2)'!H136</f>
        <v>N/A</v>
      </c>
      <c r="I139" s="73" t="str">
        <f>+'PAI 2025 GPS rempl2)'!I136</f>
        <v>N/A</v>
      </c>
      <c r="J139" s="73">
        <f>IF(ISERROR(VLOOKUP(E139,'Plantilla publicacion'!$A$3:$Q$502,17,0)),"N/A",(VLOOKUP(E139,'Plantilla publicacion'!$A$3:$Q$502,17,0)))</f>
        <v>0</v>
      </c>
      <c r="K139" s="73" t="str">
        <f>+'PAI 2025 GPS rempl2)'!K136</f>
        <v>N/A</v>
      </c>
      <c r="L139" s="73" t="str">
        <f>+'PAI 2025 GPS rempl2)'!L136</f>
        <v>N/A</v>
      </c>
      <c r="M139" s="73" t="str">
        <f>+'PAI 2025 GPS rempl2)'!M136</f>
        <v>N/A</v>
      </c>
      <c r="N139" s="73"/>
      <c r="O139" s="73" t="str">
        <f>+'PAI 2025 GPS rempl2)'!O136</f>
        <v>Decidir las solicitudes de acciones de cancelación con traslado vencido al 14 de noviembre de 2025, excepto los casos detenidos.  (Reporte de indicador generado en Tableau o Power BI)</v>
      </c>
      <c r="P139" s="73">
        <f>+'PAI 2025 GPS rempl2)'!P136</f>
        <v>20</v>
      </c>
      <c r="Q139" s="73">
        <f>+'PAI 2025 GPS rempl2)'!Q136</f>
        <v>70</v>
      </c>
      <c r="R139" s="73" t="str">
        <f>+'PAI 2025 GPS rempl2)'!R136</f>
        <v>Porcentual</v>
      </c>
      <c r="S139" s="73" t="str">
        <f>+'PAI 2025 GPS rempl2)'!S136</f>
        <v>% de solicitudes decididas / 70% de solicitudes por decidir</v>
      </c>
      <c r="T139" s="73" t="str">
        <f>+'PAI 2025 GPS rempl2)'!T136</f>
        <v>2025-01-15</v>
      </c>
      <c r="U139" s="73" t="str">
        <f>+'PAI 2025 GPS rempl2)'!U136</f>
        <v>2025-12-31</v>
      </c>
      <c r="V139" s="73" t="str">
        <f>+'PAI 2025 GPS rempl2)'!V136</f>
        <v>2010-DIRECCION DE SIGNOS DISTINTIVOS</v>
      </c>
    </row>
    <row r="140" spans="1:22" ht="60" x14ac:dyDescent="0.25">
      <c r="A140" s="36" t="str">
        <f>+'PAI 2025 GPS rempl2)'!A137</f>
        <v>2010.1.4</v>
      </c>
      <c r="B140" s="73" t="str">
        <f>+'PAI 2025 GPS rempl2)'!B137</f>
        <v>2010-DIRECCION DE SIGNOS DISTINTIVOS</v>
      </c>
      <c r="C140" s="73">
        <f>+'PAI 2025 GPS rempl2)'!C137</f>
        <v>0</v>
      </c>
      <c r="D140" s="73" t="str">
        <f>+'PAI 2025 GPS rempl2)'!D137</f>
        <v>Actividad propia</v>
      </c>
      <c r="E140" s="73" t="str">
        <f>+'PAI 2025 GPS rempl2)'!E137</f>
        <v>2010.1.4</v>
      </c>
      <c r="F140" s="73" t="str">
        <f>+'PAI 2025 GPS rempl2)'!F137</f>
        <v>N/A</v>
      </c>
      <c r="G140" s="73" t="str">
        <f>+'PAI 2025 GPS rempl2)'!G137</f>
        <v>N/A</v>
      </c>
      <c r="H140" s="73" t="str">
        <f>+'PAI 2025 GPS rempl2)'!H137</f>
        <v>N/A</v>
      </c>
      <c r="I140" s="73" t="str">
        <f>+'PAI 2025 GPS rempl2)'!I137</f>
        <v>N/A</v>
      </c>
      <c r="J140" s="73">
        <f>IF(ISERROR(VLOOKUP(E140,'Plantilla publicacion'!$A$3:$Q$502,17,0)),"N/A",(VLOOKUP(E140,'Plantilla publicacion'!$A$3:$Q$502,17,0)))</f>
        <v>0</v>
      </c>
      <c r="K140" s="73" t="str">
        <f>+'PAI 2025 GPS rempl2)'!K137</f>
        <v>N/A</v>
      </c>
      <c r="L140" s="73" t="str">
        <f>+'PAI 2025 GPS rempl2)'!L137</f>
        <v>N/A</v>
      </c>
      <c r="M140" s="73" t="str">
        <f>+'PAI 2025 GPS rempl2)'!M137</f>
        <v>N/A</v>
      </c>
      <c r="N140" s="73"/>
      <c r="O140" s="73" t="str">
        <f>+'PAI 2025 GPS rempl2)'!O137</f>
        <v>Decidir las clases de registro de signos distintivos sin oposición radicadas entre el 1 de enero de 2025 y 30 de junio de 2025, cuyo stock se calcula que sea de 22.393, excepto los casos detenidos.  (Reporte de indicador generado en Tableau o Power BI)</v>
      </c>
      <c r="P140" s="73">
        <f>+'PAI 2025 GPS rempl2)'!P137</f>
        <v>20</v>
      </c>
      <c r="Q140" s="73">
        <f>+'PAI 2025 GPS rempl2)'!Q137</f>
        <v>70</v>
      </c>
      <c r="R140" s="73" t="str">
        <f>+'PAI 2025 GPS rempl2)'!R137</f>
        <v>Porcentual</v>
      </c>
      <c r="S140" s="73" t="str">
        <f>+'PAI 2025 GPS rempl2)'!S137</f>
        <v>% de clases decididas / 70% de clases por decidir</v>
      </c>
      <c r="T140" s="73" t="str">
        <f>+'PAI 2025 GPS rempl2)'!T137</f>
        <v>2025-08-01</v>
      </c>
      <c r="U140" s="73" t="str">
        <f>+'PAI 2025 GPS rempl2)'!U137</f>
        <v>2025-12-31</v>
      </c>
      <c r="V140" s="73" t="str">
        <f>+'PAI 2025 GPS rempl2)'!V137</f>
        <v>2010-DIRECCION DE SIGNOS DISTINTIVOS</v>
      </c>
    </row>
    <row r="141" spans="1:22" ht="225" x14ac:dyDescent="0.25">
      <c r="A141" s="36" t="str">
        <f>+'PAI 2025 GPS rempl2)'!A138</f>
        <v>2010.2</v>
      </c>
      <c r="B141" s="74" t="str">
        <f>+'PAI 2025 GPS rempl2)'!B138</f>
        <v>2010-DIRECCION DE SIGNOS DISTINTIVOS</v>
      </c>
      <c r="C141" s="74">
        <f>+'PAI 2025 GPS rempl2)'!C138</f>
        <v>0</v>
      </c>
      <c r="D141" s="74" t="str">
        <f>+'PAI 2025 GPS rempl2)'!D138</f>
        <v>Producto</v>
      </c>
      <c r="E141" s="74" t="str">
        <f>+'PAI 2025 GPS rempl2)'!E138</f>
        <v>2010.2</v>
      </c>
      <c r="F141" s="74" t="str">
        <f>+'PAI 2025 GPS rempl2)'!F138</f>
        <v>Innovador</v>
      </c>
      <c r="G141" s="74" t="str">
        <f>IF(ISERROR(VLOOKUP(E141,'Plantilla publicacion'!$A$3:$F$502,6,0)),"N/A",(VLOOKUP(E141,'Plantilla publicacion'!$A$3:$F$502,6,0)))</f>
        <v>56-Fortalecer la gestión de la información, el conocimiento y la innovación para optimizar la capacidad institucional</v>
      </c>
      <c r="H141" s="74" t="str">
        <f>IF(ISERROR(VLOOKUP(E141,'Plantilla publicacion'!$A$3:$P$502,14,0)),"N/A",(VLOOKUP(E141,'Plantilla publicacion'!$A$3:$P$502,14,0)))</f>
        <v>102-Cumplimiento de productos del PAI asociados a Fortalecer la gestión de la información, el conocimiento y la innovación para optimizar la capacidad institucional</v>
      </c>
      <c r="I141" s="74" t="str">
        <f>IF(ISERROR(VLOOKUP(E141,'Plantilla publicacion'!$A$3:$P$502,15,0)),"N/A",(VLOOKUP(E141,'Plantilla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1" s="74" t="str">
        <f>IF(ISERROR(VLOOKUP(E141,'Plantilla publicacion'!$A$3:$Q$502,17,0)),"N/A",(VLOOKUP(E141,'Plantilla publicacion'!$A$3:$Q$502,17,0)))</f>
        <v>PND - 5-31-5-b- Convergencia regional - Entidades públicas territoriales y nacionales fortalecidas / PES - Transformación Institucional</v>
      </c>
      <c r="K141" s="74" t="str">
        <f>+'PAI 2025 GPS rempl2)'!K138</f>
        <v>Si</v>
      </c>
      <c r="L141" s="74" t="str">
        <f>+'PAI 2025 GPS rempl2)'!L138</f>
        <v>N/A</v>
      </c>
      <c r="M141" s="74" t="str">
        <f>IF(ISERROR(VLOOKUP(E141,'Plantilla publicacion'!$A$3:$E$502,5,0)),"N/A",(VLOOKUP(E141,'Plantilla publicacion'!$A$3:$E$502,5,0)))</f>
        <v>Política Gestión del Conocimiento y la Innovación _DIMENSIÓN Gestión del conocimiento y la innovación</v>
      </c>
      <c r="N141" s="74" t="str">
        <f>IF(VLOOKUP(A141,'Plantilla publicacion'!$A$3:$Q$502,16,0)=0,"NA",VLOOKUP(A141,'Plantilla publicacion'!$A$3:$Q$502,16,0))</f>
        <v>PND_ 2_Fomentar estrategias de sensibilización para el reconocimiento, aprovechamiento y uso responsable de los derechos de PI</v>
      </c>
      <c r="O141" s="74" t="str">
        <f>+'PAI 2025 GPS rempl2)'!O138</f>
        <v>Contenidos estratégicos y accesibles para la ciudadanía sobre signos distintivos notorios y denominaciones de origen protegidas de productos colombianos, publicado (Captura de pantalla de las publicaciones)</v>
      </c>
      <c r="P141" s="74">
        <f>+'PAI 2025 GPS rempl2)'!P138</f>
        <v>5</v>
      </c>
      <c r="Q141" s="74">
        <f>+'PAI 2025 GPS rempl2)'!Q138</f>
        <v>2</v>
      </c>
      <c r="R141" s="74" t="str">
        <f>+'PAI 2025 GPS rempl2)'!R138</f>
        <v>Númerica</v>
      </c>
      <c r="S141" s="74" t="str">
        <f>+'PAI 2025 GPS rempl2)'!S138</f>
        <v># de contenidos publicados / 2 contenidos por publicar</v>
      </c>
      <c r="T141" s="74" t="str">
        <f>+'PAI 2025 GPS rempl2)'!T138</f>
        <v>2025-02-03</v>
      </c>
      <c r="U141" s="74" t="str">
        <f>+'PAI 2025 GPS rempl2)'!U138</f>
        <v>2025-08-15</v>
      </c>
      <c r="V141" s="74" t="str">
        <f>+'PAI 2025 GPS rempl2)'!V138</f>
        <v>20-OFICINA DE TECNOLOGÍA E INFORMÁTICA;
2010-DIRECCION DE SIGNOS DISTINTIVOS;
73-GRUPO DE TRABAJO DE COMUNICACION</v>
      </c>
    </row>
    <row r="142" spans="1:22" ht="60" x14ac:dyDescent="0.25">
      <c r="A142" s="36" t="str">
        <f>+'PAI 2025 GPS rempl2)'!A139</f>
        <v>2010.2.1</v>
      </c>
      <c r="B142" s="73" t="str">
        <f>+'PAI 2025 GPS rempl2)'!B139</f>
        <v>2010-DIRECCION DE SIGNOS DISTINTIVOS</v>
      </c>
      <c r="C142" s="73">
        <f>+'PAI 2025 GPS rempl2)'!C139</f>
        <v>0</v>
      </c>
      <c r="D142" s="73" t="str">
        <f>+'PAI 2025 GPS rempl2)'!D139</f>
        <v>Actividad propia</v>
      </c>
      <c r="E142" s="73" t="str">
        <f>+'PAI 2025 GPS rempl2)'!E139</f>
        <v>2010.2.1</v>
      </c>
      <c r="F142" s="73" t="str">
        <f>+'PAI 2025 GPS rempl2)'!F139</f>
        <v>N/A</v>
      </c>
      <c r="G142" s="73" t="str">
        <f>+'PAI 2025 GPS rempl2)'!G139</f>
        <v>N/A</v>
      </c>
      <c r="H142" s="73" t="str">
        <f>+'PAI 2025 GPS rempl2)'!H139</f>
        <v>N/A</v>
      </c>
      <c r="I142" s="73" t="str">
        <f>+'PAI 2025 GPS rempl2)'!I139</f>
        <v>N/A</v>
      </c>
      <c r="J142" s="73">
        <f>IF(ISERROR(VLOOKUP(E142,'Plantilla publicacion'!$A$3:$Q$502,17,0)),"N/A",(VLOOKUP(E142,'Plantilla publicacion'!$A$3:$Q$502,17,0)))</f>
        <v>0</v>
      </c>
      <c r="K142" s="73" t="str">
        <f>+'PAI 2025 GPS rempl2)'!K139</f>
        <v>N/A</v>
      </c>
      <c r="L142" s="73" t="str">
        <f>+'PAI 2025 GPS rempl2)'!L139</f>
        <v>N/A</v>
      </c>
      <c r="M142" s="73" t="str">
        <f>+'PAI 2025 GPS rempl2)'!M139</f>
        <v>N/A</v>
      </c>
      <c r="N142" s="73"/>
      <c r="O142" s="73" t="str">
        <f>+'PAI 2025 GPS rempl2)'!O139</f>
        <v>Preparar y enviar la información correspondiente al listado de signos distintivos declarados como notorios y la de denominaciones de origen protegidas de productos colombianos. (Correo electrónico de envió de la información)</v>
      </c>
      <c r="P142" s="73">
        <f>+'PAI 2025 GPS rempl2)'!P139</f>
        <v>30</v>
      </c>
      <c r="Q142" s="73">
        <f>+'PAI 2025 GPS rempl2)'!Q139</f>
        <v>2</v>
      </c>
      <c r="R142" s="73" t="str">
        <f>+'PAI 2025 GPS rempl2)'!R139</f>
        <v>Númerica</v>
      </c>
      <c r="S142" s="73" t="str">
        <f>+'PAI 2025 GPS rempl2)'!S139</f>
        <v># de envíos de información realizados / 2 envió de información por realizar</v>
      </c>
      <c r="T142" s="73" t="str">
        <f>+'PAI 2025 GPS rempl2)'!T139</f>
        <v>2025-02-03</v>
      </c>
      <c r="U142" s="73" t="str">
        <f>+'PAI 2025 GPS rempl2)'!U139</f>
        <v>2025-03-28</v>
      </c>
      <c r="V142" s="73" t="str">
        <f>+'PAI 2025 GPS rempl2)'!V139</f>
        <v>2010-DIRECCION DE SIGNOS DISTINTIVOS</v>
      </c>
    </row>
    <row r="143" spans="1:22" ht="60" x14ac:dyDescent="0.25">
      <c r="A143" s="36" t="str">
        <f>+'PAI 2025 GPS rempl2)'!A140</f>
        <v>2010.2.2</v>
      </c>
      <c r="B143" s="73" t="str">
        <f>+'PAI 2025 GPS rempl2)'!B140</f>
        <v>2010-DIRECCION DE SIGNOS DISTINTIVOS</v>
      </c>
      <c r="C143" s="73">
        <f>+'PAI 2025 GPS rempl2)'!C140</f>
        <v>0</v>
      </c>
      <c r="D143" s="73" t="str">
        <f>+'PAI 2025 GPS rempl2)'!D140</f>
        <v>Actividad sin participaci�n</v>
      </c>
      <c r="E143" s="73" t="str">
        <f>+'PAI 2025 GPS rempl2)'!E140</f>
        <v>2010.2.2</v>
      </c>
      <c r="F143" s="73" t="str">
        <f>+'PAI 2025 GPS rempl2)'!F140</f>
        <v>N/A</v>
      </c>
      <c r="G143" s="73" t="str">
        <f>+'PAI 2025 GPS rempl2)'!G140</f>
        <v>N/A</v>
      </c>
      <c r="H143" s="73" t="str">
        <f>+'PAI 2025 GPS rempl2)'!H140</f>
        <v>N/A</v>
      </c>
      <c r="I143" s="73" t="str">
        <f>+'PAI 2025 GPS rempl2)'!I140</f>
        <v>N/A</v>
      </c>
      <c r="J143" s="73">
        <f>IF(ISERROR(VLOOKUP(E143,'Plantilla publicacion'!$A$3:$Q$502,17,0)),"N/A",(VLOOKUP(E143,'Plantilla publicacion'!$A$3:$Q$502,17,0)))</f>
        <v>0</v>
      </c>
      <c r="K143" s="73" t="str">
        <f>+'PAI 2025 GPS rempl2)'!K140</f>
        <v>N/A</v>
      </c>
      <c r="L143" s="73" t="str">
        <f>+'PAI 2025 GPS rempl2)'!L140</f>
        <v>N/A</v>
      </c>
      <c r="M143" s="73" t="str">
        <f>+'PAI 2025 GPS rempl2)'!M140</f>
        <v>N/A</v>
      </c>
      <c r="N143" s="73"/>
      <c r="O143" s="73" t="str">
        <f>+'PAI 2025 GPS rempl2)'!O140</f>
        <v>Revisar el contenido correspondiente  al listado de signos distintivos declarados como notorios y el de las denominaciones de origen protegidas de productos colombianos, y formular eventuales observaciones.  (Correo electrónico enviado)</v>
      </c>
      <c r="P143" s="73">
        <f>+'PAI 2025 GPS rempl2)'!P140</f>
        <v>0</v>
      </c>
      <c r="Q143" s="73">
        <f>+'PAI 2025 GPS rempl2)'!Q140</f>
        <v>2</v>
      </c>
      <c r="R143" s="73" t="str">
        <f>+'PAI 2025 GPS rempl2)'!R140</f>
        <v>Númerica</v>
      </c>
      <c r="S143" s="73" t="str">
        <f>+'PAI 2025 GPS rempl2)'!S140</f>
        <v># de revisiones de contenido realizadas	revisión de contenido por realizar / 2 envió de información por realizar</v>
      </c>
      <c r="T143" s="73" t="str">
        <f>+'PAI 2025 GPS rempl2)'!T140</f>
        <v>2025-03-31</v>
      </c>
      <c r="U143" s="73" t="str">
        <f>+'PAI 2025 GPS rempl2)'!U140</f>
        <v>2025-04-21</v>
      </c>
      <c r="V143" s="73" t="str">
        <f>+'PAI 2025 GPS rempl2)'!V140</f>
        <v>73-GRUPO DE TRABAJO DE COMUNICACION</v>
      </c>
    </row>
    <row r="144" spans="1:22" ht="60" x14ac:dyDescent="0.25">
      <c r="A144" s="36" t="str">
        <f>+'PAI 2025 GPS rempl2)'!A141</f>
        <v>2010.2.3</v>
      </c>
      <c r="B144" s="73" t="str">
        <f>+'PAI 2025 GPS rempl2)'!B141</f>
        <v>2010-DIRECCION DE SIGNOS DISTINTIVOS</v>
      </c>
      <c r="C144" s="73">
        <f>+'PAI 2025 GPS rempl2)'!C141</f>
        <v>0</v>
      </c>
      <c r="D144" s="73" t="str">
        <f>+'PAI 2025 GPS rempl2)'!D141</f>
        <v>Actividad propia</v>
      </c>
      <c r="E144" s="73" t="str">
        <f>+'PAI 2025 GPS rempl2)'!E141</f>
        <v>2010.2.3</v>
      </c>
      <c r="F144" s="73" t="str">
        <f>+'PAI 2025 GPS rempl2)'!F141</f>
        <v>N/A</v>
      </c>
      <c r="G144" s="73" t="str">
        <f>+'PAI 2025 GPS rempl2)'!G141</f>
        <v>N/A</v>
      </c>
      <c r="H144" s="73" t="str">
        <f>+'PAI 2025 GPS rempl2)'!H141</f>
        <v>N/A</v>
      </c>
      <c r="I144" s="73" t="str">
        <f>+'PAI 2025 GPS rempl2)'!I141</f>
        <v>N/A</v>
      </c>
      <c r="J144" s="73">
        <f>IF(ISERROR(VLOOKUP(E144,'Plantilla publicacion'!$A$3:$Q$502,17,0)),"N/A",(VLOOKUP(E144,'Plantilla publicacion'!$A$3:$Q$502,17,0)))</f>
        <v>0</v>
      </c>
      <c r="K144" s="73" t="str">
        <f>+'PAI 2025 GPS rempl2)'!K141</f>
        <v>N/A</v>
      </c>
      <c r="L144" s="73" t="str">
        <f>+'PAI 2025 GPS rempl2)'!L141</f>
        <v>N/A</v>
      </c>
      <c r="M144" s="73" t="str">
        <f>+'PAI 2025 GPS rempl2)'!M141</f>
        <v>N/A</v>
      </c>
      <c r="N144" s="73"/>
      <c r="O144" s="73" t="str">
        <f>+'PAI 2025 GPS rempl2)'!O141</f>
        <v>Ajustar el contenido correspondiente  al listado de signos distintivos declarados como notorios y el de las denominaciones de origen protegidas de productos colombianos  (Correo electrónico de envió de la información)</v>
      </c>
      <c r="P144" s="73">
        <f>+'PAI 2025 GPS rempl2)'!P141</f>
        <v>20</v>
      </c>
      <c r="Q144" s="73">
        <f>+'PAI 2025 GPS rempl2)'!Q141</f>
        <v>2</v>
      </c>
      <c r="R144" s="73" t="str">
        <f>+'PAI 2025 GPS rempl2)'!R141</f>
        <v>Númerica</v>
      </c>
      <c r="S144" s="73" t="str">
        <f>+'PAI 2025 GPS rempl2)'!S141</f>
        <v># de ajustes de contenido realizadas / 2 ajustes de contenido por realizar</v>
      </c>
      <c r="T144" s="73" t="str">
        <f>+'PAI 2025 GPS rempl2)'!T141</f>
        <v>2025-04-22</v>
      </c>
      <c r="U144" s="73" t="str">
        <f>+'PAI 2025 GPS rempl2)'!U141</f>
        <v>2025-04-30</v>
      </c>
      <c r="V144" s="73" t="str">
        <f>+'PAI 2025 GPS rempl2)'!V141</f>
        <v>2010-DIRECCION DE SIGNOS DISTINTIVOS</v>
      </c>
    </row>
    <row r="145" spans="1:22" ht="90" x14ac:dyDescent="0.25">
      <c r="A145" s="36" t="str">
        <f>+'PAI 2025 GPS rempl2)'!A142</f>
        <v>2010.2.4</v>
      </c>
      <c r="B145" s="73" t="str">
        <f>+'PAI 2025 GPS rempl2)'!B142</f>
        <v>2010-DIRECCION DE SIGNOS DISTINTIVOS</v>
      </c>
      <c r="C145" s="73">
        <f>+'PAI 2025 GPS rempl2)'!C142</f>
        <v>0</v>
      </c>
      <c r="D145" s="73" t="str">
        <f>+'PAI 2025 GPS rempl2)'!D142</f>
        <v>Actividad propia</v>
      </c>
      <c r="E145" s="73" t="str">
        <f>+'PAI 2025 GPS rempl2)'!E142</f>
        <v>2010.2.4</v>
      </c>
      <c r="F145" s="73" t="str">
        <f>+'PAI 2025 GPS rempl2)'!F142</f>
        <v>N/A</v>
      </c>
      <c r="G145" s="73" t="str">
        <f>+'PAI 2025 GPS rempl2)'!G142</f>
        <v>N/A</v>
      </c>
      <c r="H145" s="73" t="str">
        <f>+'PAI 2025 GPS rempl2)'!H142</f>
        <v>N/A</v>
      </c>
      <c r="I145" s="73" t="str">
        <f>+'PAI 2025 GPS rempl2)'!I142</f>
        <v>N/A</v>
      </c>
      <c r="J145" s="73">
        <f>IF(ISERROR(VLOOKUP(E145,'Plantilla publicacion'!$A$3:$Q$502,17,0)),"N/A",(VLOOKUP(E145,'Plantilla publicacion'!$A$3:$Q$502,17,0)))</f>
        <v>0</v>
      </c>
      <c r="K145" s="73" t="str">
        <f>+'PAI 2025 GPS rempl2)'!K142</f>
        <v>N/A</v>
      </c>
      <c r="L145" s="73" t="str">
        <f>+'PAI 2025 GPS rempl2)'!L142</f>
        <v>N/A</v>
      </c>
      <c r="M145" s="73" t="str">
        <f>+'PAI 2025 GPS rempl2)'!M142</f>
        <v>N/A</v>
      </c>
      <c r="N145" s="73"/>
      <c r="O145" s="73" t="str">
        <f>+'PAI 2025 GPS rempl2)'!O142</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45" s="73">
        <f>+'PAI 2025 GPS rempl2)'!P142</f>
        <v>20</v>
      </c>
      <c r="Q145" s="73">
        <f>+'PAI 2025 GPS rempl2)'!Q142</f>
        <v>2</v>
      </c>
      <c r="R145" s="73" t="str">
        <f>+'PAI 2025 GPS rempl2)'!R142</f>
        <v>Númerica</v>
      </c>
      <c r="S145" s="73" t="str">
        <f>+'PAI 2025 GPS rempl2)'!S142</f>
        <v># de ajustes al contenido realizados / 2 ajustes al contenido por realizar</v>
      </c>
      <c r="T145" s="73" t="str">
        <f>+'PAI 2025 GPS rempl2)'!T142</f>
        <v>2025-05-05</v>
      </c>
      <c r="U145" s="73" t="str">
        <f>+'PAI 2025 GPS rempl2)'!U142</f>
        <v>2025-05-23</v>
      </c>
      <c r="V145" s="73" t="str">
        <f>+'PAI 2025 GPS rempl2)'!V142</f>
        <v>2010-DIRECCION DE SIGNOS DISTINTIVOS;
73-GRUPO DE TRABAJO DE COMUNICACION</v>
      </c>
    </row>
    <row r="146" spans="1:22" ht="60" x14ac:dyDescent="0.25">
      <c r="A146" s="36" t="str">
        <f>+'PAI 2025 GPS rempl2)'!A143</f>
        <v>2010.2.5</v>
      </c>
      <c r="B146" s="73" t="str">
        <f>+'PAI 2025 GPS rempl2)'!B143</f>
        <v>2010-DIRECCION DE SIGNOS DISTINTIVOS</v>
      </c>
      <c r="C146" s="73">
        <f>+'PAI 2025 GPS rempl2)'!C143</f>
        <v>0</v>
      </c>
      <c r="D146" s="73" t="str">
        <f>+'PAI 2025 GPS rempl2)'!D143</f>
        <v>Actividad propia</v>
      </c>
      <c r="E146" s="73" t="str">
        <f>+'PAI 2025 GPS rempl2)'!E143</f>
        <v>2010.2.5</v>
      </c>
      <c r="F146" s="73" t="str">
        <f>+'PAI 2025 GPS rempl2)'!F143</f>
        <v>N/A</v>
      </c>
      <c r="G146" s="73" t="str">
        <f>+'PAI 2025 GPS rempl2)'!G143</f>
        <v>N/A</v>
      </c>
      <c r="H146" s="73" t="str">
        <f>+'PAI 2025 GPS rempl2)'!H143</f>
        <v>N/A</v>
      </c>
      <c r="I146" s="73" t="str">
        <f>+'PAI 2025 GPS rempl2)'!I143</f>
        <v>N/A</v>
      </c>
      <c r="J146" s="73">
        <f>IF(ISERROR(VLOOKUP(E146,'Plantilla publicacion'!$A$3:$Q$502,17,0)),"N/A",(VLOOKUP(E146,'Plantilla publicacion'!$A$3:$Q$502,17,0)))</f>
        <v>0</v>
      </c>
      <c r="K146" s="73" t="str">
        <f>+'PAI 2025 GPS rempl2)'!K143</f>
        <v>N/A</v>
      </c>
      <c r="L146" s="73" t="str">
        <f>+'PAI 2025 GPS rempl2)'!L143</f>
        <v>N/A</v>
      </c>
      <c r="M146" s="73" t="str">
        <f>+'PAI 2025 GPS rempl2)'!M143</f>
        <v>N/A</v>
      </c>
      <c r="N146" s="73"/>
      <c r="O146" s="73" t="str">
        <f>+'PAI 2025 GPS rempl2)'!O143</f>
        <v>Desarrollar los micrositios y publicar la información de signos declarados como notorios y de las denominaciones de origen protegidas de productos colombianos. (Captura de pantalla de la publicación)</v>
      </c>
      <c r="P146" s="73">
        <f>+'PAI 2025 GPS rempl2)'!P143</f>
        <v>30</v>
      </c>
      <c r="Q146" s="73">
        <f>+'PAI 2025 GPS rempl2)'!Q143</f>
        <v>2</v>
      </c>
      <c r="R146" s="73" t="str">
        <f>+'PAI 2025 GPS rempl2)'!R143</f>
        <v>Númerica</v>
      </c>
      <c r="S146" s="73" t="str">
        <f>+'PAI 2025 GPS rempl2)'!S143</f>
        <v># de micrositios y publicaciones realizadas / 2 micrositio y publicación por realizar</v>
      </c>
      <c r="T146" s="73" t="str">
        <f>+'PAI 2025 GPS rempl2)'!T143</f>
        <v>2025-05-26</v>
      </c>
      <c r="U146" s="73" t="str">
        <f>+'PAI 2025 GPS rempl2)'!U143</f>
        <v>2025-08-15</v>
      </c>
      <c r="V146" s="73" t="str">
        <f>+'PAI 2025 GPS rempl2)'!V143</f>
        <v>20-OFICINA DE TECNOLOGÍA E INFORMÁTICA;
2010-DIRECCION DE SIGNOS DISTINTIVOS</v>
      </c>
    </row>
    <row r="147" spans="1:22" ht="225" x14ac:dyDescent="0.25">
      <c r="A147" s="36" t="str">
        <f>+'PAI 2025 GPS rempl2)'!A144</f>
        <v>13.1</v>
      </c>
      <c r="B147" s="74" t="str">
        <f>+'PAI 2025 GPS rempl2)'!B144</f>
        <v>13-GRUPO DE TRABAJO DE CONCEPTOS Y APOYO LEGAL</v>
      </c>
      <c r="C147" s="74">
        <f>+'PAI 2025 GPS rempl2)'!C144</f>
        <v>0</v>
      </c>
      <c r="D147" s="74" t="str">
        <f>+'PAI 2025 GPS rempl2)'!D144</f>
        <v>Producto</v>
      </c>
      <c r="E147" s="74" t="str">
        <f>+'PAI 2025 GPS rempl2)'!E144</f>
        <v>13.1</v>
      </c>
      <c r="F147" s="74" t="str">
        <f>+'PAI 2025 GPS rempl2)'!F144</f>
        <v>Operativo</v>
      </c>
      <c r="G147" s="74" t="str">
        <f>IF(ISERROR(VLOOKUP(E147,'Plantilla publicacion'!$A$3:$F$502,6,0)),"N/A",(VLOOKUP(E147,'Plantilla publicacion'!$A$3:$F$502,6,0)))</f>
        <v>56-Fortalecer la gestión de la información, el conocimiento y la innovación para optimizar la capacidad institucional</v>
      </c>
      <c r="H147" s="74" t="str">
        <f>IF(ISERROR(VLOOKUP(E147,'Plantilla publicacion'!$A$3:$P$502,14,0)),"N/A",(VLOOKUP(E147,'Plantilla publicacion'!$A$3:$P$502,14,0)))</f>
        <v>102-Cumplimiento de productos del PAI asociados a Fortalecer la gestión de la información, el conocimiento y la innovación para optimizar la capacidad institucional</v>
      </c>
      <c r="I147" s="74" t="str">
        <f>IF(ISERROR(VLOOKUP(E147,'Plantilla publicacion'!$A$3:$P$502,15,0)),"N/A",(VLOOKUP(E147,'Plantilla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7" s="74" t="str">
        <f>IF(ISERROR(VLOOKUP(E147,'Plantilla publicacion'!$A$3:$Q$502,17,0)),"N/A",(VLOOKUP(E147,'Plantilla publicacion'!$A$3:$Q$502,17,0)))</f>
        <v>PND - 5-31-5-b- Convergencia regional - Entidades públicas territoriales y nacionales fortalecidas / PES - Transformación Institucional</v>
      </c>
      <c r="K147" s="74" t="str">
        <f>+'PAI 2025 GPS rempl2)'!K144</f>
        <v>Si</v>
      </c>
      <c r="L147" s="74" t="str">
        <f>+'PAI 2025 GPS rempl2)'!L144</f>
        <v>N/A</v>
      </c>
      <c r="M147" s="74" t="str">
        <f>IF(ISERROR(VLOOKUP(E147,'Plantilla publicacion'!$A$3:$E$502,5,0)),"N/A",(VLOOKUP(E147,'Plantilla publicacion'!$A$3:$E$502,5,0)))</f>
        <v>Política Mejora Normativa _DIMENSIÓN Gestión con Valores para Resultados</v>
      </c>
      <c r="N147" s="74" t="str">
        <f>IF(VLOOKUP(A147,'Plantilla publicacion'!$A$3:$Q$502,16,0)=0,"NA",VLOOKUP(A147,'Plantilla publicacion'!$A$3:$Q$502,16,0))</f>
        <v>NA</v>
      </c>
      <c r="O147" s="74" t="str">
        <f>+'PAI 2025 GPS rempl2)'!O144</f>
        <v>Estrategia de divulgación de la herramienta “Buscador de Conceptos”, para promover la consulta por parte de los Grupos de Interés, ejecutada. (capturas de pantalla de la publicación de la campaña/único entregable)</v>
      </c>
      <c r="P147" s="74">
        <f>+'PAI 2025 GPS rempl2)'!P144</f>
        <v>100</v>
      </c>
      <c r="Q147" s="74">
        <f>+'PAI 2025 GPS rempl2)'!Q144</f>
        <v>1</v>
      </c>
      <c r="R147" s="74" t="str">
        <f>+'PAI 2025 GPS rempl2)'!R144</f>
        <v>Númerica</v>
      </c>
      <c r="S147" s="74" t="str">
        <f>+'PAI 2025 GPS rempl2)'!S144</f>
        <v># de divulgaciones ejecutadas / 1 divulgaciones a ejecutar</v>
      </c>
      <c r="T147" s="74" t="str">
        <f>+'PAI 2025 GPS rempl2)'!T144</f>
        <v>2025-01-27</v>
      </c>
      <c r="U147" s="74" t="str">
        <f>+'PAI 2025 GPS rempl2)'!U144</f>
        <v>2025-12-10</v>
      </c>
      <c r="V147" s="74" t="str">
        <f>+'PAI 2025 GPS rempl2)'!V144</f>
        <v>73-GRUPO DE TRABAJO DE COMUNICACION;
13-GRUPO DE TRABAJO DE CONCEPTOS Y APOYO LEGAL</v>
      </c>
    </row>
    <row r="148" spans="1:22" ht="60" x14ac:dyDescent="0.25">
      <c r="A148" s="36" t="str">
        <f>+'PAI 2025 GPS rempl2)'!A145</f>
        <v>13.1.1</v>
      </c>
      <c r="B148" s="73" t="str">
        <f>+'PAI 2025 GPS rempl2)'!B145</f>
        <v>13-GRUPO DE TRABAJO DE CONCEPTOS Y APOYO LEGAL</v>
      </c>
      <c r="C148" s="73">
        <f>+'PAI 2025 GPS rempl2)'!C145</f>
        <v>0</v>
      </c>
      <c r="D148" s="73" t="str">
        <f>+'PAI 2025 GPS rempl2)'!D145</f>
        <v>Actividad propia</v>
      </c>
      <c r="E148" s="73" t="str">
        <f>+'PAI 2025 GPS rempl2)'!E145</f>
        <v>13.1.1</v>
      </c>
      <c r="F148" s="73" t="str">
        <f>+'PAI 2025 GPS rempl2)'!F145</f>
        <v>N/A</v>
      </c>
      <c r="G148" s="73" t="str">
        <f>+'PAI 2025 GPS rempl2)'!G145</f>
        <v>N/A</v>
      </c>
      <c r="H148" s="73" t="str">
        <f>+'PAI 2025 GPS rempl2)'!H145</f>
        <v>N/A</v>
      </c>
      <c r="I148" s="73" t="str">
        <f>+'PAI 2025 GPS rempl2)'!I145</f>
        <v>N/A</v>
      </c>
      <c r="J148" s="73">
        <f>IF(ISERROR(VLOOKUP(E148,'Plantilla publicacion'!$A$3:$Q$502,17,0)),"N/A",(VLOOKUP(E148,'Plantilla publicacion'!$A$3:$Q$502,17,0)))</f>
        <v>0</v>
      </c>
      <c r="K148" s="73" t="str">
        <f>+'PAI 2025 GPS rempl2)'!K145</f>
        <v>N/A</v>
      </c>
      <c r="L148" s="73" t="str">
        <f>+'PAI 2025 GPS rempl2)'!L145</f>
        <v>N/A</v>
      </c>
      <c r="M148" s="73" t="str">
        <f>+'PAI 2025 GPS rempl2)'!M145</f>
        <v>N/A</v>
      </c>
      <c r="N148" s="73"/>
      <c r="O148" s="73" t="str">
        <f>+'PAI 2025 GPS rempl2)'!O145</f>
        <v>Elaborar y remitir al Grupo de Comunicaciones el Brief con la propuesta de la estrategia de divulgación del "Buscador de Conceptos" (Correo electrónico con Brief diligenciado / único entregable)</v>
      </c>
      <c r="P148" s="73">
        <f>+'PAI 2025 GPS rempl2)'!P145</f>
        <v>100</v>
      </c>
      <c r="Q148" s="73">
        <f>+'PAI 2025 GPS rempl2)'!Q145</f>
        <v>1</v>
      </c>
      <c r="R148" s="73" t="str">
        <f>+'PAI 2025 GPS rempl2)'!R145</f>
        <v>Númerica</v>
      </c>
      <c r="S148" s="73" t="str">
        <f>+'PAI 2025 GPS rempl2)'!S145</f>
        <v># de brief de la estrategia de divulgación elaborado / 1 brief de la estrategia de divulgación a elaborar</v>
      </c>
      <c r="T148" s="73" t="str">
        <f>+'PAI 2025 GPS rempl2)'!T145</f>
        <v>2025-01-27</v>
      </c>
      <c r="U148" s="73" t="str">
        <f>+'PAI 2025 GPS rempl2)'!U145</f>
        <v>2025-02-28</v>
      </c>
      <c r="V148" s="73" t="str">
        <f>+'PAI 2025 GPS rempl2)'!V145</f>
        <v>13-GRUPO DE TRABAJO DE CONCEPTOS Y APOYO LEGAL</v>
      </c>
    </row>
    <row r="149" spans="1:22" ht="75" x14ac:dyDescent="0.25">
      <c r="A149" s="36" t="str">
        <f>+'PAI 2025 GPS rempl2)'!A146</f>
        <v>13.1.2</v>
      </c>
      <c r="B149" s="73" t="str">
        <f>+'PAI 2025 GPS rempl2)'!B146</f>
        <v>13-GRUPO DE TRABAJO DE CONCEPTOS Y APOYO LEGAL</v>
      </c>
      <c r="C149" s="73">
        <f>+'PAI 2025 GPS rempl2)'!C146</f>
        <v>0</v>
      </c>
      <c r="D149" s="73" t="str">
        <f>+'PAI 2025 GPS rempl2)'!D146</f>
        <v>Actividad sin participaci�n</v>
      </c>
      <c r="E149" s="73" t="str">
        <f>+'PAI 2025 GPS rempl2)'!E146</f>
        <v>13.1.2</v>
      </c>
      <c r="F149" s="73" t="str">
        <f>+'PAI 2025 GPS rempl2)'!F146</f>
        <v>N/A</v>
      </c>
      <c r="G149" s="73" t="str">
        <f>+'PAI 2025 GPS rempl2)'!G146</f>
        <v>N/A</v>
      </c>
      <c r="H149" s="73" t="str">
        <f>+'PAI 2025 GPS rempl2)'!H146</f>
        <v>N/A</v>
      </c>
      <c r="I149" s="73" t="str">
        <f>+'PAI 2025 GPS rempl2)'!I146</f>
        <v>N/A</v>
      </c>
      <c r="J149" s="73">
        <f>IF(ISERROR(VLOOKUP(E149,'Plantilla publicacion'!$A$3:$Q$502,17,0)),"N/A",(VLOOKUP(E149,'Plantilla publicacion'!$A$3:$Q$502,17,0)))</f>
        <v>0</v>
      </c>
      <c r="K149" s="73" t="str">
        <f>+'PAI 2025 GPS rempl2)'!K146</f>
        <v>N/A</v>
      </c>
      <c r="L149" s="73" t="str">
        <f>+'PAI 2025 GPS rempl2)'!L146</f>
        <v>N/A</v>
      </c>
      <c r="M149" s="73" t="str">
        <f>+'PAI 2025 GPS rempl2)'!M146</f>
        <v>N/A</v>
      </c>
      <c r="N149" s="73"/>
      <c r="O149" s="73" t="str">
        <f>+'PAI 2025 GPS rempl2)'!O146</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49" s="73">
        <f>+'PAI 2025 GPS rempl2)'!P146</f>
        <v>0</v>
      </c>
      <c r="Q149" s="73">
        <f>+'PAI 2025 GPS rempl2)'!Q146</f>
        <v>1</v>
      </c>
      <c r="R149" s="73" t="str">
        <f>+'PAI 2025 GPS rempl2)'!R146</f>
        <v>Númerica</v>
      </c>
      <c r="S149" s="73" t="str">
        <f>+'PAI 2025 GPS rempl2)'!S146</f>
        <v># de concepto gráfico y racional de la estrategia de divulgación elaborado y presentado / 1 concepto gráfico y racional de la estrategia de divulgación a elaborar y presentar</v>
      </c>
      <c r="T149" s="73" t="str">
        <f>+'PAI 2025 GPS rempl2)'!T146</f>
        <v>2025-03-03</v>
      </c>
      <c r="U149" s="73" t="str">
        <f>+'PAI 2025 GPS rempl2)'!U146</f>
        <v>2025-04-30</v>
      </c>
      <c r="V149" s="73" t="str">
        <f>+'PAI 2025 GPS rempl2)'!V146</f>
        <v>73-GRUPO DE TRABAJO DE COMUNICACION</v>
      </c>
    </row>
    <row r="150" spans="1:22" ht="60" x14ac:dyDescent="0.25">
      <c r="A150" s="36" t="str">
        <f>+'PAI 2025 GPS rempl2)'!A147</f>
        <v>13.1.3</v>
      </c>
      <c r="B150" s="73" t="str">
        <f>+'PAI 2025 GPS rempl2)'!B147</f>
        <v>13-GRUPO DE TRABAJO DE CONCEPTOS Y APOYO LEGAL</v>
      </c>
      <c r="C150" s="73">
        <f>+'PAI 2025 GPS rempl2)'!C147</f>
        <v>0</v>
      </c>
      <c r="D150" s="73" t="str">
        <f>+'PAI 2025 GPS rempl2)'!D147</f>
        <v>Actividad sin participaci�n</v>
      </c>
      <c r="E150" s="73" t="str">
        <f>+'PAI 2025 GPS rempl2)'!E147</f>
        <v>13.1.3</v>
      </c>
      <c r="F150" s="73" t="str">
        <f>+'PAI 2025 GPS rempl2)'!F147</f>
        <v>N/A</v>
      </c>
      <c r="G150" s="73" t="str">
        <f>+'PAI 2025 GPS rempl2)'!G147</f>
        <v>N/A</v>
      </c>
      <c r="H150" s="73" t="str">
        <f>+'PAI 2025 GPS rempl2)'!H147</f>
        <v>N/A</v>
      </c>
      <c r="I150" s="73" t="str">
        <f>+'PAI 2025 GPS rempl2)'!I147</f>
        <v>N/A</v>
      </c>
      <c r="J150" s="73">
        <f>IF(ISERROR(VLOOKUP(E150,'Plantilla publicacion'!$A$3:$Q$502,17,0)),"N/A",(VLOOKUP(E150,'Plantilla publicacion'!$A$3:$Q$502,17,0)))</f>
        <v>0</v>
      </c>
      <c r="K150" s="73" t="str">
        <f>+'PAI 2025 GPS rempl2)'!K147</f>
        <v>N/A</v>
      </c>
      <c r="L150" s="73" t="str">
        <f>+'PAI 2025 GPS rempl2)'!L147</f>
        <v>N/A</v>
      </c>
      <c r="M150" s="73" t="str">
        <f>+'PAI 2025 GPS rempl2)'!M147</f>
        <v>N/A</v>
      </c>
      <c r="N150" s="73"/>
      <c r="O150" s="73" t="str">
        <f>+'PAI 2025 GPS rempl2)'!O147</f>
        <v>Ejecutar la estrategia de divulgación a través de los canales de comunicación d ela Entidad.  (capturas de pantalla de la publicación de estrategia de divulgación/único entregable)</v>
      </c>
      <c r="P150" s="73">
        <f>+'PAI 2025 GPS rempl2)'!P147</f>
        <v>0</v>
      </c>
      <c r="Q150" s="73">
        <f>+'PAI 2025 GPS rempl2)'!Q147</f>
        <v>1</v>
      </c>
      <c r="R150" s="73" t="str">
        <f>+'PAI 2025 GPS rempl2)'!R147</f>
        <v>Porcentual</v>
      </c>
      <c r="S150" s="73" t="str">
        <f>+'PAI 2025 GPS rempl2)'!S147</f>
        <v>% de estrategia de divulgación ejecutada / 1% de estrategia de divulgación a ejecutar</v>
      </c>
      <c r="T150" s="73" t="str">
        <f>+'PAI 2025 GPS rempl2)'!T147</f>
        <v>2025-04-01</v>
      </c>
      <c r="U150" s="73" t="str">
        <f>+'PAI 2025 GPS rempl2)'!U147</f>
        <v>2025-12-10</v>
      </c>
      <c r="V150" s="73" t="str">
        <f>+'PAI 2025 GPS rempl2)'!V147</f>
        <v>73-GRUPO DE TRABAJO DE COMUNICACION</v>
      </c>
    </row>
    <row r="151" spans="1:22" ht="135" x14ac:dyDescent="0.25">
      <c r="A151" s="36" t="str">
        <f>+'PAI 2025 GPS rempl2)'!A148</f>
        <v>12.1</v>
      </c>
      <c r="B151" s="74" t="str">
        <f>+'PAI 2025 GPS rempl2)'!B148</f>
        <v>12-GRUPO DE TRABAJO DE REGULACIÓN</v>
      </c>
      <c r="C151" s="74">
        <f>+'PAI 2025 GPS rempl2)'!C148</f>
        <v>0</v>
      </c>
      <c r="D151" s="74" t="str">
        <f>+'PAI 2025 GPS rempl2)'!D148</f>
        <v>Producto</v>
      </c>
      <c r="E151" s="74" t="str">
        <f>+'PAI 2025 GPS rempl2)'!E148</f>
        <v>12.1</v>
      </c>
      <c r="F151" s="74" t="str">
        <f>+'PAI 2025 GPS rempl2)'!F148</f>
        <v>Operativo</v>
      </c>
      <c r="G151" s="74" t="str">
        <f>IF(ISERROR(VLOOKUP(E151,'Plantilla publicacion'!$A$3:$F$502,6,0)),"N/A",(VLOOKUP(E151,'Plantilla publicacion'!$A$3:$F$502,6,0)))</f>
        <v>60-Fortalecer el Sistema Integral de Gestión Institucional en el marco del Modelo Integrado de Planeación y gestión para mejorar la prestación del servicio.</v>
      </c>
      <c r="H151" s="74" t="str">
        <f>IF(ISERROR(VLOOKUP(E151,'Plantilla publicacion'!$A$3:$P$502,14,0)),"N/A",(VLOOKUP(E151,'Plantilla publicacion'!$A$3:$P$502,14,0)))</f>
        <v>106-Cumplimiento de productos del PAI asociados a Fortalecer el Sistema Integral de Gestión Institucional para mejorar la prestación del servicio.</v>
      </c>
      <c r="I151" s="74" t="str">
        <f>IF(ISERROR(VLOOKUP(E151,'Plantilla publicacion'!$A$3:$P$502,15,0)),"N/A",(VLOOKUP(E151,'Plantilla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51" s="74" t="str">
        <f>IF(ISERROR(VLOOKUP(E151,'Plantilla publicacion'!$A$3:$Q$502,17,0)),"N/A",(VLOOKUP(E151,'Plantilla publicacion'!$A$3:$Q$502,17,0)))</f>
        <v>PND - 5-31-5-b- Convergencia regional - Entidades públicas territoriales y nacionales fortalecidas / PES - Transformación Institucional</v>
      </c>
      <c r="K151" s="74" t="str">
        <f>+'PAI 2025 GPS rempl2)'!K148</f>
        <v>No</v>
      </c>
      <c r="L151" s="74" t="str">
        <f>+'PAI 2025 GPS rempl2)'!L148</f>
        <v>N/A</v>
      </c>
      <c r="M151" s="74" t="str">
        <f>IF(ISERROR(VLOOKUP(E151,'Plantilla publicacion'!$A$3:$E$502,5,0)),"N/A",(VLOOKUP(E151,'Plantilla publicacion'!$A$3:$E$502,5,0)))</f>
        <v>Política Mejora Normativa _DIMENSIÓN Gestión con Valores para Resultados</v>
      </c>
      <c r="N151" s="74" t="str">
        <f>IF(VLOOKUP(A151,'Plantilla publicacion'!$A$3:$Q$502,16,0)=0,"NA",VLOOKUP(A151,'Plantilla publicacion'!$A$3:$Q$502,16,0))</f>
        <v>NA</v>
      </c>
      <c r="O151" s="74" t="str">
        <f>+'PAI 2025 GPS rempl2)'!O148</f>
        <v>Proyecto(s) de acto(s) administrativo(s) a través del cual se ordenará la depuración normativa de la SIC, elaborado(s) y presentados (s) (Proyecto(s) de acto(s) de depuración elaborado(s)/único entregable)</v>
      </c>
      <c r="P151" s="74">
        <f>+'PAI 2025 GPS rempl2)'!P148</f>
        <v>100</v>
      </c>
      <c r="Q151" s="74">
        <f>+'PAI 2025 GPS rempl2)'!Q148</f>
        <v>100</v>
      </c>
      <c r="R151" s="74" t="str">
        <f>+'PAI 2025 GPS rempl2)'!R148</f>
        <v>Porcentual</v>
      </c>
      <c r="S151" s="74" t="str">
        <f>+'PAI 2025 GPS rempl2)'!S148</f>
        <v>% de proyecto de acto de depuración elaborado / 100% de proyecto de acto de depuración a elaborar</v>
      </c>
      <c r="T151" s="74" t="str">
        <f>+'PAI 2025 GPS rempl2)'!T148</f>
        <v>2025-01-30</v>
      </c>
      <c r="U151" s="74" t="str">
        <f>+'PAI 2025 GPS rempl2)'!U148</f>
        <v>2025-07-11</v>
      </c>
      <c r="V151" s="74" t="str">
        <f>+'PAI 2025 GPS rempl2)'!V148</f>
        <v>12-GRUPO DE TRABAJO DE REGULACIÓN</v>
      </c>
    </row>
    <row r="152" spans="1:22" ht="75" x14ac:dyDescent="0.25">
      <c r="A152" s="36" t="str">
        <f>+'PAI 2025 GPS rempl2)'!A149</f>
        <v>12.1.1</v>
      </c>
      <c r="B152" s="73" t="str">
        <f>+'PAI 2025 GPS rempl2)'!B149</f>
        <v>12-GRUPO DE TRABAJO DE REGULACIÓN</v>
      </c>
      <c r="C152" s="73">
        <f>+'PAI 2025 GPS rempl2)'!C149</f>
        <v>0</v>
      </c>
      <c r="D152" s="73" t="str">
        <f>+'PAI 2025 GPS rempl2)'!D149</f>
        <v>Actividad propia</v>
      </c>
      <c r="E152" s="73" t="str">
        <f>+'PAI 2025 GPS rempl2)'!E149</f>
        <v>12.1.1</v>
      </c>
      <c r="F152" s="73" t="str">
        <f>+'PAI 2025 GPS rempl2)'!F149</f>
        <v>N/A</v>
      </c>
      <c r="G152" s="73" t="str">
        <f>+'PAI 2025 GPS rempl2)'!G149</f>
        <v>N/A</v>
      </c>
      <c r="H152" s="73" t="str">
        <f>+'PAI 2025 GPS rempl2)'!H149</f>
        <v>N/A</v>
      </c>
      <c r="I152" s="73" t="str">
        <f>+'PAI 2025 GPS rempl2)'!I149</f>
        <v>N/A</v>
      </c>
      <c r="J152" s="73">
        <f>IF(ISERROR(VLOOKUP(E152,'Plantilla publicacion'!$A$3:$Q$502,17,0)),"N/A",(VLOOKUP(E152,'Plantilla publicacion'!$A$3:$Q$502,17,0)))</f>
        <v>0</v>
      </c>
      <c r="K152" s="73" t="str">
        <f>+'PAI 2025 GPS rempl2)'!K149</f>
        <v>N/A</v>
      </c>
      <c r="L152" s="73" t="str">
        <f>+'PAI 2025 GPS rempl2)'!L149</f>
        <v>N/A</v>
      </c>
      <c r="M152" s="73" t="str">
        <f>+'PAI 2025 GPS rempl2)'!M149</f>
        <v>N/A</v>
      </c>
      <c r="N152" s="73"/>
      <c r="O152" s="73" t="str">
        <f>+'PAI 2025 GPS rempl2)'!O149</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52" s="73">
        <f>+'PAI 2025 GPS rempl2)'!P149</f>
        <v>15</v>
      </c>
      <c r="Q152" s="73">
        <f>+'PAI 2025 GPS rempl2)'!Q149</f>
        <v>1</v>
      </c>
      <c r="R152" s="73" t="str">
        <f>+'PAI 2025 GPS rempl2)'!R149</f>
        <v>Númerica</v>
      </c>
      <c r="S152" s="73" t="str">
        <f>+'PAI 2025 GPS rempl2)'!S149</f>
        <v># de consultas internas enviadas / 1 consultas internas a enviar</v>
      </c>
      <c r="T152" s="73" t="str">
        <f>+'PAI 2025 GPS rempl2)'!T149</f>
        <v>2025-01-30</v>
      </c>
      <c r="U152" s="73" t="str">
        <f>+'PAI 2025 GPS rempl2)'!U149</f>
        <v>2025-02-28</v>
      </c>
      <c r="V152" s="73" t="str">
        <f>+'PAI 2025 GPS rempl2)'!V149</f>
        <v>12-GRUPO DE TRABAJO DE REGULACIÓN</v>
      </c>
    </row>
    <row r="153" spans="1:22" ht="60" x14ac:dyDescent="0.25">
      <c r="A153" s="36" t="str">
        <f>+'PAI 2025 GPS rempl2)'!A150</f>
        <v>12.1.2</v>
      </c>
      <c r="B153" s="73" t="str">
        <f>+'PAI 2025 GPS rempl2)'!B150</f>
        <v>12-GRUPO DE TRABAJO DE REGULACIÓN</v>
      </c>
      <c r="C153" s="73">
        <f>+'PAI 2025 GPS rempl2)'!C150</f>
        <v>0</v>
      </c>
      <c r="D153" s="73" t="str">
        <f>+'PAI 2025 GPS rempl2)'!D150</f>
        <v>Actividad propia</v>
      </c>
      <c r="E153" s="73" t="str">
        <f>+'PAI 2025 GPS rempl2)'!E150</f>
        <v>12.1.2</v>
      </c>
      <c r="F153" s="73" t="str">
        <f>+'PAI 2025 GPS rempl2)'!F150</f>
        <v>N/A</v>
      </c>
      <c r="G153" s="73" t="str">
        <f>+'PAI 2025 GPS rempl2)'!G150</f>
        <v>N/A</v>
      </c>
      <c r="H153" s="73" t="str">
        <f>+'PAI 2025 GPS rempl2)'!H150</f>
        <v>N/A</v>
      </c>
      <c r="I153" s="73" t="str">
        <f>+'PAI 2025 GPS rempl2)'!I150</f>
        <v>N/A</v>
      </c>
      <c r="J153" s="73">
        <f>IF(ISERROR(VLOOKUP(E153,'Plantilla publicacion'!$A$3:$Q$502,17,0)),"N/A",(VLOOKUP(E153,'Plantilla publicacion'!$A$3:$Q$502,17,0)))</f>
        <v>0</v>
      </c>
      <c r="K153" s="73" t="str">
        <f>+'PAI 2025 GPS rempl2)'!K150</f>
        <v>N/A</v>
      </c>
      <c r="L153" s="73" t="str">
        <f>+'PAI 2025 GPS rempl2)'!L150</f>
        <v>N/A</v>
      </c>
      <c r="M153" s="73" t="str">
        <f>+'PAI 2025 GPS rempl2)'!M150</f>
        <v>N/A</v>
      </c>
      <c r="N153" s="73"/>
      <c r="O153" s="73" t="str">
        <f>+'PAI 2025 GPS rempl2)'!O150</f>
        <v>Realizar consulta pública para identificar instrucciones o regulaciones de la Superintendencia, susceptibles de depuración  en el marco de la Ley 2085 de 2021. (Soporte de publicación en la página web de la Entidad / único entregable)</v>
      </c>
      <c r="P153" s="73">
        <f>+'PAI 2025 GPS rempl2)'!P150</f>
        <v>10</v>
      </c>
      <c r="Q153" s="73">
        <f>+'PAI 2025 GPS rempl2)'!Q150</f>
        <v>1</v>
      </c>
      <c r="R153" s="73" t="str">
        <f>+'PAI 2025 GPS rempl2)'!R150</f>
        <v>Númerica</v>
      </c>
      <c r="S153" s="73" t="str">
        <f>+'PAI 2025 GPS rempl2)'!S150</f>
        <v># de consulta pública realizadas / 1 consulta pública a realizar</v>
      </c>
      <c r="T153" s="73" t="str">
        <f>+'PAI 2025 GPS rempl2)'!T150</f>
        <v>2025-02-25</v>
      </c>
      <c r="U153" s="73" t="str">
        <f>+'PAI 2025 GPS rempl2)'!U150</f>
        <v>2025-03-25</v>
      </c>
      <c r="V153" s="73" t="str">
        <f>+'PAI 2025 GPS rempl2)'!V150</f>
        <v>12-GRUPO DE TRABAJO DE REGULACIÓN</v>
      </c>
    </row>
    <row r="154" spans="1:22" ht="90" x14ac:dyDescent="0.25">
      <c r="A154" s="36" t="str">
        <f>+'PAI 2025 GPS rempl2)'!A151</f>
        <v>12.1.3</v>
      </c>
      <c r="B154" s="73" t="str">
        <f>+'PAI 2025 GPS rempl2)'!B151</f>
        <v>12-GRUPO DE TRABAJO DE REGULACIÓN</v>
      </c>
      <c r="C154" s="73">
        <f>+'PAI 2025 GPS rempl2)'!C151</f>
        <v>0</v>
      </c>
      <c r="D154" s="73" t="str">
        <f>+'PAI 2025 GPS rempl2)'!D151</f>
        <v>Actividad propia</v>
      </c>
      <c r="E154" s="73" t="str">
        <f>+'PAI 2025 GPS rempl2)'!E151</f>
        <v>12.1.3</v>
      </c>
      <c r="F154" s="73" t="str">
        <f>+'PAI 2025 GPS rempl2)'!F151</f>
        <v>N/A</v>
      </c>
      <c r="G154" s="73" t="str">
        <f>+'PAI 2025 GPS rempl2)'!G151</f>
        <v>N/A</v>
      </c>
      <c r="H154" s="73" t="str">
        <f>+'PAI 2025 GPS rempl2)'!H151</f>
        <v>N/A</v>
      </c>
      <c r="I154" s="73" t="str">
        <f>+'PAI 2025 GPS rempl2)'!I151</f>
        <v>N/A</v>
      </c>
      <c r="J154" s="73">
        <f>IF(ISERROR(VLOOKUP(E154,'Plantilla publicacion'!$A$3:$Q$502,17,0)),"N/A",(VLOOKUP(E154,'Plantilla publicacion'!$A$3:$Q$502,17,0)))</f>
        <v>0</v>
      </c>
      <c r="K154" s="73" t="str">
        <f>+'PAI 2025 GPS rempl2)'!K151</f>
        <v>N/A</v>
      </c>
      <c r="L154" s="73" t="str">
        <f>+'PAI 2025 GPS rempl2)'!L151</f>
        <v>N/A</v>
      </c>
      <c r="M154" s="73" t="str">
        <f>+'PAI 2025 GPS rempl2)'!M151</f>
        <v>N/A</v>
      </c>
      <c r="N154" s="73"/>
      <c r="O154" s="73" t="str">
        <f>+'PAI 2025 GPS rempl2)'!O151</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54" s="73">
        <f>+'PAI 2025 GPS rempl2)'!P151</f>
        <v>10</v>
      </c>
      <c r="Q154" s="73">
        <f>+'PAI 2025 GPS rempl2)'!Q151</f>
        <v>1</v>
      </c>
      <c r="R154" s="73" t="str">
        <f>+'PAI 2025 GPS rempl2)'!R151</f>
        <v>Númerica</v>
      </c>
      <c r="S154" s="73" t="str">
        <f>+'PAI 2025 GPS rempl2)'!S151</f>
        <v># de solicitudes de mesa de trabajo enviadas / 1 solicitudes de mesa de trabajo a enviar</v>
      </c>
      <c r="T154" s="73" t="str">
        <f>+'PAI 2025 GPS rempl2)'!T151</f>
        <v>2025-02-25</v>
      </c>
      <c r="U154" s="73" t="str">
        <f>+'PAI 2025 GPS rempl2)'!U151</f>
        <v>2025-03-25</v>
      </c>
      <c r="V154" s="73" t="str">
        <f>+'PAI 2025 GPS rempl2)'!V151</f>
        <v>12-GRUPO DE TRABAJO DE REGULACIÓN</v>
      </c>
    </row>
    <row r="155" spans="1:22" ht="60" x14ac:dyDescent="0.25">
      <c r="A155" s="36" t="str">
        <f>+'PAI 2025 GPS rempl2)'!A152</f>
        <v>12.1.4</v>
      </c>
      <c r="B155" s="73" t="str">
        <f>+'PAI 2025 GPS rempl2)'!B152</f>
        <v>12-GRUPO DE TRABAJO DE REGULACIÓN</v>
      </c>
      <c r="C155" s="73">
        <f>+'PAI 2025 GPS rempl2)'!C152</f>
        <v>0</v>
      </c>
      <c r="D155" s="73" t="str">
        <f>+'PAI 2025 GPS rempl2)'!D152</f>
        <v>Actividad propia</v>
      </c>
      <c r="E155" s="73" t="str">
        <f>+'PAI 2025 GPS rempl2)'!E152</f>
        <v>12.1.4</v>
      </c>
      <c r="F155" s="73" t="str">
        <f>+'PAI 2025 GPS rempl2)'!F152</f>
        <v>N/A</v>
      </c>
      <c r="G155" s="73" t="str">
        <f>+'PAI 2025 GPS rempl2)'!G152</f>
        <v>N/A</v>
      </c>
      <c r="H155" s="73" t="str">
        <f>+'PAI 2025 GPS rempl2)'!H152</f>
        <v>N/A</v>
      </c>
      <c r="I155" s="73" t="str">
        <f>+'PAI 2025 GPS rempl2)'!I152</f>
        <v>N/A</v>
      </c>
      <c r="J155" s="73">
        <f>IF(ISERROR(VLOOKUP(E155,'Plantilla publicacion'!$A$3:$Q$502,17,0)),"N/A",(VLOOKUP(E155,'Plantilla publicacion'!$A$3:$Q$502,17,0)))</f>
        <v>0</v>
      </c>
      <c r="K155" s="73" t="str">
        <f>+'PAI 2025 GPS rempl2)'!K152</f>
        <v>N/A</v>
      </c>
      <c r="L155" s="73" t="str">
        <f>+'PAI 2025 GPS rempl2)'!L152</f>
        <v>N/A</v>
      </c>
      <c r="M155" s="73" t="str">
        <f>+'PAI 2025 GPS rempl2)'!M152</f>
        <v>N/A</v>
      </c>
      <c r="N155" s="73"/>
      <c r="O155" s="73" t="str">
        <f>+'PAI 2025 GPS rempl2)'!O152</f>
        <v>Socializar con las Delegaturas los resultados de la consulta pública y priorizar los asuntos que puedan coadyuvar a la mejora  normativa  (Correo electrónico a las Delegaturas informando los resultados / único entregable)</v>
      </c>
      <c r="P155" s="73">
        <f>+'PAI 2025 GPS rempl2)'!P152</f>
        <v>20</v>
      </c>
      <c r="Q155" s="73">
        <f>+'PAI 2025 GPS rempl2)'!Q152</f>
        <v>1</v>
      </c>
      <c r="R155" s="73" t="str">
        <f>+'PAI 2025 GPS rempl2)'!R152</f>
        <v>Númerica</v>
      </c>
      <c r="S155" s="73" t="str">
        <f>+'PAI 2025 GPS rempl2)'!S152</f>
        <v># de socializaciones de resultados enviadas / 1 socializaciones de resultados a enviar</v>
      </c>
      <c r="T155" s="73" t="str">
        <f>+'PAI 2025 GPS rempl2)'!T152</f>
        <v>2025-03-26</v>
      </c>
      <c r="U155" s="73" t="str">
        <f>+'PAI 2025 GPS rempl2)'!U152</f>
        <v>2025-04-25</v>
      </c>
      <c r="V155" s="73" t="str">
        <f>+'PAI 2025 GPS rempl2)'!V152</f>
        <v>12-GRUPO DE TRABAJO DE REGULACIÓN</v>
      </c>
    </row>
    <row r="156" spans="1:22" ht="45" x14ac:dyDescent="0.25">
      <c r="A156" s="36" t="str">
        <f>+'PAI 2025 GPS rempl2)'!A153</f>
        <v>12.1.5</v>
      </c>
      <c r="B156" s="73" t="str">
        <f>+'PAI 2025 GPS rempl2)'!B153</f>
        <v>12-GRUPO DE TRABAJO DE REGULACIÓN</v>
      </c>
      <c r="C156" s="73">
        <f>+'PAI 2025 GPS rempl2)'!C153</f>
        <v>0</v>
      </c>
      <c r="D156" s="73" t="str">
        <f>+'PAI 2025 GPS rempl2)'!D153</f>
        <v>Actividad propia</v>
      </c>
      <c r="E156" s="73" t="str">
        <f>+'PAI 2025 GPS rempl2)'!E153</f>
        <v>12.1.5</v>
      </c>
      <c r="F156" s="73" t="str">
        <f>+'PAI 2025 GPS rempl2)'!F153</f>
        <v>N/A</v>
      </c>
      <c r="G156" s="73" t="str">
        <f>+'PAI 2025 GPS rempl2)'!G153</f>
        <v>N/A</v>
      </c>
      <c r="H156" s="73" t="str">
        <f>+'PAI 2025 GPS rempl2)'!H153</f>
        <v>N/A</v>
      </c>
      <c r="I156" s="73" t="str">
        <f>+'PAI 2025 GPS rempl2)'!I153</f>
        <v>N/A</v>
      </c>
      <c r="J156" s="73">
        <f>IF(ISERROR(VLOOKUP(E156,'Plantilla publicacion'!$A$3:$Q$502,17,0)),"N/A",(VLOOKUP(E156,'Plantilla publicacion'!$A$3:$Q$502,17,0)))</f>
        <v>0</v>
      </c>
      <c r="K156" s="73" t="str">
        <f>+'PAI 2025 GPS rempl2)'!K153</f>
        <v>N/A</v>
      </c>
      <c r="L156" s="73" t="str">
        <f>+'PAI 2025 GPS rempl2)'!L153</f>
        <v>N/A</v>
      </c>
      <c r="M156" s="73" t="str">
        <f>+'PAI 2025 GPS rempl2)'!M153</f>
        <v>N/A</v>
      </c>
      <c r="N156" s="73"/>
      <c r="O156" s="73" t="str">
        <f>+'PAI 2025 GPS rempl2)'!O153</f>
        <v>Preparar proyecto(s) de acto(s) administrativo(s) a través del cual se ordenará la depuración normativa (Proyecto de acto/ único entregable)</v>
      </c>
      <c r="P156" s="73">
        <f>+'PAI 2025 GPS rempl2)'!P153</f>
        <v>15</v>
      </c>
      <c r="Q156" s="73">
        <f>+'PAI 2025 GPS rempl2)'!Q153</f>
        <v>1</v>
      </c>
      <c r="R156" s="73" t="str">
        <f>+'PAI 2025 GPS rempl2)'!R153</f>
        <v>Númerica</v>
      </c>
      <c r="S156" s="73" t="str">
        <f>+'PAI 2025 GPS rempl2)'!S153</f>
        <v># de proyecto de acto preparados / 1 proyecto de acto a preparar</v>
      </c>
      <c r="T156" s="73" t="str">
        <f>+'PAI 2025 GPS rempl2)'!T153</f>
        <v>2025-04-28</v>
      </c>
      <c r="U156" s="73" t="str">
        <f>+'PAI 2025 GPS rempl2)'!U153</f>
        <v>2025-05-30</v>
      </c>
      <c r="V156" s="73" t="str">
        <f>+'PAI 2025 GPS rempl2)'!V153</f>
        <v>12-GRUPO DE TRABAJO DE REGULACIÓN</v>
      </c>
    </row>
    <row r="157" spans="1:22" ht="60" x14ac:dyDescent="0.25">
      <c r="A157" s="36" t="str">
        <f>+'PAI 2025 GPS rempl2)'!A154</f>
        <v>12.1.6</v>
      </c>
      <c r="B157" s="73" t="str">
        <f>+'PAI 2025 GPS rempl2)'!B154</f>
        <v>12-GRUPO DE TRABAJO DE REGULACIÓN</v>
      </c>
      <c r="C157" s="73">
        <f>+'PAI 2025 GPS rempl2)'!C154</f>
        <v>0</v>
      </c>
      <c r="D157" s="73" t="str">
        <f>+'PAI 2025 GPS rempl2)'!D154</f>
        <v>Actividad propia</v>
      </c>
      <c r="E157" s="73" t="str">
        <f>+'PAI 2025 GPS rempl2)'!E154</f>
        <v>12.1.6</v>
      </c>
      <c r="F157" s="73" t="str">
        <f>+'PAI 2025 GPS rempl2)'!F154</f>
        <v>N/A</v>
      </c>
      <c r="G157" s="73" t="str">
        <f>+'PAI 2025 GPS rempl2)'!G154</f>
        <v>N/A</v>
      </c>
      <c r="H157" s="73" t="str">
        <f>+'PAI 2025 GPS rempl2)'!H154</f>
        <v>N/A</v>
      </c>
      <c r="I157" s="73" t="str">
        <f>+'PAI 2025 GPS rempl2)'!I154</f>
        <v>N/A</v>
      </c>
      <c r="J157" s="73">
        <f>IF(ISERROR(VLOOKUP(E157,'Plantilla publicacion'!$A$3:$Q$502,17,0)),"N/A",(VLOOKUP(E157,'Plantilla publicacion'!$A$3:$Q$502,17,0)))</f>
        <v>0</v>
      </c>
      <c r="K157" s="73" t="str">
        <f>+'PAI 2025 GPS rempl2)'!K154</f>
        <v>N/A</v>
      </c>
      <c r="L157" s="73" t="str">
        <f>+'PAI 2025 GPS rempl2)'!L154</f>
        <v>N/A</v>
      </c>
      <c r="M157" s="73" t="str">
        <f>+'PAI 2025 GPS rempl2)'!M154</f>
        <v>N/A</v>
      </c>
      <c r="N157" s="73"/>
      <c r="O157" s="73" t="str">
        <f>+'PAI 2025 GPS rempl2)'!O154</f>
        <v>Adelantar consulta pública  de proyecto(s) de acto(s) administrativo(s) a través del cual se ordenará la depuración normativa (Soporte de publicación en la página web de la Entidad / único entregable)</v>
      </c>
      <c r="P157" s="73">
        <f>+'PAI 2025 GPS rempl2)'!P154</f>
        <v>10</v>
      </c>
      <c r="Q157" s="73">
        <f>+'PAI 2025 GPS rempl2)'!Q154</f>
        <v>1</v>
      </c>
      <c r="R157" s="73" t="str">
        <f>+'PAI 2025 GPS rempl2)'!R154</f>
        <v>Númerica</v>
      </c>
      <c r="S157" s="73" t="str">
        <f>+'PAI 2025 GPS rempl2)'!S154</f>
        <v># de consulta pública realizadas / 1 consulta pública a realizar</v>
      </c>
      <c r="T157" s="73" t="str">
        <f>+'PAI 2025 GPS rempl2)'!T154</f>
        <v>2025-06-03</v>
      </c>
      <c r="U157" s="73" t="str">
        <f>+'PAI 2025 GPS rempl2)'!U154</f>
        <v>2025-06-20</v>
      </c>
      <c r="V157" s="73" t="str">
        <f>+'PAI 2025 GPS rempl2)'!V154</f>
        <v>12-GRUPO DE TRABAJO DE REGULACIÓN</v>
      </c>
    </row>
    <row r="158" spans="1:22" ht="60" x14ac:dyDescent="0.25">
      <c r="A158" s="36" t="str">
        <f>+'PAI 2025 GPS rempl2)'!A155</f>
        <v>12.1.7</v>
      </c>
      <c r="B158" s="73" t="str">
        <f>+'PAI 2025 GPS rempl2)'!B155</f>
        <v>12-GRUPO DE TRABAJO DE REGULACIÓN</v>
      </c>
      <c r="C158" s="73">
        <f>+'PAI 2025 GPS rempl2)'!C155</f>
        <v>0</v>
      </c>
      <c r="D158" s="73" t="str">
        <f>+'PAI 2025 GPS rempl2)'!D155</f>
        <v>Actividad propia</v>
      </c>
      <c r="E158" s="73" t="str">
        <f>+'PAI 2025 GPS rempl2)'!E155</f>
        <v>12.1.7</v>
      </c>
      <c r="F158" s="73" t="str">
        <f>+'PAI 2025 GPS rempl2)'!F155</f>
        <v>N/A</v>
      </c>
      <c r="G158" s="73" t="str">
        <f>+'PAI 2025 GPS rempl2)'!G155</f>
        <v>N/A</v>
      </c>
      <c r="H158" s="73" t="str">
        <f>+'PAI 2025 GPS rempl2)'!H155</f>
        <v>N/A</v>
      </c>
      <c r="I158" s="73" t="str">
        <f>+'PAI 2025 GPS rempl2)'!I155</f>
        <v>N/A</v>
      </c>
      <c r="J158" s="73">
        <f>IF(ISERROR(VLOOKUP(E158,'Plantilla publicacion'!$A$3:$Q$502,17,0)),"N/A",(VLOOKUP(E158,'Plantilla publicacion'!$A$3:$Q$502,17,0)))</f>
        <v>0</v>
      </c>
      <c r="K158" s="73" t="str">
        <f>+'PAI 2025 GPS rempl2)'!K155</f>
        <v>N/A</v>
      </c>
      <c r="L158" s="73" t="str">
        <f>+'PAI 2025 GPS rempl2)'!L155</f>
        <v>N/A</v>
      </c>
      <c r="M158" s="73" t="str">
        <f>+'PAI 2025 GPS rempl2)'!M155</f>
        <v>N/A</v>
      </c>
      <c r="N158" s="73"/>
      <c r="O158" s="73" t="str">
        <f>+'PAI 2025 GPS rempl2)'!O155</f>
        <v>Elaborar y presentar a la Superintendente,  la versión final del proyecto(s) de acto(s) administrativo(s) a través del cual se ordenará la depuración normativa (Proyecto de acto de depuración elaborado/único entregable)</v>
      </c>
      <c r="P158" s="73">
        <f>+'PAI 2025 GPS rempl2)'!P155</f>
        <v>20</v>
      </c>
      <c r="Q158" s="73">
        <f>+'PAI 2025 GPS rempl2)'!Q155</f>
        <v>1</v>
      </c>
      <c r="R158" s="73" t="str">
        <f>+'PAI 2025 GPS rempl2)'!R155</f>
        <v>Númerica</v>
      </c>
      <c r="S158" s="73" t="str">
        <f>+'PAI 2025 GPS rempl2)'!S155</f>
        <v># de versión final del proyecto de acto elaborado / 1 versión final del proyecto de acto a elaborar</v>
      </c>
      <c r="T158" s="73" t="str">
        <f>+'PAI 2025 GPS rempl2)'!T155</f>
        <v>2025-06-24</v>
      </c>
      <c r="U158" s="73" t="str">
        <f>+'PAI 2025 GPS rempl2)'!U155</f>
        <v>2025-07-11</v>
      </c>
      <c r="V158" s="73" t="str">
        <f>+'PAI 2025 GPS rempl2)'!V155</f>
        <v>12-GRUPO DE TRABAJO DE REGULACIÓN</v>
      </c>
    </row>
    <row r="159" spans="1:22" ht="225" x14ac:dyDescent="0.25">
      <c r="A159" s="36" t="str">
        <f>+'PAI 2025 GPS rempl2)'!A156</f>
        <v>37.1</v>
      </c>
      <c r="B159" s="74" t="str">
        <f>+'PAI 2025 GPS rempl2)'!B156</f>
        <v>37-GRUPO DE TRABAJO DE ESTUDIOS ECONÓMICOS</v>
      </c>
      <c r="C159" s="74">
        <f>+'PAI 2025 GPS rempl2)'!C156</f>
        <v>0</v>
      </c>
      <c r="D159" s="74" t="str">
        <f>+'PAI 2025 GPS rempl2)'!D156</f>
        <v>Producto</v>
      </c>
      <c r="E159" s="74" t="str">
        <f>+'PAI 2025 GPS rempl2)'!E156</f>
        <v>37.1</v>
      </c>
      <c r="F159" s="74" t="str">
        <f>+'PAI 2025 GPS rempl2)'!F156</f>
        <v>Operativo</v>
      </c>
      <c r="G159" s="74" t="str">
        <f>IF(ISERROR(VLOOKUP(E159,'Plantilla publicacion'!$A$3:$F$502,6,0)),"N/A",(VLOOKUP(E159,'Plantilla publicacion'!$A$3:$F$502,6,0)))</f>
        <v>56-Fortalecer la gestión de la información, el conocimiento y la innovación para optimizar la capacidad institucional</v>
      </c>
      <c r="H159" s="74" t="str">
        <f>IF(ISERROR(VLOOKUP(E159,'Plantilla publicacion'!$A$3:$P$502,14,0)),"N/A",(VLOOKUP(E159,'Plantilla publicacion'!$A$3:$P$502,14,0)))</f>
        <v>102-Cumplimiento de productos del PAI asociados a Fortalecer la gestión de la información, el conocimiento y la innovación para optimizar la capacidad institucional</v>
      </c>
      <c r="I159" s="74" t="str">
        <f>IF(ISERROR(VLOOKUP(E159,'Plantilla publicacion'!$A$3:$P$502,15,0)),"N/A",(VLOOKUP(E159,'Plantilla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59" s="74" t="str">
        <f>IF(ISERROR(VLOOKUP(E159,'Plantilla publicacion'!$A$3:$Q$502,17,0)),"N/A",(VLOOKUP(E159,'Plantilla publicacion'!$A$3:$Q$502,17,0)))</f>
        <v>PND - 5-31-5-b- Convergencia regional - Entidades públicas territoriales y nacionales fortalecidas / PES - Transformación Institucional</v>
      </c>
      <c r="K159" s="74" t="str">
        <f>+'PAI 2025 GPS rempl2)'!K156</f>
        <v>No</v>
      </c>
      <c r="L159" s="74" t="str">
        <f>+'PAI 2025 GPS rempl2)'!L156</f>
        <v>C-3599-0200-0008-53105b</v>
      </c>
      <c r="M159" s="74" t="str">
        <f>IF(ISERROR(VLOOKUP(E159,'Plantilla publicacion'!$A$3:$E$502,5,0)),"N/A",(VLOOKUP(E159,'Plantilla publicacion'!$A$3:$E$502,5,0)))</f>
        <v>Política Gestión del Conocimiento y la Innovación _DIMENSIÓN Gestión del conocimiento y la innovación</v>
      </c>
      <c r="N159" s="74" t="str">
        <f>IF(VLOOKUP(A159,'Plantilla publicacion'!$A$3:$Q$502,16,0)=0,"NA",VLOOKUP(A159,'Plantilla publicacion'!$A$3:$Q$502,16,0))</f>
        <v>NA</v>
      </c>
      <c r="O159" s="74" t="str">
        <f>+'PAI 2025 GPS rempl2)'!O156</f>
        <v>Estudios Económicos Sectoriales, elaborados y entregados al área solicitante (Estudios Económicos)</v>
      </c>
      <c r="P159" s="74">
        <f>+'PAI 2025 GPS rempl2)'!P156</f>
        <v>50</v>
      </c>
      <c r="Q159" s="74">
        <f>+'PAI 2025 GPS rempl2)'!Q156</f>
        <v>2</v>
      </c>
      <c r="R159" s="74" t="str">
        <f>+'PAI 2025 GPS rempl2)'!R156</f>
        <v>Númerica</v>
      </c>
      <c r="S159" s="74" t="str">
        <f>+'PAI 2025 GPS rempl2)'!S156</f>
        <v># de Estudios económicos sectoriales elaborados y entregados / 2 Estudios económicos sectoriales programados</v>
      </c>
      <c r="T159" s="74" t="str">
        <f>+'PAI 2025 GPS rempl2)'!T156</f>
        <v>2025-01-15</v>
      </c>
      <c r="U159" s="74" t="str">
        <f>+'PAI 2025 GPS rempl2)'!U156</f>
        <v>2025-12-15</v>
      </c>
      <c r="V159" s="74" t="str">
        <f>+'PAI 2025 GPS rempl2)'!V156</f>
        <v>37-GRUPO DE TRABAJO DE ESTUDIOS ECONÓMICOS</v>
      </c>
    </row>
    <row r="160" spans="1:22" ht="30" x14ac:dyDescent="0.25">
      <c r="A160" s="36" t="str">
        <f>+'PAI 2025 GPS rempl2)'!A157</f>
        <v>37.1.1</v>
      </c>
      <c r="B160" s="73" t="str">
        <f>+'PAI 2025 GPS rempl2)'!B157</f>
        <v>37-GRUPO DE TRABAJO DE ESTUDIOS ECONÓMICOS</v>
      </c>
      <c r="C160" s="73">
        <f>+'PAI 2025 GPS rempl2)'!C157</f>
        <v>0</v>
      </c>
      <c r="D160" s="73" t="str">
        <f>+'PAI 2025 GPS rempl2)'!D157</f>
        <v>Actividad propia</v>
      </c>
      <c r="E160" s="73" t="str">
        <f>+'PAI 2025 GPS rempl2)'!E157</f>
        <v>37.1.1</v>
      </c>
      <c r="F160" s="73" t="str">
        <f>+'PAI 2025 GPS rempl2)'!F157</f>
        <v>N/A</v>
      </c>
      <c r="G160" s="73" t="str">
        <f>+'PAI 2025 GPS rempl2)'!G157</f>
        <v>N/A</v>
      </c>
      <c r="H160" s="73" t="str">
        <f>+'PAI 2025 GPS rempl2)'!H157</f>
        <v>N/A</v>
      </c>
      <c r="I160" s="73" t="str">
        <f>+'PAI 2025 GPS rempl2)'!I157</f>
        <v>N/A</v>
      </c>
      <c r="J160" s="73">
        <f>IF(ISERROR(VLOOKUP(E160,'Plantilla publicacion'!$A$3:$Q$502,17,0)),"N/A",(VLOOKUP(E160,'Plantilla publicacion'!$A$3:$Q$502,17,0)))</f>
        <v>0</v>
      </c>
      <c r="K160" s="73" t="str">
        <f>+'PAI 2025 GPS rempl2)'!K157</f>
        <v>N/A</v>
      </c>
      <c r="L160" s="73" t="str">
        <f>+'PAI 2025 GPS rempl2)'!L157</f>
        <v>N/A</v>
      </c>
      <c r="M160" s="73" t="str">
        <f>+'PAI 2025 GPS rempl2)'!M157</f>
        <v>N/A</v>
      </c>
      <c r="N160" s="73"/>
      <c r="O160" s="73" t="str">
        <f>+'PAI 2025 GPS rempl2)'!O157</f>
        <v>Elaborar ficha técnica (Ficha técnica)</v>
      </c>
      <c r="P160" s="73">
        <f>+'PAI 2025 GPS rempl2)'!P157</f>
        <v>10</v>
      </c>
      <c r="Q160" s="73">
        <f>+'PAI 2025 GPS rempl2)'!Q157</f>
        <v>1</v>
      </c>
      <c r="R160" s="73" t="str">
        <f>+'PAI 2025 GPS rempl2)'!R157</f>
        <v>Númerica</v>
      </c>
      <c r="S160" s="73" t="str">
        <f>+'PAI 2025 GPS rempl2)'!S157</f>
        <v># de Ficha técnica elaborada / 1 Ficha técnica programada</v>
      </c>
      <c r="T160" s="73" t="str">
        <f>+'PAI 2025 GPS rempl2)'!T157</f>
        <v>2025-01-15</v>
      </c>
      <c r="U160" s="73" t="str">
        <f>+'PAI 2025 GPS rempl2)'!U157</f>
        <v>2025-04-15</v>
      </c>
      <c r="V160" s="73" t="str">
        <f>+'PAI 2025 GPS rempl2)'!V157</f>
        <v>37-GRUPO DE TRABAJO DE ESTUDIOS ECONÓMICOS</v>
      </c>
    </row>
    <row r="161" spans="1:22" ht="30" x14ac:dyDescent="0.25">
      <c r="A161" s="36" t="str">
        <f>+'PAI 2025 GPS rempl2)'!A158</f>
        <v>37.1.2</v>
      </c>
      <c r="B161" s="73" t="str">
        <f>+'PAI 2025 GPS rempl2)'!B158</f>
        <v>37-GRUPO DE TRABAJO DE ESTUDIOS ECONÓMICOS</v>
      </c>
      <c r="C161" s="73">
        <f>+'PAI 2025 GPS rempl2)'!C158</f>
        <v>0</v>
      </c>
      <c r="D161" s="73" t="str">
        <f>+'PAI 2025 GPS rempl2)'!D158</f>
        <v>Actividad propia</v>
      </c>
      <c r="E161" s="73" t="str">
        <f>+'PAI 2025 GPS rempl2)'!E158</f>
        <v>37.1.2</v>
      </c>
      <c r="F161" s="73" t="str">
        <f>+'PAI 2025 GPS rempl2)'!F158</f>
        <v>N/A</v>
      </c>
      <c r="G161" s="73" t="str">
        <f>+'PAI 2025 GPS rempl2)'!G158</f>
        <v>N/A</v>
      </c>
      <c r="H161" s="73" t="str">
        <f>+'PAI 2025 GPS rempl2)'!H158</f>
        <v>N/A</v>
      </c>
      <c r="I161" s="73" t="str">
        <f>+'PAI 2025 GPS rempl2)'!I158</f>
        <v>N/A</v>
      </c>
      <c r="J161" s="73">
        <f>IF(ISERROR(VLOOKUP(E161,'Plantilla publicacion'!$A$3:$Q$502,17,0)),"N/A",(VLOOKUP(E161,'Plantilla publicacion'!$A$3:$Q$502,17,0)))</f>
        <v>0</v>
      </c>
      <c r="K161" s="73" t="str">
        <f>+'PAI 2025 GPS rempl2)'!K158</f>
        <v>N/A</v>
      </c>
      <c r="L161" s="73" t="str">
        <f>+'PAI 2025 GPS rempl2)'!L158</f>
        <v>N/A</v>
      </c>
      <c r="M161" s="73" t="str">
        <f>+'PAI 2025 GPS rempl2)'!M158</f>
        <v>N/A</v>
      </c>
      <c r="N161" s="73"/>
      <c r="O161" s="73" t="str">
        <f>+'PAI 2025 GPS rempl2)'!O158</f>
        <v>Recopilar datos y construir base de datos (Base de datos)</v>
      </c>
      <c r="P161" s="73">
        <f>+'PAI 2025 GPS rempl2)'!P158</f>
        <v>30</v>
      </c>
      <c r="Q161" s="73">
        <f>+'PAI 2025 GPS rempl2)'!Q158</f>
        <v>1</v>
      </c>
      <c r="R161" s="73" t="str">
        <f>+'PAI 2025 GPS rempl2)'!R158</f>
        <v>Númerica</v>
      </c>
      <c r="S161" s="73" t="str">
        <f>+'PAI 2025 GPS rempl2)'!S158</f>
        <v># de Base de datos construida / 1 Base de datos programada</v>
      </c>
      <c r="T161" s="73" t="str">
        <f>+'PAI 2025 GPS rempl2)'!T158</f>
        <v>2025-02-01</v>
      </c>
      <c r="U161" s="73" t="str">
        <f>+'PAI 2025 GPS rempl2)'!U158</f>
        <v>2025-09-15</v>
      </c>
      <c r="V161" s="73" t="str">
        <f>+'PAI 2025 GPS rempl2)'!V158</f>
        <v>37-GRUPO DE TRABAJO DE ESTUDIOS ECONÓMICOS</v>
      </c>
    </row>
    <row r="162" spans="1:22" ht="30" x14ac:dyDescent="0.25">
      <c r="A162" s="36" t="str">
        <f>+'PAI 2025 GPS rempl2)'!A159</f>
        <v>37.1.3</v>
      </c>
      <c r="B162" s="73" t="str">
        <f>+'PAI 2025 GPS rempl2)'!B159</f>
        <v>37-GRUPO DE TRABAJO DE ESTUDIOS ECONÓMICOS</v>
      </c>
      <c r="C162" s="73">
        <f>+'PAI 2025 GPS rempl2)'!C159</f>
        <v>0</v>
      </c>
      <c r="D162" s="73" t="str">
        <f>+'PAI 2025 GPS rempl2)'!D159</f>
        <v>Actividad propia</v>
      </c>
      <c r="E162" s="73" t="str">
        <f>+'PAI 2025 GPS rempl2)'!E159</f>
        <v>37.1.3</v>
      </c>
      <c r="F162" s="73" t="str">
        <f>+'PAI 2025 GPS rempl2)'!F159</f>
        <v>N/A</v>
      </c>
      <c r="G162" s="73" t="str">
        <f>+'PAI 2025 GPS rempl2)'!G159</f>
        <v>N/A</v>
      </c>
      <c r="H162" s="73" t="str">
        <f>+'PAI 2025 GPS rempl2)'!H159</f>
        <v>N/A</v>
      </c>
      <c r="I162" s="73" t="str">
        <f>+'PAI 2025 GPS rempl2)'!I159</f>
        <v>N/A</v>
      </c>
      <c r="J162" s="73">
        <f>IF(ISERROR(VLOOKUP(E162,'Plantilla publicacion'!$A$3:$Q$502,17,0)),"N/A",(VLOOKUP(E162,'Plantilla publicacion'!$A$3:$Q$502,17,0)))</f>
        <v>0</v>
      </c>
      <c r="K162" s="73" t="str">
        <f>+'PAI 2025 GPS rempl2)'!K159</f>
        <v>N/A</v>
      </c>
      <c r="L162" s="73" t="str">
        <f>+'PAI 2025 GPS rempl2)'!L159</f>
        <v>N/A</v>
      </c>
      <c r="M162" s="73" t="str">
        <f>+'PAI 2025 GPS rempl2)'!M159</f>
        <v>N/A</v>
      </c>
      <c r="N162" s="73"/>
      <c r="O162" s="73" t="str">
        <f>+'PAI 2025 GPS rempl2)'!O159</f>
        <v>Construir el marco teórico  (Documento marco teórico)</v>
      </c>
      <c r="P162" s="73">
        <f>+'PAI 2025 GPS rempl2)'!P159</f>
        <v>20</v>
      </c>
      <c r="Q162" s="73">
        <f>+'PAI 2025 GPS rempl2)'!Q159</f>
        <v>1</v>
      </c>
      <c r="R162" s="73" t="str">
        <f>+'PAI 2025 GPS rempl2)'!R159</f>
        <v>Númerica</v>
      </c>
      <c r="S162" s="73" t="str">
        <f>+'PAI 2025 GPS rempl2)'!S159</f>
        <v># de Documento marco teórico construido / 1 Documento marco teórico programado</v>
      </c>
      <c r="T162" s="73" t="str">
        <f>+'PAI 2025 GPS rempl2)'!T159</f>
        <v>2025-02-01</v>
      </c>
      <c r="U162" s="73" t="str">
        <f>+'PAI 2025 GPS rempl2)'!U159</f>
        <v>2025-09-15</v>
      </c>
      <c r="V162" s="73" t="str">
        <f>+'PAI 2025 GPS rempl2)'!V159</f>
        <v>37-GRUPO DE TRABAJO DE ESTUDIOS ECONÓMICOS</v>
      </c>
    </row>
    <row r="163" spans="1:22" ht="45" x14ac:dyDescent="0.25">
      <c r="A163" s="36" t="str">
        <f>+'PAI 2025 GPS rempl2)'!A160</f>
        <v>37.1.4</v>
      </c>
      <c r="B163" s="73" t="str">
        <f>+'PAI 2025 GPS rempl2)'!B160</f>
        <v>37-GRUPO DE TRABAJO DE ESTUDIOS ECONÓMICOS</v>
      </c>
      <c r="C163" s="73">
        <f>+'PAI 2025 GPS rempl2)'!C160</f>
        <v>0</v>
      </c>
      <c r="D163" s="73" t="str">
        <f>+'PAI 2025 GPS rempl2)'!D160</f>
        <v>Actividad propia</v>
      </c>
      <c r="E163" s="73" t="str">
        <f>+'PAI 2025 GPS rempl2)'!E160</f>
        <v>37.1.4</v>
      </c>
      <c r="F163" s="73" t="str">
        <f>+'PAI 2025 GPS rempl2)'!F160</f>
        <v>N/A</v>
      </c>
      <c r="G163" s="73" t="str">
        <f>+'PAI 2025 GPS rempl2)'!G160</f>
        <v>N/A</v>
      </c>
      <c r="H163" s="73" t="str">
        <f>+'PAI 2025 GPS rempl2)'!H160</f>
        <v>N/A</v>
      </c>
      <c r="I163" s="73" t="str">
        <f>+'PAI 2025 GPS rempl2)'!I160</f>
        <v>N/A</v>
      </c>
      <c r="J163" s="73">
        <f>IF(ISERROR(VLOOKUP(E163,'Plantilla publicacion'!$A$3:$Q$502,17,0)),"N/A",(VLOOKUP(E163,'Plantilla publicacion'!$A$3:$Q$502,17,0)))</f>
        <v>0</v>
      </c>
      <c r="K163" s="73" t="str">
        <f>+'PAI 2025 GPS rempl2)'!K160</f>
        <v>N/A</v>
      </c>
      <c r="L163" s="73" t="str">
        <f>+'PAI 2025 GPS rempl2)'!L160</f>
        <v>N/A</v>
      </c>
      <c r="M163" s="73" t="str">
        <f>+'PAI 2025 GPS rempl2)'!M160</f>
        <v>N/A</v>
      </c>
      <c r="N163" s="73"/>
      <c r="O163" s="73" t="str">
        <f>+'PAI 2025 GPS rempl2)'!O160</f>
        <v>Desarrollar análisis estadístico y económico (Dcumento de análisis estadístico y económico)</v>
      </c>
      <c r="P163" s="73">
        <f>+'PAI 2025 GPS rempl2)'!P160</f>
        <v>20</v>
      </c>
      <c r="Q163" s="73">
        <f>+'PAI 2025 GPS rempl2)'!Q160</f>
        <v>1</v>
      </c>
      <c r="R163" s="73" t="str">
        <f>+'PAI 2025 GPS rempl2)'!R160</f>
        <v>Númerica</v>
      </c>
      <c r="S163" s="73" t="str">
        <f>+'PAI 2025 GPS rempl2)'!S160</f>
        <v># de Documento de análisis estadístico y económico desarrollado / 1 Documento de análisis estadístico y  económico programado</v>
      </c>
      <c r="T163" s="73" t="str">
        <f>+'PAI 2025 GPS rempl2)'!T160</f>
        <v>2025-03-01</v>
      </c>
      <c r="U163" s="73" t="str">
        <f>+'PAI 2025 GPS rempl2)'!U160</f>
        <v>2025-11-15</v>
      </c>
      <c r="V163" s="73" t="str">
        <f>+'PAI 2025 GPS rempl2)'!V160</f>
        <v>37-GRUPO DE TRABAJO DE ESTUDIOS ECONÓMICOS</v>
      </c>
    </row>
    <row r="164" spans="1:22" ht="45" x14ac:dyDescent="0.25">
      <c r="A164" s="36" t="str">
        <f>+'PAI 2025 GPS rempl2)'!A161</f>
        <v>37.1.5</v>
      </c>
      <c r="B164" s="73" t="str">
        <f>+'PAI 2025 GPS rempl2)'!B161</f>
        <v>37-GRUPO DE TRABAJO DE ESTUDIOS ECONÓMICOS</v>
      </c>
      <c r="C164" s="73">
        <f>+'PAI 2025 GPS rempl2)'!C161</f>
        <v>0</v>
      </c>
      <c r="D164" s="73" t="str">
        <f>+'PAI 2025 GPS rempl2)'!D161</f>
        <v>Actividad propia</v>
      </c>
      <c r="E164" s="73" t="str">
        <f>+'PAI 2025 GPS rempl2)'!E161</f>
        <v>37.1.5</v>
      </c>
      <c r="F164" s="73" t="str">
        <f>+'PAI 2025 GPS rempl2)'!F161</f>
        <v>N/A</v>
      </c>
      <c r="G164" s="73" t="str">
        <f>+'PAI 2025 GPS rempl2)'!G161</f>
        <v>N/A</v>
      </c>
      <c r="H164" s="73" t="str">
        <f>+'PAI 2025 GPS rempl2)'!H161</f>
        <v>N/A</v>
      </c>
      <c r="I164" s="73" t="str">
        <f>+'PAI 2025 GPS rempl2)'!I161</f>
        <v>N/A</v>
      </c>
      <c r="J164" s="73">
        <f>IF(ISERROR(VLOOKUP(E164,'Plantilla publicacion'!$A$3:$Q$502,17,0)),"N/A",(VLOOKUP(E164,'Plantilla publicacion'!$A$3:$Q$502,17,0)))</f>
        <v>0</v>
      </c>
      <c r="K164" s="73" t="str">
        <f>+'PAI 2025 GPS rempl2)'!K161</f>
        <v>N/A</v>
      </c>
      <c r="L164" s="73" t="str">
        <f>+'PAI 2025 GPS rempl2)'!L161</f>
        <v>N/A</v>
      </c>
      <c r="M164" s="73" t="str">
        <f>+'PAI 2025 GPS rempl2)'!M161</f>
        <v>N/A</v>
      </c>
      <c r="N164" s="73"/>
      <c r="O164" s="73" t="str">
        <f>+'PAI 2025 GPS rempl2)'!O161</f>
        <v>Elaborar estudio y entregar al área solicitante (Memorando/correo de entrega de documento)</v>
      </c>
      <c r="P164" s="73">
        <f>+'PAI 2025 GPS rempl2)'!P161</f>
        <v>20</v>
      </c>
      <c r="Q164" s="73">
        <f>+'PAI 2025 GPS rempl2)'!Q161</f>
        <v>1</v>
      </c>
      <c r="R164" s="73" t="str">
        <f>+'PAI 2025 GPS rempl2)'!R161</f>
        <v>Númerica</v>
      </c>
      <c r="S164" s="73" t="str">
        <f>+'PAI 2025 GPS rempl2)'!S161</f>
        <v># de Memorando/correo de entrega de documento enviado / 1 Memorando/correo de entrega de documento programado</v>
      </c>
      <c r="T164" s="73" t="str">
        <f>+'PAI 2025 GPS rempl2)'!T161</f>
        <v>2025-04-01</v>
      </c>
      <c r="U164" s="73" t="str">
        <f>+'PAI 2025 GPS rempl2)'!U161</f>
        <v>2025-12-15</v>
      </c>
      <c r="V164" s="73" t="str">
        <f>+'PAI 2025 GPS rempl2)'!V161</f>
        <v>37-GRUPO DE TRABAJO DE ESTUDIOS ECONÓMICOS</v>
      </c>
    </row>
    <row r="165" spans="1:22" ht="225" x14ac:dyDescent="0.25">
      <c r="A165" s="36" t="str">
        <f>+'PAI 2025 GPS rempl2)'!A162</f>
        <v>37.2</v>
      </c>
      <c r="B165" s="74" t="str">
        <f>+'PAI 2025 GPS rempl2)'!B162</f>
        <v>37-GRUPO DE TRABAJO DE ESTUDIOS ECONÓMICOS</v>
      </c>
      <c r="C165" s="74">
        <f>+'PAI 2025 GPS rempl2)'!C162</f>
        <v>0</v>
      </c>
      <c r="D165" s="74" t="str">
        <f>+'PAI 2025 GPS rempl2)'!D162</f>
        <v>Producto</v>
      </c>
      <c r="E165" s="74" t="str">
        <f>+'PAI 2025 GPS rempl2)'!E162</f>
        <v>37.2</v>
      </c>
      <c r="F165" s="74" t="str">
        <f>+'PAI 2025 GPS rempl2)'!F162</f>
        <v>Operativo</v>
      </c>
      <c r="G165" s="74" t="str">
        <f>IF(ISERROR(VLOOKUP(E165,'Plantilla publicacion'!$A$3:$F$502,6,0)),"N/A",(VLOOKUP(E165,'Plantilla publicacion'!$A$3:$F$502,6,0)))</f>
        <v>56-Fortalecer la gestión de la información, el conocimiento y la innovación para optimizar la capacidad institucional</v>
      </c>
      <c r="H165" s="74" t="str">
        <f>IF(ISERROR(VLOOKUP(E165,'Plantilla publicacion'!$A$3:$P$502,14,0)),"N/A",(VLOOKUP(E165,'Plantilla publicacion'!$A$3:$P$502,14,0)))</f>
        <v>102-Cumplimiento de productos del PAI asociados a Fortalecer la gestión de la información, el conocimiento y la innovación para optimizar la capacidad institucional</v>
      </c>
      <c r="I165" s="74" t="str">
        <f>IF(ISERROR(VLOOKUP(E165,'Plantilla publicacion'!$A$3:$P$502,15,0)),"N/A",(VLOOKUP(E165,'Plantilla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65" s="74" t="str">
        <f>IF(ISERROR(VLOOKUP(E165,'Plantilla publicacion'!$A$3:$Q$502,17,0)),"N/A",(VLOOKUP(E165,'Plantilla publicacion'!$A$3:$Q$502,17,0)))</f>
        <v>PND - 5-31-5-b- Convergencia regional - Entidades públicas territoriales y nacionales fortalecidas / PES - Transformación Institucional</v>
      </c>
      <c r="K165" s="74" t="str">
        <f>+'PAI 2025 GPS rempl2)'!K162</f>
        <v>No</v>
      </c>
      <c r="L165" s="74" t="str">
        <f>+'PAI 2025 GPS rempl2)'!L162</f>
        <v>C-3599-0200-0008-53105b</v>
      </c>
      <c r="M165" s="74" t="str">
        <f>IF(ISERROR(VLOOKUP(E165,'Plantilla publicacion'!$A$3:$E$502,5,0)),"N/A",(VLOOKUP(E165,'Plantilla publicacion'!$A$3:$E$502,5,0)))</f>
        <v>Política Gestión del Conocimiento y la Innovación _DIMENSIÓN Gestión del conocimiento y la innovación</v>
      </c>
      <c r="N165" s="74" t="str">
        <f>IF(VLOOKUP(A165,'Plantilla publicacion'!$A$3:$Q$502,16,0)=0,"NA",VLOOKUP(A165,'Plantilla publicacion'!$A$3:$Q$502,16,0))</f>
        <v>NA</v>
      </c>
      <c r="O165" s="74" t="str">
        <f>+'PAI 2025 GPS rempl2)'!O162</f>
        <v>Boletines de Noticias Económicas, elaborados y divulgados (Boletines de Noticias Económicas)</v>
      </c>
      <c r="P165" s="74">
        <f>+'PAI 2025 GPS rempl2)'!P162</f>
        <v>15</v>
      </c>
      <c r="Q165" s="74">
        <f>+'PAI 2025 GPS rempl2)'!Q162</f>
        <v>11</v>
      </c>
      <c r="R165" s="74" t="str">
        <f>+'PAI 2025 GPS rempl2)'!R162</f>
        <v>Númerica</v>
      </c>
      <c r="S165" s="74" t="str">
        <f>+'PAI 2025 GPS rempl2)'!S162</f>
        <v># de Boletines de Noticias Económicas elaborados y divulgados / 11 Boletines de Noticias Económicas programados</v>
      </c>
      <c r="T165" s="74" t="str">
        <f>+'PAI 2025 GPS rempl2)'!T162</f>
        <v>2025-01-15</v>
      </c>
      <c r="U165" s="74" t="str">
        <f>+'PAI 2025 GPS rempl2)'!U162</f>
        <v>2025-12-15</v>
      </c>
      <c r="V165" s="74" t="str">
        <f>+'PAI 2025 GPS rempl2)'!V162</f>
        <v>37-GRUPO DE TRABAJO DE ESTUDIOS ECONÓMICOS</v>
      </c>
    </row>
    <row r="166" spans="1:22" ht="30" x14ac:dyDescent="0.25">
      <c r="A166" s="36" t="str">
        <f>+'PAI 2025 GPS rempl2)'!A163</f>
        <v>37.2.1</v>
      </c>
      <c r="B166" s="73" t="str">
        <f>+'PAI 2025 GPS rempl2)'!B163</f>
        <v>37-GRUPO DE TRABAJO DE ESTUDIOS ECONÓMICOS</v>
      </c>
      <c r="C166" s="73">
        <f>+'PAI 2025 GPS rempl2)'!C163</f>
        <v>0</v>
      </c>
      <c r="D166" s="73" t="str">
        <f>+'PAI 2025 GPS rempl2)'!D163</f>
        <v>Actividad propia</v>
      </c>
      <c r="E166" s="73" t="str">
        <f>+'PAI 2025 GPS rempl2)'!E163</f>
        <v>37.2.1</v>
      </c>
      <c r="F166" s="73" t="str">
        <f>+'PAI 2025 GPS rempl2)'!F163</f>
        <v>N/A</v>
      </c>
      <c r="G166" s="73" t="str">
        <f>+'PAI 2025 GPS rempl2)'!G163</f>
        <v>N/A</v>
      </c>
      <c r="H166" s="73" t="str">
        <f>+'PAI 2025 GPS rempl2)'!H163</f>
        <v>N/A</v>
      </c>
      <c r="I166" s="73" t="str">
        <f>+'PAI 2025 GPS rempl2)'!I163</f>
        <v>N/A</v>
      </c>
      <c r="J166" s="73">
        <f>IF(ISERROR(VLOOKUP(E166,'Plantilla publicacion'!$A$3:$Q$502,17,0)),"N/A",(VLOOKUP(E166,'Plantilla publicacion'!$A$3:$Q$502,17,0)))</f>
        <v>0</v>
      </c>
      <c r="K166" s="73" t="str">
        <f>+'PAI 2025 GPS rempl2)'!K163</f>
        <v>N/A</v>
      </c>
      <c r="L166" s="73" t="str">
        <f>+'PAI 2025 GPS rempl2)'!L163</f>
        <v>N/A</v>
      </c>
      <c r="M166" s="73" t="str">
        <f>+'PAI 2025 GPS rempl2)'!M163</f>
        <v>N/A</v>
      </c>
      <c r="N166" s="73"/>
      <c r="O166" s="73" t="str">
        <f>+'PAI 2025 GPS rempl2)'!O163</f>
        <v>Elaborar mensualmente los boletines (Boletínes / correos electrónicos de envió)</v>
      </c>
      <c r="P166" s="73">
        <f>+'PAI 2025 GPS rempl2)'!P163</f>
        <v>80</v>
      </c>
      <c r="Q166" s="73">
        <f>+'PAI 2025 GPS rempl2)'!Q163</f>
        <v>11</v>
      </c>
      <c r="R166" s="73" t="str">
        <f>+'PAI 2025 GPS rempl2)'!R163</f>
        <v>Númerica</v>
      </c>
      <c r="S166" s="73" t="str">
        <f>+'PAI 2025 GPS rempl2)'!S163</f>
        <v># de Boletines elaborados / 11 Boletines programados</v>
      </c>
      <c r="T166" s="73" t="str">
        <f>+'PAI 2025 GPS rempl2)'!T163</f>
        <v>2025-01-15</v>
      </c>
      <c r="U166" s="73" t="str">
        <f>+'PAI 2025 GPS rempl2)'!U163</f>
        <v>2025-12-15</v>
      </c>
      <c r="V166" s="73" t="str">
        <f>+'PAI 2025 GPS rempl2)'!V163</f>
        <v>37-GRUPO DE TRABAJO DE ESTUDIOS ECONÓMICOS</v>
      </c>
    </row>
    <row r="167" spans="1:22" ht="30" x14ac:dyDescent="0.25">
      <c r="A167" s="36" t="str">
        <f>+'PAI 2025 GPS rempl2)'!A164</f>
        <v>37.2.2</v>
      </c>
      <c r="B167" s="73" t="str">
        <f>+'PAI 2025 GPS rempl2)'!B164</f>
        <v>37-GRUPO DE TRABAJO DE ESTUDIOS ECONÓMICOS</v>
      </c>
      <c r="C167" s="73">
        <f>+'PAI 2025 GPS rempl2)'!C164</f>
        <v>0</v>
      </c>
      <c r="D167" s="73" t="str">
        <f>+'PAI 2025 GPS rempl2)'!D164</f>
        <v>Actividad propia</v>
      </c>
      <c r="E167" s="73" t="str">
        <f>+'PAI 2025 GPS rempl2)'!E164</f>
        <v>37.2.2</v>
      </c>
      <c r="F167" s="73" t="str">
        <f>+'PAI 2025 GPS rempl2)'!F164</f>
        <v>N/A</v>
      </c>
      <c r="G167" s="73" t="str">
        <f>+'PAI 2025 GPS rempl2)'!G164</f>
        <v>N/A</v>
      </c>
      <c r="H167" s="73" t="str">
        <f>+'PAI 2025 GPS rempl2)'!H164</f>
        <v>N/A</v>
      </c>
      <c r="I167" s="73" t="str">
        <f>+'PAI 2025 GPS rempl2)'!I164</f>
        <v>N/A</v>
      </c>
      <c r="J167" s="73">
        <f>IF(ISERROR(VLOOKUP(E167,'Plantilla publicacion'!$A$3:$Q$502,17,0)),"N/A",(VLOOKUP(E167,'Plantilla publicacion'!$A$3:$Q$502,17,0)))</f>
        <v>0</v>
      </c>
      <c r="K167" s="73" t="str">
        <f>+'PAI 2025 GPS rempl2)'!K164</f>
        <v>N/A</v>
      </c>
      <c r="L167" s="73" t="str">
        <f>+'PAI 2025 GPS rempl2)'!L164</f>
        <v>N/A</v>
      </c>
      <c r="M167" s="73" t="str">
        <f>+'PAI 2025 GPS rempl2)'!M164</f>
        <v>N/A</v>
      </c>
      <c r="N167" s="73"/>
      <c r="O167" s="73" t="str">
        <f>+'PAI 2025 GPS rempl2)'!O164</f>
        <v>Divulgar los boletines (boletines diseñados)</v>
      </c>
      <c r="P167" s="73">
        <f>+'PAI 2025 GPS rempl2)'!P164</f>
        <v>20</v>
      </c>
      <c r="Q167" s="73">
        <f>+'PAI 2025 GPS rempl2)'!Q164</f>
        <v>11</v>
      </c>
      <c r="R167" s="73" t="str">
        <f>+'PAI 2025 GPS rempl2)'!R164</f>
        <v>Númerica</v>
      </c>
      <c r="S167" s="73" t="str">
        <f>+'PAI 2025 GPS rempl2)'!S164</f>
        <v># de Boletines divulgados / 11 Boletines programados</v>
      </c>
      <c r="T167" s="73" t="str">
        <f>+'PAI 2025 GPS rempl2)'!T164</f>
        <v>2025-01-15</v>
      </c>
      <c r="U167" s="73" t="str">
        <f>+'PAI 2025 GPS rempl2)'!U164</f>
        <v>2025-12-15</v>
      </c>
      <c r="V167" s="73" t="str">
        <f>+'PAI 2025 GPS rempl2)'!V164</f>
        <v>37-GRUPO DE TRABAJO DE ESTUDIOS ECONÓMICOS</v>
      </c>
    </row>
    <row r="168" spans="1:22" ht="225" x14ac:dyDescent="0.25">
      <c r="A168" s="36" t="str">
        <f>+'PAI 2025 GPS rempl2)'!A165</f>
        <v>37.3</v>
      </c>
      <c r="B168" s="74" t="str">
        <f>+'PAI 2025 GPS rempl2)'!B165</f>
        <v>37-GRUPO DE TRABAJO DE ESTUDIOS ECONÓMICOS</v>
      </c>
      <c r="C168" s="74">
        <f>+'PAI 2025 GPS rempl2)'!C165</f>
        <v>0</v>
      </c>
      <c r="D168" s="74" t="str">
        <f>+'PAI 2025 GPS rempl2)'!D165</f>
        <v>Producto</v>
      </c>
      <c r="E168" s="74" t="str">
        <f>+'PAI 2025 GPS rempl2)'!E165</f>
        <v>37.3</v>
      </c>
      <c r="F168" s="74" t="str">
        <f>+'PAI 2025 GPS rempl2)'!F165</f>
        <v>Operativo</v>
      </c>
      <c r="G168" s="74" t="str">
        <f>IF(ISERROR(VLOOKUP(E168,'Plantilla publicacion'!$A$3:$F$502,6,0)),"N/A",(VLOOKUP(E168,'Plantilla publicacion'!$A$3:$F$502,6,0)))</f>
        <v>56-Fortalecer la gestión de la información, el conocimiento y la innovación para optimizar la capacidad institucional</v>
      </c>
      <c r="H168" s="74" t="str">
        <f>IF(ISERROR(VLOOKUP(E168,'Plantilla publicacion'!$A$3:$P$502,14,0)),"N/A",(VLOOKUP(E168,'Plantilla publicacion'!$A$3:$P$502,14,0)))</f>
        <v>102-Cumplimiento de productos del PAI asociados a Fortalecer la gestión de la información, el conocimiento y la innovación para optimizar la capacidad institucional</v>
      </c>
      <c r="I168" s="74" t="str">
        <f>IF(ISERROR(VLOOKUP(E168,'Plantilla publicacion'!$A$3:$P$502,15,0)),"N/A",(VLOOKUP(E168,'Plantilla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68" s="74" t="str">
        <f>IF(ISERROR(VLOOKUP(E168,'Plantilla publicacion'!$A$3:$Q$502,17,0)),"N/A",(VLOOKUP(E168,'Plantilla publicacion'!$A$3:$Q$502,17,0)))</f>
        <v>PND - 5-31-5-b- Convergencia regional - Entidades públicas territoriales y nacionales fortalecidas / PES - Transformación Institucional</v>
      </c>
      <c r="K168" s="74" t="str">
        <f>+'PAI 2025 GPS rempl2)'!K165</f>
        <v>No</v>
      </c>
      <c r="L168" s="74" t="str">
        <f>+'PAI 2025 GPS rempl2)'!L165</f>
        <v>C-3599-0200-0008-53105b</v>
      </c>
      <c r="M168" s="74" t="str">
        <f>IF(ISERROR(VLOOKUP(E168,'Plantilla publicacion'!$A$3:$E$502,5,0)),"N/A",(VLOOKUP(E168,'Plantilla publicacion'!$A$3:$E$502,5,0)))</f>
        <v>Política Gestión del Conocimiento y la Innovación _DIMENSIÓN Gestión del conocimiento y la innovación</v>
      </c>
      <c r="N168" s="74" t="str">
        <f>IF(VLOOKUP(A168,'Plantilla publicacion'!$A$3:$Q$502,16,0)=0,"NA",VLOOKUP(A168,'Plantilla publicacion'!$A$3:$Q$502,16,0))</f>
        <v>NA</v>
      </c>
      <c r="O168" s="74" t="str">
        <f>+'PAI 2025 GPS rempl2)'!O165</f>
        <v>Estudio Económico Académico, elaborado y entregado  (Estudio Económico )</v>
      </c>
      <c r="P168" s="74">
        <f>+'PAI 2025 GPS rempl2)'!P165</f>
        <v>5</v>
      </c>
      <c r="Q168" s="74">
        <f>+'PAI 2025 GPS rempl2)'!Q165</f>
        <v>1</v>
      </c>
      <c r="R168" s="74" t="str">
        <f>+'PAI 2025 GPS rempl2)'!R165</f>
        <v>Númerica</v>
      </c>
      <c r="S168" s="74" t="str">
        <f>+'PAI 2025 GPS rempl2)'!S165</f>
        <v># de Estudio económico académico elaborado y entregado / 1 Estudio programado</v>
      </c>
      <c r="T168" s="74" t="str">
        <f>+'PAI 2025 GPS rempl2)'!T165</f>
        <v>2025-02-17</v>
      </c>
      <c r="U168" s="74" t="str">
        <f>+'PAI 2025 GPS rempl2)'!U165</f>
        <v>2025-12-15</v>
      </c>
      <c r="V168" s="74" t="str">
        <f>+'PAI 2025 GPS rempl2)'!V165</f>
        <v>37-GRUPO DE TRABAJO DE ESTUDIOS ECONÓMICOS</v>
      </c>
    </row>
    <row r="169" spans="1:22" ht="30" x14ac:dyDescent="0.25">
      <c r="A169" s="36" t="str">
        <f>+'PAI 2025 GPS rempl2)'!A166</f>
        <v>37.3.1</v>
      </c>
      <c r="B169" s="73" t="str">
        <f>+'PAI 2025 GPS rempl2)'!B166</f>
        <v>37-GRUPO DE TRABAJO DE ESTUDIOS ECONÓMICOS</v>
      </c>
      <c r="C169" s="73">
        <f>+'PAI 2025 GPS rempl2)'!C166</f>
        <v>0</v>
      </c>
      <c r="D169" s="73" t="str">
        <f>+'PAI 2025 GPS rempl2)'!D166</f>
        <v>Actividad propia</v>
      </c>
      <c r="E169" s="73" t="str">
        <f>+'PAI 2025 GPS rempl2)'!E166</f>
        <v>37.3.1</v>
      </c>
      <c r="F169" s="73" t="str">
        <f>+'PAI 2025 GPS rempl2)'!F166</f>
        <v>N/A</v>
      </c>
      <c r="G169" s="73" t="str">
        <f>+'PAI 2025 GPS rempl2)'!G166</f>
        <v>N/A</v>
      </c>
      <c r="H169" s="73" t="str">
        <f>+'PAI 2025 GPS rempl2)'!H166</f>
        <v>N/A</v>
      </c>
      <c r="I169" s="73" t="str">
        <f>+'PAI 2025 GPS rempl2)'!I166</f>
        <v>N/A</v>
      </c>
      <c r="J169" s="73">
        <f>IF(ISERROR(VLOOKUP(E169,'Plantilla publicacion'!$A$3:$Q$502,17,0)),"N/A",(VLOOKUP(E169,'Plantilla publicacion'!$A$3:$Q$502,17,0)))</f>
        <v>0</v>
      </c>
      <c r="K169" s="73" t="str">
        <f>+'PAI 2025 GPS rempl2)'!K166</f>
        <v>N/A</v>
      </c>
      <c r="L169" s="73" t="str">
        <f>+'PAI 2025 GPS rempl2)'!L166</f>
        <v>N/A</v>
      </c>
      <c r="M169" s="73" t="str">
        <f>+'PAI 2025 GPS rempl2)'!M166</f>
        <v>N/A</v>
      </c>
      <c r="N169" s="73"/>
      <c r="O169" s="73" t="str">
        <f>+'PAI 2025 GPS rempl2)'!O166</f>
        <v>Elaborar ficha técnica  (Ficha técnica)</v>
      </c>
      <c r="P169" s="73">
        <f>+'PAI 2025 GPS rempl2)'!P166</f>
        <v>10</v>
      </c>
      <c r="Q169" s="73">
        <f>+'PAI 2025 GPS rempl2)'!Q166</f>
        <v>1</v>
      </c>
      <c r="R169" s="73" t="str">
        <f>+'PAI 2025 GPS rempl2)'!R166</f>
        <v>Númerica</v>
      </c>
      <c r="S169" s="73" t="str">
        <f>+'PAI 2025 GPS rempl2)'!S166</f>
        <v># de Ficha técnica elaborada / 1 Ficha técnica programada</v>
      </c>
      <c r="T169" s="73" t="str">
        <f>+'PAI 2025 GPS rempl2)'!T166</f>
        <v>2025-02-17</v>
      </c>
      <c r="U169" s="73" t="str">
        <f>+'PAI 2025 GPS rempl2)'!U166</f>
        <v>2025-12-15</v>
      </c>
      <c r="V169" s="73" t="str">
        <f>+'PAI 2025 GPS rempl2)'!V166</f>
        <v>37-GRUPO DE TRABAJO DE ESTUDIOS ECONÓMICOS</v>
      </c>
    </row>
    <row r="170" spans="1:22" ht="30" x14ac:dyDescent="0.25">
      <c r="A170" s="36" t="str">
        <f>+'PAI 2025 GPS rempl2)'!A167</f>
        <v>37.3.2</v>
      </c>
      <c r="B170" s="73" t="str">
        <f>+'PAI 2025 GPS rempl2)'!B167</f>
        <v>37-GRUPO DE TRABAJO DE ESTUDIOS ECONÓMICOS</v>
      </c>
      <c r="C170" s="73">
        <f>+'PAI 2025 GPS rempl2)'!C167</f>
        <v>0</v>
      </c>
      <c r="D170" s="73" t="str">
        <f>+'PAI 2025 GPS rempl2)'!D167</f>
        <v>Actividad propia</v>
      </c>
      <c r="E170" s="73" t="str">
        <f>+'PAI 2025 GPS rempl2)'!E167</f>
        <v>37.3.2</v>
      </c>
      <c r="F170" s="73" t="str">
        <f>+'PAI 2025 GPS rempl2)'!F167</f>
        <v>N/A</v>
      </c>
      <c r="G170" s="73" t="str">
        <f>+'PAI 2025 GPS rempl2)'!G167</f>
        <v>N/A</v>
      </c>
      <c r="H170" s="73" t="str">
        <f>+'PAI 2025 GPS rempl2)'!H167</f>
        <v>N/A</v>
      </c>
      <c r="I170" s="73" t="str">
        <f>+'PAI 2025 GPS rempl2)'!I167</f>
        <v>N/A</v>
      </c>
      <c r="J170" s="73">
        <f>IF(ISERROR(VLOOKUP(E170,'Plantilla publicacion'!$A$3:$Q$502,17,0)),"N/A",(VLOOKUP(E170,'Plantilla publicacion'!$A$3:$Q$502,17,0)))</f>
        <v>0</v>
      </c>
      <c r="K170" s="73" t="str">
        <f>+'PAI 2025 GPS rempl2)'!K167</f>
        <v>N/A</v>
      </c>
      <c r="L170" s="73" t="str">
        <f>+'PAI 2025 GPS rempl2)'!L167</f>
        <v>N/A</v>
      </c>
      <c r="M170" s="73" t="str">
        <f>+'PAI 2025 GPS rempl2)'!M167</f>
        <v>N/A</v>
      </c>
      <c r="N170" s="73"/>
      <c r="O170" s="73" t="str">
        <f>+'PAI 2025 GPS rempl2)'!O167</f>
        <v>Recopilar datos y construir base de datos (Archivo con Base de datos)</v>
      </c>
      <c r="P170" s="73">
        <f>+'PAI 2025 GPS rempl2)'!P167</f>
        <v>30</v>
      </c>
      <c r="Q170" s="73">
        <f>+'PAI 2025 GPS rempl2)'!Q167</f>
        <v>1</v>
      </c>
      <c r="R170" s="73" t="str">
        <f>+'PAI 2025 GPS rempl2)'!R167</f>
        <v>Númerica</v>
      </c>
      <c r="S170" s="73" t="str">
        <f>+'PAI 2025 GPS rempl2)'!S167</f>
        <v># de Base de datos construida / 1 Base de datos programada</v>
      </c>
      <c r="T170" s="73" t="str">
        <f>+'PAI 2025 GPS rempl2)'!T167</f>
        <v>2025-02-24</v>
      </c>
      <c r="U170" s="73" t="str">
        <f>+'PAI 2025 GPS rempl2)'!U167</f>
        <v>2025-08-18</v>
      </c>
      <c r="V170" s="73" t="str">
        <f>+'PAI 2025 GPS rempl2)'!V167</f>
        <v>37-GRUPO DE TRABAJO DE ESTUDIOS ECONÓMICOS</v>
      </c>
    </row>
    <row r="171" spans="1:22" ht="30" x14ac:dyDescent="0.25">
      <c r="A171" s="36" t="str">
        <f>+'PAI 2025 GPS rempl2)'!A168</f>
        <v>37.3.3</v>
      </c>
      <c r="B171" s="73" t="str">
        <f>+'PAI 2025 GPS rempl2)'!B168</f>
        <v>37-GRUPO DE TRABAJO DE ESTUDIOS ECONÓMICOS</v>
      </c>
      <c r="C171" s="73">
        <f>+'PAI 2025 GPS rempl2)'!C168</f>
        <v>0</v>
      </c>
      <c r="D171" s="73" t="str">
        <f>+'PAI 2025 GPS rempl2)'!D168</f>
        <v>Actividad propia</v>
      </c>
      <c r="E171" s="73" t="str">
        <f>+'PAI 2025 GPS rempl2)'!E168</f>
        <v>37.3.3</v>
      </c>
      <c r="F171" s="73" t="str">
        <f>+'PAI 2025 GPS rempl2)'!F168</f>
        <v>N/A</v>
      </c>
      <c r="G171" s="73" t="str">
        <f>+'PAI 2025 GPS rempl2)'!G168</f>
        <v>N/A</v>
      </c>
      <c r="H171" s="73" t="str">
        <f>+'PAI 2025 GPS rempl2)'!H168</f>
        <v>N/A</v>
      </c>
      <c r="I171" s="73" t="str">
        <f>+'PAI 2025 GPS rempl2)'!I168</f>
        <v>N/A</v>
      </c>
      <c r="J171" s="73">
        <f>IF(ISERROR(VLOOKUP(E171,'Plantilla publicacion'!$A$3:$Q$502,17,0)),"N/A",(VLOOKUP(E171,'Plantilla publicacion'!$A$3:$Q$502,17,0)))</f>
        <v>0</v>
      </c>
      <c r="K171" s="73" t="str">
        <f>+'PAI 2025 GPS rempl2)'!K168</f>
        <v>N/A</v>
      </c>
      <c r="L171" s="73" t="str">
        <f>+'PAI 2025 GPS rempl2)'!L168</f>
        <v>N/A</v>
      </c>
      <c r="M171" s="73" t="str">
        <f>+'PAI 2025 GPS rempl2)'!M168</f>
        <v>N/A</v>
      </c>
      <c r="N171" s="73"/>
      <c r="O171" s="73" t="str">
        <f>+'PAI 2025 GPS rempl2)'!O168</f>
        <v>Construir marco teórico (Informe/documento con marco teórico)</v>
      </c>
      <c r="P171" s="73">
        <f>+'PAI 2025 GPS rempl2)'!P168</f>
        <v>20</v>
      </c>
      <c r="Q171" s="73">
        <f>+'PAI 2025 GPS rempl2)'!Q168</f>
        <v>1</v>
      </c>
      <c r="R171" s="73" t="str">
        <f>+'PAI 2025 GPS rempl2)'!R168</f>
        <v>Númerica</v>
      </c>
      <c r="S171" s="73" t="str">
        <f>+'PAI 2025 GPS rempl2)'!S168</f>
        <v># de Documento marco teórico construido / 1 Documento marco teórico programado</v>
      </c>
      <c r="T171" s="73" t="str">
        <f>+'PAI 2025 GPS rempl2)'!T168</f>
        <v>2025-02-24</v>
      </c>
      <c r="U171" s="73" t="str">
        <f>+'PAI 2025 GPS rempl2)'!U168</f>
        <v>2025-09-15</v>
      </c>
      <c r="V171" s="73" t="str">
        <f>+'PAI 2025 GPS rempl2)'!V168</f>
        <v>37-GRUPO DE TRABAJO DE ESTUDIOS ECONÓMICOS</v>
      </c>
    </row>
    <row r="172" spans="1:22" ht="45" x14ac:dyDescent="0.25">
      <c r="A172" s="36" t="str">
        <f>+'PAI 2025 GPS rempl2)'!A169</f>
        <v>37.3.4</v>
      </c>
      <c r="B172" s="73" t="str">
        <f>+'PAI 2025 GPS rempl2)'!B169</f>
        <v>37-GRUPO DE TRABAJO DE ESTUDIOS ECONÓMICOS</v>
      </c>
      <c r="C172" s="73">
        <f>+'PAI 2025 GPS rempl2)'!C169</f>
        <v>0</v>
      </c>
      <c r="D172" s="73" t="str">
        <f>+'PAI 2025 GPS rempl2)'!D169</f>
        <v>Actividad propia</v>
      </c>
      <c r="E172" s="73" t="str">
        <f>+'PAI 2025 GPS rempl2)'!E169</f>
        <v>37.3.4</v>
      </c>
      <c r="F172" s="73" t="str">
        <f>+'PAI 2025 GPS rempl2)'!F169</f>
        <v>N/A</v>
      </c>
      <c r="G172" s="73" t="str">
        <f>+'PAI 2025 GPS rempl2)'!G169</f>
        <v>N/A</v>
      </c>
      <c r="H172" s="73" t="str">
        <f>+'PAI 2025 GPS rempl2)'!H169</f>
        <v>N/A</v>
      </c>
      <c r="I172" s="73" t="str">
        <f>+'PAI 2025 GPS rempl2)'!I169</f>
        <v>N/A</v>
      </c>
      <c r="J172" s="73">
        <f>IF(ISERROR(VLOOKUP(E172,'Plantilla publicacion'!$A$3:$Q$502,17,0)),"N/A",(VLOOKUP(E172,'Plantilla publicacion'!$A$3:$Q$502,17,0)))</f>
        <v>0</v>
      </c>
      <c r="K172" s="73" t="str">
        <f>+'PAI 2025 GPS rempl2)'!K169</f>
        <v>N/A</v>
      </c>
      <c r="L172" s="73" t="str">
        <f>+'PAI 2025 GPS rempl2)'!L169</f>
        <v>N/A</v>
      </c>
      <c r="M172" s="73" t="str">
        <f>+'PAI 2025 GPS rempl2)'!M169</f>
        <v>N/A</v>
      </c>
      <c r="N172" s="73"/>
      <c r="O172" s="73" t="str">
        <f>+'PAI 2025 GPS rempl2)'!O169</f>
        <v>Desarrollar análisis estadístico y económico (Documento de análisis estadístico y económico)</v>
      </c>
      <c r="P172" s="73">
        <f>+'PAI 2025 GPS rempl2)'!P169</f>
        <v>20</v>
      </c>
      <c r="Q172" s="73">
        <f>+'PAI 2025 GPS rempl2)'!Q169</f>
        <v>1</v>
      </c>
      <c r="R172" s="73" t="str">
        <f>+'PAI 2025 GPS rempl2)'!R169</f>
        <v>Númerica</v>
      </c>
      <c r="S172" s="73" t="str">
        <f>+'PAI 2025 GPS rempl2)'!S169</f>
        <v># de Documento de análisis estadístico y económico desarrollado / 1 Documento de análisis estadístico y  económico programado</v>
      </c>
      <c r="T172" s="73" t="str">
        <f>+'PAI 2025 GPS rempl2)'!T169</f>
        <v>2025-03-01</v>
      </c>
      <c r="U172" s="73" t="str">
        <f>+'PAI 2025 GPS rempl2)'!U169</f>
        <v>2025-11-14</v>
      </c>
      <c r="V172" s="73" t="str">
        <f>+'PAI 2025 GPS rempl2)'!V169</f>
        <v>37-GRUPO DE TRABAJO DE ESTUDIOS ECONÓMICOS</v>
      </c>
    </row>
    <row r="173" spans="1:22" ht="45" x14ac:dyDescent="0.25">
      <c r="A173" s="36" t="str">
        <f>+'PAI 2025 GPS rempl2)'!A170</f>
        <v>37.3.5</v>
      </c>
      <c r="B173" s="73" t="str">
        <f>+'PAI 2025 GPS rempl2)'!B170</f>
        <v>37-GRUPO DE TRABAJO DE ESTUDIOS ECONÓMICOS</v>
      </c>
      <c r="C173" s="73">
        <f>+'PAI 2025 GPS rempl2)'!C170</f>
        <v>0</v>
      </c>
      <c r="D173" s="73" t="str">
        <f>+'PAI 2025 GPS rempl2)'!D170</f>
        <v>Actividad propia</v>
      </c>
      <c r="E173" s="73" t="str">
        <f>+'PAI 2025 GPS rempl2)'!E170</f>
        <v>37.3.5</v>
      </c>
      <c r="F173" s="73" t="str">
        <f>+'PAI 2025 GPS rempl2)'!F170</f>
        <v>N/A</v>
      </c>
      <c r="G173" s="73" t="str">
        <f>+'PAI 2025 GPS rempl2)'!G170</f>
        <v>N/A</v>
      </c>
      <c r="H173" s="73" t="str">
        <f>+'PAI 2025 GPS rempl2)'!H170</f>
        <v>N/A</v>
      </c>
      <c r="I173" s="73" t="str">
        <f>+'PAI 2025 GPS rempl2)'!I170</f>
        <v>N/A</v>
      </c>
      <c r="J173" s="73">
        <f>IF(ISERROR(VLOOKUP(E173,'Plantilla publicacion'!$A$3:$Q$502,17,0)),"N/A",(VLOOKUP(E173,'Plantilla publicacion'!$A$3:$Q$502,17,0)))</f>
        <v>0</v>
      </c>
      <c r="K173" s="73" t="str">
        <f>+'PAI 2025 GPS rempl2)'!K170</f>
        <v>N/A</v>
      </c>
      <c r="L173" s="73" t="str">
        <f>+'PAI 2025 GPS rempl2)'!L170</f>
        <v>N/A</v>
      </c>
      <c r="M173" s="73" t="str">
        <f>+'PAI 2025 GPS rempl2)'!M170</f>
        <v>N/A</v>
      </c>
      <c r="N173" s="73"/>
      <c r="O173" s="73" t="str">
        <f>+'PAI 2025 GPS rempl2)'!O170</f>
        <v>Entregar del documento (Memorando/correo de entrega de documento)</v>
      </c>
      <c r="P173" s="73">
        <f>+'PAI 2025 GPS rempl2)'!P170</f>
        <v>20</v>
      </c>
      <c r="Q173" s="73">
        <f>+'PAI 2025 GPS rempl2)'!Q170</f>
        <v>1</v>
      </c>
      <c r="R173" s="73" t="str">
        <f>+'PAI 2025 GPS rempl2)'!R170</f>
        <v>Númerica</v>
      </c>
      <c r="S173" s="73" t="str">
        <f>+'PAI 2025 GPS rempl2)'!S170</f>
        <v># de Memorando/correo de entrega de documento enviado / 1 Memorando/correo de entrega de documento programado</v>
      </c>
      <c r="T173" s="73" t="str">
        <f>+'PAI 2025 GPS rempl2)'!T170</f>
        <v>2025-04-01</v>
      </c>
      <c r="U173" s="73" t="str">
        <f>+'PAI 2025 GPS rempl2)'!U170</f>
        <v>2025-12-15</v>
      </c>
      <c r="V173" s="73" t="str">
        <f>+'PAI 2025 GPS rempl2)'!V170</f>
        <v>37-GRUPO DE TRABAJO DE ESTUDIOS ECONÓMICOS</v>
      </c>
    </row>
    <row r="174" spans="1:22" ht="225" x14ac:dyDescent="0.25">
      <c r="A174" s="36" t="str">
        <f>+'PAI 2025 GPS rempl2)'!A171</f>
        <v>37.4</v>
      </c>
      <c r="B174" s="74" t="str">
        <f>+'PAI 2025 GPS rempl2)'!B171</f>
        <v>37-GRUPO DE TRABAJO DE ESTUDIOS ECONÓMICOS</v>
      </c>
      <c r="C174" s="74">
        <f>+'PAI 2025 GPS rempl2)'!C171</f>
        <v>0</v>
      </c>
      <c r="D174" s="74" t="str">
        <f>+'PAI 2025 GPS rempl2)'!D171</f>
        <v>Producto</v>
      </c>
      <c r="E174" s="74" t="str">
        <f>+'PAI 2025 GPS rempl2)'!E171</f>
        <v>37.4</v>
      </c>
      <c r="F174" s="74" t="str">
        <f>+'PAI 2025 GPS rempl2)'!F171</f>
        <v>Operativo</v>
      </c>
      <c r="G174" s="74" t="str">
        <f>IF(ISERROR(VLOOKUP(E174,'Plantilla publicacion'!$A$3:$F$502,6,0)),"N/A",(VLOOKUP(E174,'Plantilla publicacion'!$A$3:$F$502,6,0)))</f>
        <v>56-Fortalecer la gestión de la información, el conocimiento y la innovación para optimizar la capacidad institucional</v>
      </c>
      <c r="H174" s="74" t="str">
        <f>IF(ISERROR(VLOOKUP(E174,'Plantilla publicacion'!$A$3:$P$502,14,0)),"N/A",(VLOOKUP(E174,'Plantilla publicacion'!$A$3:$P$502,14,0)))</f>
        <v>102-Cumplimiento de productos del PAI asociados a Fortalecer la gestión de la información, el conocimiento y la innovación para optimizar la capacidad institucional</v>
      </c>
      <c r="I174" s="74" t="str">
        <f>IF(ISERROR(VLOOKUP(E174,'Plantilla publicacion'!$A$3:$P$502,15,0)),"N/A",(VLOOKUP(E174,'Plantilla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74" s="74" t="str">
        <f>IF(ISERROR(VLOOKUP(E174,'Plantilla publicacion'!$A$3:$Q$502,17,0)),"N/A",(VLOOKUP(E174,'Plantilla publicacion'!$A$3:$Q$502,17,0)))</f>
        <v>PND - 5-31-5-b- Convergencia regional - Entidades públicas territoriales y nacionales fortalecidas / PES - Transformación Institucional</v>
      </c>
      <c r="K174" s="74" t="str">
        <f>+'PAI 2025 GPS rempl2)'!K171</f>
        <v>No</v>
      </c>
      <c r="L174" s="74" t="str">
        <f>+'PAI 2025 GPS rempl2)'!L171</f>
        <v>C-3599-0200-0008-53105b</v>
      </c>
      <c r="M174" s="74" t="str">
        <f>IF(ISERROR(VLOOKUP(E174,'Plantilla publicacion'!$A$3:$E$502,5,0)),"N/A",(VLOOKUP(E174,'Plantilla publicacion'!$A$3:$E$502,5,0)))</f>
        <v>Política Gestión del Conocimiento y la Innovación _DIMENSIÓN Gestión del conocimiento y la innovación</v>
      </c>
      <c r="N174" s="74" t="str">
        <f>IF(VLOOKUP(A174,'Plantilla publicacion'!$A$3:$Q$502,16,0)=0,"NA",VLOOKUP(A174,'Plantilla publicacion'!$A$3:$Q$502,16,0))</f>
        <v>NA</v>
      </c>
      <c r="O174" s="74" t="str">
        <f>+'PAI 2025 GPS rempl2)'!O171</f>
        <v>Estudio Económico 2024/2025 – Licencia obligatoria, elaborado y entregado  (Estudio Económico 2024/2025 – Licencia obligatoria)</v>
      </c>
      <c r="P174" s="74">
        <f>+'PAI 2025 GPS rempl2)'!P171</f>
        <v>10</v>
      </c>
      <c r="Q174" s="74">
        <f>+'PAI 2025 GPS rempl2)'!Q171</f>
        <v>1</v>
      </c>
      <c r="R174" s="74" t="str">
        <f>+'PAI 2025 GPS rempl2)'!R171</f>
        <v>Númerica</v>
      </c>
      <c r="S174" s="74" t="str">
        <f>+'PAI 2025 GPS rempl2)'!S171</f>
        <v># de Estudio económico elaborado y entregado / 1 Estudio económico programado</v>
      </c>
      <c r="T174" s="74" t="str">
        <f>+'PAI 2025 GPS rempl2)'!T171</f>
        <v>2025-02-17</v>
      </c>
      <c r="U174" s="74" t="str">
        <f>+'PAI 2025 GPS rempl2)'!U171</f>
        <v>2025-12-15</v>
      </c>
      <c r="V174" s="74" t="str">
        <f>+'PAI 2025 GPS rempl2)'!V171</f>
        <v>37-GRUPO DE TRABAJO DE ESTUDIOS ECONÓMICOS</v>
      </c>
    </row>
    <row r="175" spans="1:22" ht="30" x14ac:dyDescent="0.25">
      <c r="A175" s="36" t="str">
        <f>+'PAI 2025 GPS rempl2)'!A172</f>
        <v>37.4.1</v>
      </c>
      <c r="B175" s="73" t="str">
        <f>+'PAI 2025 GPS rempl2)'!B172</f>
        <v>37-GRUPO DE TRABAJO DE ESTUDIOS ECONÓMICOS</v>
      </c>
      <c r="C175" s="73">
        <f>+'PAI 2025 GPS rempl2)'!C172</f>
        <v>0</v>
      </c>
      <c r="D175" s="73" t="str">
        <f>+'PAI 2025 GPS rempl2)'!D172</f>
        <v>Actividad propia</v>
      </c>
      <c r="E175" s="73" t="str">
        <f>+'PAI 2025 GPS rempl2)'!E172</f>
        <v>37.4.1</v>
      </c>
      <c r="F175" s="73" t="str">
        <f>+'PAI 2025 GPS rempl2)'!F172</f>
        <v>N/A</v>
      </c>
      <c r="G175" s="73" t="str">
        <f>+'PAI 2025 GPS rempl2)'!G172</f>
        <v>N/A</v>
      </c>
      <c r="H175" s="73" t="str">
        <f>+'PAI 2025 GPS rempl2)'!H172</f>
        <v>N/A</v>
      </c>
      <c r="I175" s="73" t="str">
        <f>+'PAI 2025 GPS rempl2)'!I172</f>
        <v>N/A</v>
      </c>
      <c r="J175" s="73">
        <f>IF(ISERROR(VLOOKUP(E175,'Plantilla publicacion'!$A$3:$Q$502,17,0)),"N/A",(VLOOKUP(E175,'Plantilla publicacion'!$A$3:$Q$502,17,0)))</f>
        <v>0</v>
      </c>
      <c r="K175" s="73" t="str">
        <f>+'PAI 2025 GPS rempl2)'!K172</f>
        <v>N/A</v>
      </c>
      <c r="L175" s="73" t="str">
        <f>+'PAI 2025 GPS rempl2)'!L172</f>
        <v>N/A</v>
      </c>
      <c r="M175" s="73" t="str">
        <f>+'PAI 2025 GPS rempl2)'!M172</f>
        <v>N/A</v>
      </c>
      <c r="N175" s="73"/>
      <c r="O175" s="73" t="str">
        <f>+'PAI 2025 GPS rempl2)'!O172</f>
        <v>Elaborar ficha técnica (Ficha técnica)</v>
      </c>
      <c r="P175" s="73">
        <f>+'PAI 2025 GPS rempl2)'!P172</f>
        <v>10</v>
      </c>
      <c r="Q175" s="73">
        <f>+'PAI 2025 GPS rempl2)'!Q172</f>
        <v>1</v>
      </c>
      <c r="R175" s="73" t="str">
        <f>+'PAI 2025 GPS rempl2)'!R172</f>
        <v>Númerica</v>
      </c>
      <c r="S175" s="73" t="str">
        <f>+'PAI 2025 GPS rempl2)'!S172</f>
        <v># de Ficha técnica elaborada / 1 Ficha técnica programada</v>
      </c>
      <c r="T175" s="73" t="str">
        <f>+'PAI 2025 GPS rempl2)'!T172</f>
        <v>2025-02-17</v>
      </c>
      <c r="U175" s="73" t="str">
        <f>+'PAI 2025 GPS rempl2)'!U172</f>
        <v>2025-12-15</v>
      </c>
      <c r="V175" s="73" t="str">
        <f>+'PAI 2025 GPS rempl2)'!V172</f>
        <v>37-GRUPO DE TRABAJO DE ESTUDIOS ECONÓMICOS</v>
      </c>
    </row>
    <row r="176" spans="1:22" ht="30" x14ac:dyDescent="0.25">
      <c r="A176" s="36" t="str">
        <f>+'PAI 2025 GPS rempl2)'!A173</f>
        <v>37.4.2</v>
      </c>
      <c r="B176" s="73" t="str">
        <f>+'PAI 2025 GPS rempl2)'!B173</f>
        <v>37-GRUPO DE TRABAJO DE ESTUDIOS ECONÓMICOS</v>
      </c>
      <c r="C176" s="73">
        <f>+'PAI 2025 GPS rempl2)'!C173</f>
        <v>0</v>
      </c>
      <c r="D176" s="73" t="str">
        <f>+'PAI 2025 GPS rempl2)'!D173</f>
        <v>Actividad propia</v>
      </c>
      <c r="E176" s="73" t="str">
        <f>+'PAI 2025 GPS rempl2)'!E173</f>
        <v>37.4.2</v>
      </c>
      <c r="F176" s="73" t="str">
        <f>+'PAI 2025 GPS rempl2)'!F173</f>
        <v>N/A</v>
      </c>
      <c r="G176" s="73" t="str">
        <f>+'PAI 2025 GPS rempl2)'!G173</f>
        <v>N/A</v>
      </c>
      <c r="H176" s="73" t="str">
        <f>+'PAI 2025 GPS rempl2)'!H173</f>
        <v>N/A</v>
      </c>
      <c r="I176" s="73" t="str">
        <f>+'PAI 2025 GPS rempl2)'!I173</f>
        <v>N/A</v>
      </c>
      <c r="J176" s="73">
        <f>IF(ISERROR(VLOOKUP(E176,'Plantilla publicacion'!$A$3:$Q$502,17,0)),"N/A",(VLOOKUP(E176,'Plantilla publicacion'!$A$3:$Q$502,17,0)))</f>
        <v>0</v>
      </c>
      <c r="K176" s="73" t="str">
        <f>+'PAI 2025 GPS rempl2)'!K173</f>
        <v>N/A</v>
      </c>
      <c r="L176" s="73" t="str">
        <f>+'PAI 2025 GPS rempl2)'!L173</f>
        <v>N/A</v>
      </c>
      <c r="M176" s="73" t="str">
        <f>+'PAI 2025 GPS rempl2)'!M173</f>
        <v>N/A</v>
      </c>
      <c r="N176" s="73"/>
      <c r="O176" s="73" t="str">
        <f>+'PAI 2025 GPS rempl2)'!O173</f>
        <v>Construir marco teórico (Documento Marco teórico)</v>
      </c>
      <c r="P176" s="73">
        <f>+'PAI 2025 GPS rempl2)'!P173</f>
        <v>25</v>
      </c>
      <c r="Q176" s="73">
        <f>+'PAI 2025 GPS rempl2)'!Q173</f>
        <v>1</v>
      </c>
      <c r="R176" s="73" t="str">
        <f>+'PAI 2025 GPS rempl2)'!R173</f>
        <v>Númerica</v>
      </c>
      <c r="S176" s="73" t="str">
        <f>+'PAI 2025 GPS rempl2)'!S173</f>
        <v># de Documento marco teórico construido / 1 Documento marco teórico programado</v>
      </c>
      <c r="T176" s="73" t="str">
        <f>+'PAI 2025 GPS rempl2)'!T173</f>
        <v>2025-02-24</v>
      </c>
      <c r="U176" s="73" t="str">
        <f>+'PAI 2025 GPS rempl2)'!U173</f>
        <v>2025-06-15</v>
      </c>
      <c r="V176" s="73" t="str">
        <f>+'PAI 2025 GPS rempl2)'!V173</f>
        <v>37-GRUPO DE TRABAJO DE ESTUDIOS ECONÓMICOS</v>
      </c>
    </row>
    <row r="177" spans="1:22" ht="45" x14ac:dyDescent="0.25">
      <c r="A177" s="36" t="str">
        <f>+'PAI 2025 GPS rempl2)'!A174</f>
        <v>37.4.3</v>
      </c>
      <c r="B177" s="73" t="str">
        <f>+'PAI 2025 GPS rempl2)'!B174</f>
        <v>37-GRUPO DE TRABAJO DE ESTUDIOS ECONÓMICOS</v>
      </c>
      <c r="C177" s="73">
        <f>+'PAI 2025 GPS rempl2)'!C174</f>
        <v>0</v>
      </c>
      <c r="D177" s="73" t="str">
        <f>+'PAI 2025 GPS rempl2)'!D174</f>
        <v>Actividad propia</v>
      </c>
      <c r="E177" s="73" t="str">
        <f>+'PAI 2025 GPS rempl2)'!E174</f>
        <v>37.4.3</v>
      </c>
      <c r="F177" s="73" t="str">
        <f>+'PAI 2025 GPS rempl2)'!F174</f>
        <v>N/A</v>
      </c>
      <c r="G177" s="73" t="str">
        <f>+'PAI 2025 GPS rempl2)'!G174</f>
        <v>N/A</v>
      </c>
      <c r="H177" s="73" t="str">
        <f>+'PAI 2025 GPS rempl2)'!H174</f>
        <v>N/A</v>
      </c>
      <c r="I177" s="73" t="str">
        <f>+'PAI 2025 GPS rempl2)'!I174</f>
        <v>N/A</v>
      </c>
      <c r="J177" s="73">
        <f>IF(ISERROR(VLOOKUP(E177,'Plantilla publicacion'!$A$3:$Q$502,17,0)),"N/A",(VLOOKUP(E177,'Plantilla publicacion'!$A$3:$Q$502,17,0)))</f>
        <v>0</v>
      </c>
      <c r="K177" s="73" t="str">
        <f>+'PAI 2025 GPS rempl2)'!K174</f>
        <v>N/A</v>
      </c>
      <c r="L177" s="73" t="str">
        <f>+'PAI 2025 GPS rempl2)'!L174</f>
        <v>N/A</v>
      </c>
      <c r="M177" s="73" t="str">
        <f>+'PAI 2025 GPS rempl2)'!M174</f>
        <v>N/A</v>
      </c>
      <c r="N177" s="73"/>
      <c r="O177" s="73" t="str">
        <f>+'PAI 2025 GPS rempl2)'!O174</f>
        <v>Desarrollar análisis económico parcial (Documento de análisis económico parcia)</v>
      </c>
      <c r="P177" s="73">
        <f>+'PAI 2025 GPS rempl2)'!P174</f>
        <v>20</v>
      </c>
      <c r="Q177" s="73">
        <f>+'PAI 2025 GPS rempl2)'!Q174</f>
        <v>1</v>
      </c>
      <c r="R177" s="73" t="str">
        <f>+'PAI 2025 GPS rempl2)'!R174</f>
        <v>Númerica</v>
      </c>
      <c r="S177" s="73" t="str">
        <f>+'PAI 2025 GPS rempl2)'!S174</f>
        <v># de Documento de análisis económico parcial desarrollado / 1 Documento de análisis económico parcial programado</v>
      </c>
      <c r="T177" s="73" t="str">
        <f>+'PAI 2025 GPS rempl2)'!T174</f>
        <v>2025-02-24</v>
      </c>
      <c r="U177" s="73" t="str">
        <f>+'PAI 2025 GPS rempl2)'!U174</f>
        <v>2025-08-15</v>
      </c>
      <c r="V177" s="73" t="str">
        <f>+'PAI 2025 GPS rempl2)'!V174</f>
        <v>37-GRUPO DE TRABAJO DE ESTUDIOS ECONÓMICOS</v>
      </c>
    </row>
    <row r="178" spans="1:22" ht="30" x14ac:dyDescent="0.25">
      <c r="A178" s="36" t="str">
        <f>+'PAI 2025 GPS rempl2)'!A175</f>
        <v>37.4.4</v>
      </c>
      <c r="B178" s="73" t="str">
        <f>+'PAI 2025 GPS rempl2)'!B175</f>
        <v>37-GRUPO DE TRABAJO DE ESTUDIOS ECONÓMICOS</v>
      </c>
      <c r="C178" s="73">
        <f>+'PAI 2025 GPS rempl2)'!C175</f>
        <v>0</v>
      </c>
      <c r="D178" s="73" t="str">
        <f>+'PAI 2025 GPS rempl2)'!D175</f>
        <v>Actividad propia</v>
      </c>
      <c r="E178" s="73" t="str">
        <f>+'PAI 2025 GPS rempl2)'!E175</f>
        <v>37.4.4</v>
      </c>
      <c r="F178" s="73" t="str">
        <f>+'PAI 2025 GPS rempl2)'!F175</f>
        <v>N/A</v>
      </c>
      <c r="G178" s="73" t="str">
        <f>+'PAI 2025 GPS rempl2)'!G175</f>
        <v>N/A</v>
      </c>
      <c r="H178" s="73" t="str">
        <f>+'PAI 2025 GPS rempl2)'!H175</f>
        <v>N/A</v>
      </c>
      <c r="I178" s="73" t="str">
        <f>+'PAI 2025 GPS rempl2)'!I175</f>
        <v>N/A</v>
      </c>
      <c r="J178" s="73">
        <f>IF(ISERROR(VLOOKUP(E178,'Plantilla publicacion'!$A$3:$Q$502,17,0)),"N/A",(VLOOKUP(E178,'Plantilla publicacion'!$A$3:$Q$502,17,0)))</f>
        <v>0</v>
      </c>
      <c r="K178" s="73" t="str">
        <f>+'PAI 2025 GPS rempl2)'!K175</f>
        <v>N/A</v>
      </c>
      <c r="L178" s="73" t="str">
        <f>+'PAI 2025 GPS rempl2)'!L175</f>
        <v>N/A</v>
      </c>
      <c r="M178" s="73" t="str">
        <f>+'PAI 2025 GPS rempl2)'!M175</f>
        <v>N/A</v>
      </c>
      <c r="N178" s="73"/>
      <c r="O178" s="73" t="str">
        <f>+'PAI 2025 GPS rempl2)'!O175</f>
        <v>Recopilar datos y construir base de datos  (Base de datos)</v>
      </c>
      <c r="P178" s="73">
        <f>+'PAI 2025 GPS rempl2)'!P175</f>
        <v>20</v>
      </c>
      <c r="Q178" s="73">
        <f>+'PAI 2025 GPS rempl2)'!Q175</f>
        <v>1</v>
      </c>
      <c r="R178" s="73" t="str">
        <f>+'PAI 2025 GPS rempl2)'!R175</f>
        <v>Númerica</v>
      </c>
      <c r="S178" s="73" t="str">
        <f>+'PAI 2025 GPS rempl2)'!S175</f>
        <v># de Base de datos construida / 1 Base de datos programada</v>
      </c>
      <c r="T178" s="73" t="str">
        <f>+'PAI 2025 GPS rempl2)'!T175</f>
        <v>2025-03-01</v>
      </c>
      <c r="U178" s="73" t="str">
        <f>+'PAI 2025 GPS rempl2)'!U175</f>
        <v>2025-10-15</v>
      </c>
      <c r="V178" s="73" t="str">
        <f>+'PAI 2025 GPS rempl2)'!V175</f>
        <v>37-GRUPO DE TRABAJO DE ESTUDIOS ECONÓMICOS</v>
      </c>
    </row>
    <row r="179" spans="1:22" ht="45" x14ac:dyDescent="0.25">
      <c r="A179" s="36" t="str">
        <f>+'PAI 2025 GPS rempl2)'!A176</f>
        <v>37.4.5</v>
      </c>
      <c r="B179" s="73" t="str">
        <f>+'PAI 2025 GPS rempl2)'!B176</f>
        <v>37-GRUPO DE TRABAJO DE ESTUDIOS ECONÓMICOS</v>
      </c>
      <c r="C179" s="73">
        <f>+'PAI 2025 GPS rempl2)'!C176</f>
        <v>0</v>
      </c>
      <c r="D179" s="73" t="str">
        <f>+'PAI 2025 GPS rempl2)'!D176</f>
        <v>Actividad propia</v>
      </c>
      <c r="E179" s="73" t="str">
        <f>+'PAI 2025 GPS rempl2)'!E176</f>
        <v>37.4.5</v>
      </c>
      <c r="F179" s="73" t="str">
        <f>+'PAI 2025 GPS rempl2)'!F176</f>
        <v>N/A</v>
      </c>
      <c r="G179" s="73" t="str">
        <f>+'PAI 2025 GPS rempl2)'!G176</f>
        <v>N/A</v>
      </c>
      <c r="H179" s="73" t="str">
        <f>+'PAI 2025 GPS rempl2)'!H176</f>
        <v>N/A</v>
      </c>
      <c r="I179" s="73" t="str">
        <f>+'PAI 2025 GPS rempl2)'!I176</f>
        <v>N/A</v>
      </c>
      <c r="J179" s="73">
        <f>IF(ISERROR(VLOOKUP(E179,'Plantilla publicacion'!$A$3:$Q$502,17,0)),"N/A",(VLOOKUP(E179,'Plantilla publicacion'!$A$3:$Q$502,17,0)))</f>
        <v>0</v>
      </c>
      <c r="K179" s="73" t="str">
        <f>+'PAI 2025 GPS rempl2)'!K176</f>
        <v>N/A</v>
      </c>
      <c r="L179" s="73" t="str">
        <f>+'PAI 2025 GPS rempl2)'!L176</f>
        <v>N/A</v>
      </c>
      <c r="M179" s="73" t="str">
        <f>+'PAI 2025 GPS rempl2)'!M176</f>
        <v>N/A</v>
      </c>
      <c r="N179" s="73"/>
      <c r="O179" s="73" t="str">
        <f>+'PAI 2025 GPS rempl2)'!O176</f>
        <v>Desarrollar análisis económico final (Documento de análisis económico final)</v>
      </c>
      <c r="P179" s="73">
        <f>+'PAI 2025 GPS rempl2)'!P176</f>
        <v>20</v>
      </c>
      <c r="Q179" s="73">
        <f>+'PAI 2025 GPS rempl2)'!Q176</f>
        <v>1</v>
      </c>
      <c r="R179" s="73" t="str">
        <f>+'PAI 2025 GPS rempl2)'!R176</f>
        <v>Númerica</v>
      </c>
      <c r="S179" s="73" t="str">
        <f>+'PAI 2025 GPS rempl2)'!S176</f>
        <v># de Documento de análisis económico final desarrolado / 1 Documento de análisis económico final programado</v>
      </c>
      <c r="T179" s="73" t="str">
        <f>+'PAI 2025 GPS rempl2)'!T176</f>
        <v>2025-04-01</v>
      </c>
      <c r="U179" s="73" t="str">
        <f>+'PAI 2025 GPS rempl2)'!U176</f>
        <v>2025-11-15</v>
      </c>
      <c r="V179" s="73" t="str">
        <f>+'PAI 2025 GPS rempl2)'!V176</f>
        <v>37-GRUPO DE TRABAJO DE ESTUDIOS ECONÓMICOS</v>
      </c>
    </row>
    <row r="180" spans="1:22" ht="30" x14ac:dyDescent="0.25">
      <c r="A180" s="36" t="str">
        <f>+'PAI 2025 GPS rempl2)'!A177</f>
        <v>37.4.6</v>
      </c>
      <c r="B180" s="73" t="str">
        <f>+'PAI 2025 GPS rempl2)'!B177</f>
        <v>37-GRUPO DE TRABAJO DE ESTUDIOS ECONÓMICOS</v>
      </c>
      <c r="C180" s="73">
        <f>+'PAI 2025 GPS rempl2)'!C177</f>
        <v>0</v>
      </c>
      <c r="D180" s="73" t="str">
        <f>+'PAI 2025 GPS rempl2)'!D177</f>
        <v>Actividad propia</v>
      </c>
      <c r="E180" s="73" t="str">
        <f>+'PAI 2025 GPS rempl2)'!E177</f>
        <v>37.4.6</v>
      </c>
      <c r="F180" s="73" t="str">
        <f>+'PAI 2025 GPS rempl2)'!F177</f>
        <v>N/A</v>
      </c>
      <c r="G180" s="73" t="str">
        <f>+'PAI 2025 GPS rempl2)'!G177</f>
        <v>N/A</v>
      </c>
      <c r="H180" s="73" t="str">
        <f>+'PAI 2025 GPS rempl2)'!H177</f>
        <v>N/A</v>
      </c>
      <c r="I180" s="73" t="str">
        <f>+'PAI 2025 GPS rempl2)'!I177</f>
        <v>N/A</v>
      </c>
      <c r="J180" s="73">
        <f>IF(ISERROR(VLOOKUP(E180,'Plantilla publicacion'!$A$3:$Q$502,17,0)),"N/A",(VLOOKUP(E180,'Plantilla publicacion'!$A$3:$Q$502,17,0)))</f>
        <v>0</v>
      </c>
      <c r="K180" s="73" t="str">
        <f>+'PAI 2025 GPS rempl2)'!K177</f>
        <v>N/A</v>
      </c>
      <c r="L180" s="73" t="str">
        <f>+'PAI 2025 GPS rempl2)'!L177</f>
        <v>N/A</v>
      </c>
      <c r="M180" s="73" t="str">
        <f>+'PAI 2025 GPS rempl2)'!M177</f>
        <v>N/A</v>
      </c>
      <c r="N180" s="73"/>
      <c r="O180" s="73" t="str">
        <f>+'PAI 2025 GPS rempl2)'!O177</f>
        <v>Entregar producto (Memorando/correo)</v>
      </c>
      <c r="P180" s="73">
        <f>+'PAI 2025 GPS rempl2)'!P177</f>
        <v>5</v>
      </c>
      <c r="Q180" s="73">
        <f>+'PAI 2025 GPS rempl2)'!Q177</f>
        <v>1</v>
      </c>
      <c r="R180" s="73" t="str">
        <f>+'PAI 2025 GPS rempl2)'!R177</f>
        <v>Númerica</v>
      </c>
      <c r="S180" s="73" t="str">
        <f>+'PAI 2025 GPS rempl2)'!S177</f>
        <v># de Estudio económico elaborado y entregado / 1 Estudio económico programado</v>
      </c>
      <c r="T180" s="73" t="str">
        <f>+'PAI 2025 GPS rempl2)'!T177</f>
        <v>2025-05-01</v>
      </c>
      <c r="U180" s="73" t="str">
        <f>+'PAI 2025 GPS rempl2)'!U177</f>
        <v>2025-12-15</v>
      </c>
      <c r="V180" s="73" t="str">
        <f>+'PAI 2025 GPS rempl2)'!V177</f>
        <v>37-GRUPO DE TRABAJO DE ESTUDIOS ECONÓMICOS</v>
      </c>
    </row>
    <row r="181" spans="1:22" ht="225" x14ac:dyDescent="0.25">
      <c r="A181" s="36" t="str">
        <f>+'PAI 2025 GPS rempl2)'!A178</f>
        <v>37.5</v>
      </c>
      <c r="B181" s="74" t="str">
        <f>+'PAI 2025 GPS rempl2)'!B178</f>
        <v>37-GRUPO DE TRABAJO DE ESTUDIOS ECONÓMICOS</v>
      </c>
      <c r="C181" s="74">
        <f>+'PAI 2025 GPS rempl2)'!C178</f>
        <v>0</v>
      </c>
      <c r="D181" s="74" t="str">
        <f>+'PAI 2025 GPS rempl2)'!D178</f>
        <v>Producto</v>
      </c>
      <c r="E181" s="74" t="str">
        <f>+'PAI 2025 GPS rempl2)'!E178</f>
        <v>37.5</v>
      </c>
      <c r="F181" s="74" t="str">
        <f>+'PAI 2025 GPS rempl2)'!F178</f>
        <v>Operativo</v>
      </c>
      <c r="G181" s="74" t="str">
        <f>IF(ISERROR(VLOOKUP(E181,'Plantilla publicacion'!$A$3:$F$502,6,0)),"N/A",(VLOOKUP(E181,'Plantilla publicacion'!$A$3:$F$502,6,0)))</f>
        <v>56-Fortalecer la gestión de la información, el conocimiento y la innovación para optimizar la capacidad institucional</v>
      </c>
      <c r="H181" s="74" t="str">
        <f>IF(ISERROR(VLOOKUP(E181,'Plantilla publicacion'!$A$3:$P$502,14,0)),"N/A",(VLOOKUP(E181,'Plantilla publicacion'!$A$3:$P$502,14,0)))</f>
        <v>102-Cumplimiento de productos del PAI asociados a Fortalecer la gestión de la información, el conocimiento y la innovación para optimizar la capacidad institucional</v>
      </c>
      <c r="I181" s="74" t="str">
        <f>IF(ISERROR(VLOOKUP(E181,'Plantilla publicacion'!$A$3:$P$502,15,0)),"N/A",(VLOOKUP(E181,'Plantilla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1" s="74" t="str">
        <f>IF(ISERROR(VLOOKUP(E181,'Plantilla publicacion'!$A$3:$Q$502,17,0)),"N/A",(VLOOKUP(E181,'Plantilla publicacion'!$A$3:$Q$502,17,0)))</f>
        <v>PND - 5-31-5-b- Convergencia regional - Entidades públicas territoriales y nacionales fortalecidas / PES - Transformación Institucional</v>
      </c>
      <c r="K181" s="74" t="str">
        <f>+'PAI 2025 GPS rempl2)'!K178</f>
        <v>No</v>
      </c>
      <c r="L181" s="74" t="str">
        <f>+'PAI 2025 GPS rempl2)'!L178</f>
        <v>C-3599-0200-0008-53105b</v>
      </c>
      <c r="M181" s="74" t="str">
        <f>IF(ISERROR(VLOOKUP(E181,'Plantilla publicacion'!$A$3:$E$502,5,0)),"N/A",(VLOOKUP(E181,'Plantilla publicacion'!$A$3:$E$502,5,0)))</f>
        <v>Política Gestión del Conocimiento y la Innovación _DIMENSIÓN Gestión del conocimiento y la innovación</v>
      </c>
      <c r="N181" s="74" t="str">
        <f>IF(VLOOKUP(A181,'Plantilla publicacion'!$A$3:$Q$502,16,0)=0,"NA",VLOOKUP(A181,'Plantilla publicacion'!$A$3:$Q$502,16,0))</f>
        <v>NA</v>
      </c>
      <c r="O181" s="74" t="str">
        <f>+'PAI 2025 GPS rempl2)'!O178</f>
        <v>Estudios Económicos Coyunturales, elaborados y entregados (Estudios Económicos Coyunturales)</v>
      </c>
      <c r="P181" s="74">
        <f>+'PAI 2025 GPS rempl2)'!P178</f>
        <v>20</v>
      </c>
      <c r="Q181" s="74">
        <f>+'PAI 2025 GPS rempl2)'!Q178</f>
        <v>50</v>
      </c>
      <c r="R181" s="74" t="str">
        <f>+'PAI 2025 GPS rempl2)'!R178</f>
        <v>Númerica</v>
      </c>
      <c r="S181" s="74" t="str">
        <f>+'PAI 2025 GPS rempl2)'!S178</f>
        <v># de Estudios Económicos Coyunturales elaborados y entregados / 50 Estudios Económicos Coyunturales programados</v>
      </c>
      <c r="T181" s="74" t="str">
        <f>+'PAI 2025 GPS rempl2)'!T178</f>
        <v>2025-01-02</v>
      </c>
      <c r="U181" s="74" t="str">
        <f>+'PAI 2025 GPS rempl2)'!U178</f>
        <v>2025-12-19</v>
      </c>
      <c r="V181" s="74" t="str">
        <f>+'PAI 2025 GPS rempl2)'!V178</f>
        <v>37-GRUPO DE TRABAJO DE ESTUDIOS ECONÓMICOS</v>
      </c>
    </row>
    <row r="182" spans="1:22" ht="60" x14ac:dyDescent="0.25">
      <c r="A182" s="36" t="str">
        <f>+'PAI 2025 GPS rempl2)'!A179</f>
        <v>37.5.1</v>
      </c>
      <c r="B182" s="73" t="str">
        <f>+'PAI 2025 GPS rempl2)'!B179</f>
        <v>37-GRUPO DE TRABAJO DE ESTUDIOS ECONÓMICOS</v>
      </c>
      <c r="C182" s="73">
        <f>+'PAI 2025 GPS rempl2)'!C179</f>
        <v>0</v>
      </c>
      <c r="D182" s="73" t="str">
        <f>+'PAI 2025 GPS rempl2)'!D179</f>
        <v>Actividad propia</v>
      </c>
      <c r="E182" s="73" t="str">
        <f>+'PAI 2025 GPS rempl2)'!E179</f>
        <v>37.5.1</v>
      </c>
      <c r="F182" s="73" t="str">
        <f>+'PAI 2025 GPS rempl2)'!F179</f>
        <v>N/A</v>
      </c>
      <c r="G182" s="73" t="str">
        <f>+'PAI 2025 GPS rempl2)'!G179</f>
        <v>N/A</v>
      </c>
      <c r="H182" s="73" t="str">
        <f>+'PAI 2025 GPS rempl2)'!H179</f>
        <v>N/A</v>
      </c>
      <c r="I182" s="73" t="str">
        <f>+'PAI 2025 GPS rempl2)'!I179</f>
        <v>N/A</v>
      </c>
      <c r="J182" s="73">
        <f>IF(ISERROR(VLOOKUP(E182,'Plantilla publicacion'!$A$3:$Q$502,17,0)),"N/A",(VLOOKUP(E182,'Plantilla publicacion'!$A$3:$Q$502,17,0)))</f>
        <v>0</v>
      </c>
      <c r="K182" s="73" t="str">
        <f>+'PAI 2025 GPS rempl2)'!K179</f>
        <v>N/A</v>
      </c>
      <c r="L182" s="73" t="str">
        <f>+'PAI 2025 GPS rempl2)'!L179</f>
        <v>N/A</v>
      </c>
      <c r="M182" s="73" t="str">
        <f>+'PAI 2025 GPS rempl2)'!M179</f>
        <v>N/A</v>
      </c>
      <c r="N182" s="73"/>
      <c r="O182" s="73" t="str">
        <f>+'PAI 2025 GPS rempl2)'!O179</f>
        <v>Requerir a las diferentes áreas de la entidad, la identificación de los estudios económicos coyunturales que requieren sean elaborados por el Grupo de Estudios Económicos (Inventario de solicitudes de estudios coyunturales)</v>
      </c>
      <c r="P182" s="73">
        <f>+'PAI 2025 GPS rempl2)'!P179</f>
        <v>5</v>
      </c>
      <c r="Q182" s="73">
        <f>+'PAI 2025 GPS rempl2)'!Q179</f>
        <v>1</v>
      </c>
      <c r="R182" s="73" t="str">
        <f>+'PAI 2025 GPS rempl2)'!R179</f>
        <v>Númerica</v>
      </c>
      <c r="S182" s="73" t="str">
        <f>+'PAI 2025 GPS rempl2)'!S179</f>
        <v># de Inventario elaborado / 1 Inventario programado</v>
      </c>
      <c r="T182" s="73" t="str">
        <f>+'PAI 2025 GPS rempl2)'!T179</f>
        <v>2025-01-02</v>
      </c>
      <c r="U182" s="73" t="str">
        <f>+'PAI 2025 GPS rempl2)'!U179</f>
        <v>2025-02-28</v>
      </c>
      <c r="V182" s="73" t="str">
        <f>+'PAI 2025 GPS rempl2)'!V179</f>
        <v>37-GRUPO DE TRABAJO DE ESTUDIOS ECONÓMICOS</v>
      </c>
    </row>
    <row r="183" spans="1:22" ht="60" x14ac:dyDescent="0.25">
      <c r="A183" s="36" t="str">
        <f>+'PAI 2025 GPS rempl2)'!A180</f>
        <v>37.5.2</v>
      </c>
      <c r="B183" s="73" t="str">
        <f>+'PAI 2025 GPS rempl2)'!B180</f>
        <v>37-GRUPO DE TRABAJO DE ESTUDIOS ECONÓMICOS</v>
      </c>
      <c r="C183" s="73">
        <f>+'PAI 2025 GPS rempl2)'!C180</f>
        <v>0</v>
      </c>
      <c r="D183" s="73" t="str">
        <f>+'PAI 2025 GPS rempl2)'!D180</f>
        <v>Actividad propia</v>
      </c>
      <c r="E183" s="73" t="str">
        <f>+'PAI 2025 GPS rempl2)'!E180</f>
        <v>37.5.2</v>
      </c>
      <c r="F183" s="73" t="str">
        <f>+'PAI 2025 GPS rempl2)'!F180</f>
        <v>N/A</v>
      </c>
      <c r="G183" s="73" t="str">
        <f>+'PAI 2025 GPS rempl2)'!G180</f>
        <v>N/A</v>
      </c>
      <c r="H183" s="73" t="str">
        <f>+'PAI 2025 GPS rempl2)'!H180</f>
        <v>N/A</v>
      </c>
      <c r="I183" s="73" t="str">
        <f>+'PAI 2025 GPS rempl2)'!I180</f>
        <v>N/A</v>
      </c>
      <c r="J183" s="73">
        <f>IF(ISERROR(VLOOKUP(E183,'Plantilla publicacion'!$A$3:$Q$502,17,0)),"N/A",(VLOOKUP(E183,'Plantilla publicacion'!$A$3:$Q$502,17,0)))</f>
        <v>0</v>
      </c>
      <c r="K183" s="73" t="str">
        <f>+'PAI 2025 GPS rempl2)'!K180</f>
        <v>N/A</v>
      </c>
      <c r="L183" s="73" t="str">
        <f>+'PAI 2025 GPS rempl2)'!L180</f>
        <v>N/A</v>
      </c>
      <c r="M183" s="73" t="str">
        <f>+'PAI 2025 GPS rempl2)'!M180</f>
        <v>N/A</v>
      </c>
      <c r="N183" s="73"/>
      <c r="O183" s="73" t="str">
        <f>+'PAI 2025 GPS rempl2)'!O180</f>
        <v>Definir, a partir del análisis de las solicitudes de las áreas, las temáticas y  estudios conyunturales que serán desarrollados a lo largo de la vigencia por el Grupo de Estudios Económicos (Informe con estudios seleccionados)</v>
      </c>
      <c r="P183" s="73">
        <f>+'PAI 2025 GPS rempl2)'!P180</f>
        <v>10</v>
      </c>
      <c r="Q183" s="73">
        <f>+'PAI 2025 GPS rempl2)'!Q180</f>
        <v>1</v>
      </c>
      <c r="R183" s="73" t="str">
        <f>+'PAI 2025 GPS rempl2)'!R180</f>
        <v>Númerica</v>
      </c>
      <c r="S183" s="73" t="str">
        <f>+'PAI 2025 GPS rempl2)'!S180</f>
        <v># de Informe elaborado / 1 Informe elaborado</v>
      </c>
      <c r="T183" s="73" t="str">
        <f>+'PAI 2025 GPS rempl2)'!T180</f>
        <v>2025-03-01</v>
      </c>
      <c r="U183" s="73" t="str">
        <f>+'PAI 2025 GPS rempl2)'!U180</f>
        <v>2025-03-15</v>
      </c>
      <c r="V183" s="73" t="str">
        <f>+'PAI 2025 GPS rempl2)'!V180</f>
        <v>37-GRUPO DE TRABAJO DE ESTUDIOS ECONÓMICOS</v>
      </c>
    </row>
    <row r="184" spans="1:22" ht="30" x14ac:dyDescent="0.25">
      <c r="A184" s="36" t="str">
        <f>+'PAI 2025 GPS rempl2)'!A181</f>
        <v>37.5.3</v>
      </c>
      <c r="B184" s="73" t="str">
        <f>+'PAI 2025 GPS rempl2)'!B181</f>
        <v>37-GRUPO DE TRABAJO DE ESTUDIOS ECONÓMICOS</v>
      </c>
      <c r="C184" s="73">
        <f>+'PAI 2025 GPS rempl2)'!C181</f>
        <v>0</v>
      </c>
      <c r="D184" s="73" t="str">
        <f>+'PAI 2025 GPS rempl2)'!D181</f>
        <v>Actividad propia</v>
      </c>
      <c r="E184" s="73" t="str">
        <f>+'PAI 2025 GPS rempl2)'!E181</f>
        <v>37.5.3</v>
      </c>
      <c r="F184" s="73" t="str">
        <f>+'PAI 2025 GPS rempl2)'!F181</f>
        <v>N/A</v>
      </c>
      <c r="G184" s="73" t="str">
        <f>+'PAI 2025 GPS rempl2)'!G181</f>
        <v>N/A</v>
      </c>
      <c r="H184" s="73" t="str">
        <f>+'PAI 2025 GPS rempl2)'!H181</f>
        <v>N/A</v>
      </c>
      <c r="I184" s="73" t="str">
        <f>+'PAI 2025 GPS rempl2)'!I181</f>
        <v>N/A</v>
      </c>
      <c r="J184" s="73">
        <f>IF(ISERROR(VLOOKUP(E184,'Plantilla publicacion'!$A$3:$Q$502,17,0)),"N/A",(VLOOKUP(E184,'Plantilla publicacion'!$A$3:$Q$502,17,0)))</f>
        <v>0</v>
      </c>
      <c r="K184" s="73" t="str">
        <f>+'PAI 2025 GPS rempl2)'!K181</f>
        <v>N/A</v>
      </c>
      <c r="L184" s="73" t="str">
        <f>+'PAI 2025 GPS rempl2)'!L181</f>
        <v>N/A</v>
      </c>
      <c r="M184" s="73" t="str">
        <f>+'PAI 2025 GPS rempl2)'!M181</f>
        <v>N/A</v>
      </c>
      <c r="N184" s="73"/>
      <c r="O184" s="73" t="str">
        <f>+'PAI 2025 GPS rempl2)'!O181</f>
        <v>Definir un plan de trabajo para la elaboración y entrega de los estudios seleccionados (plan de trabajo)</v>
      </c>
      <c r="P184" s="73">
        <f>+'PAI 2025 GPS rempl2)'!P181</f>
        <v>10</v>
      </c>
      <c r="Q184" s="73">
        <f>+'PAI 2025 GPS rempl2)'!Q181</f>
        <v>1</v>
      </c>
      <c r="R184" s="73" t="str">
        <f>+'PAI 2025 GPS rempl2)'!R181</f>
        <v>Númerica</v>
      </c>
      <c r="S184" s="73" t="str">
        <f>+'PAI 2025 GPS rempl2)'!S181</f>
        <v># de Plan de trabajo definido / 1 Plan de trabajo programado</v>
      </c>
      <c r="T184" s="73" t="str">
        <f>+'PAI 2025 GPS rempl2)'!T181</f>
        <v>2025-03-17</v>
      </c>
      <c r="U184" s="73" t="str">
        <f>+'PAI 2025 GPS rempl2)'!U181</f>
        <v>2025-04-05</v>
      </c>
      <c r="V184" s="73" t="str">
        <f>+'PAI 2025 GPS rempl2)'!V181</f>
        <v>37-GRUPO DE TRABAJO DE ESTUDIOS ECONÓMICOS</v>
      </c>
    </row>
    <row r="185" spans="1:22" ht="30" x14ac:dyDescent="0.25">
      <c r="A185" s="36" t="str">
        <f>+'PAI 2025 GPS rempl2)'!A182</f>
        <v>37.5.4</v>
      </c>
      <c r="B185" s="73" t="str">
        <f>+'PAI 2025 GPS rempl2)'!B182</f>
        <v>37-GRUPO DE TRABAJO DE ESTUDIOS ECONÓMICOS</v>
      </c>
      <c r="C185" s="73">
        <f>+'PAI 2025 GPS rempl2)'!C182</f>
        <v>0</v>
      </c>
      <c r="D185" s="73" t="str">
        <f>+'PAI 2025 GPS rempl2)'!D182</f>
        <v>Actividad propia</v>
      </c>
      <c r="E185" s="73" t="str">
        <f>+'PAI 2025 GPS rempl2)'!E182</f>
        <v>37.5.4</v>
      </c>
      <c r="F185" s="73" t="str">
        <f>+'PAI 2025 GPS rempl2)'!F182</f>
        <v>N/A</v>
      </c>
      <c r="G185" s="73" t="str">
        <f>+'PAI 2025 GPS rempl2)'!G182</f>
        <v>N/A</v>
      </c>
      <c r="H185" s="73" t="str">
        <f>+'PAI 2025 GPS rempl2)'!H182</f>
        <v>N/A</v>
      </c>
      <c r="I185" s="73" t="str">
        <f>+'PAI 2025 GPS rempl2)'!I182</f>
        <v>N/A</v>
      </c>
      <c r="J185" s="73">
        <f>IF(ISERROR(VLOOKUP(E185,'Plantilla publicacion'!$A$3:$Q$502,17,0)),"N/A",(VLOOKUP(E185,'Plantilla publicacion'!$A$3:$Q$502,17,0)))</f>
        <v>0</v>
      </c>
      <c r="K185" s="73" t="str">
        <f>+'PAI 2025 GPS rempl2)'!K182</f>
        <v>N/A</v>
      </c>
      <c r="L185" s="73" t="str">
        <f>+'PAI 2025 GPS rempl2)'!L182</f>
        <v>N/A</v>
      </c>
      <c r="M185" s="73" t="str">
        <f>+'PAI 2025 GPS rempl2)'!M182</f>
        <v>N/A</v>
      </c>
      <c r="N185" s="73"/>
      <c r="O185" s="73" t="str">
        <f>+'PAI 2025 GPS rempl2)'!O182</f>
        <v>Ejecutar el plan de trabajo (Informe de seguimiento y/o ejecución del programa)</v>
      </c>
      <c r="P185" s="73">
        <f>+'PAI 2025 GPS rempl2)'!P182</f>
        <v>75</v>
      </c>
      <c r="Q185" s="73">
        <f>+'PAI 2025 GPS rempl2)'!Q182</f>
        <v>100</v>
      </c>
      <c r="R185" s="73" t="str">
        <f>+'PAI 2025 GPS rempl2)'!R182</f>
        <v>Porcentual</v>
      </c>
      <c r="S185" s="73" t="str">
        <f>+'PAI 2025 GPS rempl2)'!S182</f>
        <v>% de Avance logrado plan de trabajo / 100% de Avance propuesto plan de trabajo</v>
      </c>
      <c r="T185" s="73" t="str">
        <f>+'PAI 2025 GPS rempl2)'!T182</f>
        <v>2025-04-07</v>
      </c>
      <c r="U185" s="73" t="str">
        <f>+'PAI 2025 GPS rempl2)'!U182</f>
        <v>2025-12-19</v>
      </c>
      <c r="V185" s="73" t="str">
        <f>+'PAI 2025 GPS rempl2)'!V182</f>
        <v>37-GRUPO DE TRABAJO DE ESTUDIOS ECONÓMICOS</v>
      </c>
    </row>
    <row r="186" spans="1:22" ht="225" x14ac:dyDescent="0.25">
      <c r="A186" s="36" t="str">
        <f>+'PAI 2025 GPS rempl2)'!A183</f>
        <v>7000.1</v>
      </c>
      <c r="B186" s="74" t="str">
        <f>+'PAI 2025 GPS rempl2)'!B183</f>
        <v>7000-DESPACHO DEL SUPERINTENDENTE DELEGADO PARA LA PROTECCIÓN DE DATOS PERSONALES</v>
      </c>
      <c r="C186" s="74">
        <f>+'PAI 2025 GPS rempl2)'!C183</f>
        <v>0</v>
      </c>
      <c r="D186" s="74" t="str">
        <f>+'PAI 2025 GPS rempl2)'!D183</f>
        <v>Producto</v>
      </c>
      <c r="E186" s="74" t="str">
        <f>+'PAI 2025 GPS rempl2)'!E183</f>
        <v>7000.1</v>
      </c>
      <c r="F186" s="74" t="str">
        <f>+'PAI 2025 GPS rempl2)'!F183</f>
        <v>Innovador</v>
      </c>
      <c r="G186" s="74" t="str">
        <f>IF(ISERROR(VLOOKUP(E186,'Plantilla publicacion'!$A$3:$F$502,6,0)),"N/A",(VLOOKUP(E186,'Plantilla publicacion'!$A$3:$F$502,6,0)))</f>
        <v>56-Fortalecer la gestión de la información, el conocimiento y la innovación para optimizar la capacidad institucional</v>
      </c>
      <c r="H186" s="74" t="str">
        <f>IF(ISERROR(VLOOKUP(E186,'Plantilla publicacion'!$A$3:$P$502,14,0)),"N/A",(VLOOKUP(E186,'Plantilla publicacion'!$A$3:$P$502,14,0)))</f>
        <v>102-Cumplimiento de productos del PAI asociados a Fortalecer la gestión de la información, el conocimiento y la innovación para optimizar la capacidad institucional</v>
      </c>
      <c r="I186" s="74" t="str">
        <f>IF(ISERROR(VLOOKUP(E186,'Plantilla publicacion'!$A$3:$P$502,15,0)),"N/A",(VLOOKUP(E186,'Plantilla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6" s="74" t="str">
        <f>IF(ISERROR(VLOOKUP(E186,'Plantilla publicacion'!$A$3:$Q$502,17,0)),"N/A",(VLOOKUP(E186,'Plantilla publicacion'!$A$3:$Q$502,17,0)))</f>
        <v>PND - 5-31-5-b- Convergencia regional - Entidades públicas territoriales y nacionales fortalecidas / PES - Transformación Institucional</v>
      </c>
      <c r="K186" s="74" t="str">
        <f>+'PAI 2025 GPS rempl2)'!K183</f>
        <v>No</v>
      </c>
      <c r="L186" s="74" t="str">
        <f>+'PAI 2025 GPS rempl2)'!L183</f>
        <v>FUNCIONAMIENTO</v>
      </c>
      <c r="M186" s="74" t="str">
        <f>IF(ISERROR(VLOOKUP(E186,'Plantilla publicacion'!$A$3:$E$502,5,0)),"N/A",(VLOOKUP(E186,'Plantilla publicacion'!$A$3:$E$502,5,0)))</f>
        <v>Política Mejora Normativa _DIMENSIÓN Gestión con Valores para Resultados</v>
      </c>
      <c r="N186" s="74" t="str">
        <f>IF(VLOOKUP(A186,'Plantilla publicacion'!$A$3:$Q$502,16,0)=0,"NA",VLOOKUP(A186,'Plantilla publicacion'!$A$3:$Q$502,16,0))</f>
        <v>NA</v>
      </c>
      <c r="O186" s="74" t="str">
        <f>+'PAI 2025 GPS rempl2)'!O183</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186" s="74">
        <f>+'PAI 2025 GPS rempl2)'!P183</f>
        <v>10</v>
      </c>
      <c r="Q186" s="74">
        <f>+'PAI 2025 GPS rempl2)'!Q183</f>
        <v>1</v>
      </c>
      <c r="R186" s="74" t="str">
        <f>+'PAI 2025 GPS rempl2)'!R183</f>
        <v>Númerica</v>
      </c>
      <c r="S186" s="74" t="str">
        <f>+'PAI 2025 GPS rempl2)'!S183</f>
        <v># de Documento publicado / 1 Documento programado</v>
      </c>
      <c r="T186" s="74" t="str">
        <f>+'PAI 2025 GPS rempl2)'!T183</f>
        <v>2025-02-03</v>
      </c>
      <c r="U186" s="74" t="str">
        <f>+'PAI 2025 GPS rempl2)'!U183</f>
        <v>2025-11-26</v>
      </c>
      <c r="V186" s="74" t="str">
        <f>+'PAI 2025 GPS rempl2)'!V183</f>
        <v>7000-DESPACHO DEL SUPERINTENDENTE DELEGADO PARA LA PROTECCIÓN DE DATOS PERSONALES</v>
      </c>
    </row>
    <row r="187" spans="1:22" ht="105" x14ac:dyDescent="0.25">
      <c r="A187" s="36" t="str">
        <f>+'PAI 2025 GPS rempl2)'!A184</f>
        <v>7000.1.1</v>
      </c>
      <c r="B187" s="73" t="str">
        <f>+'PAI 2025 GPS rempl2)'!B184</f>
        <v>7000-DESPACHO DEL SUPERINTENDENTE DELEGADO PARA LA PROTECCIÓN DE DATOS PERSONALES</v>
      </c>
      <c r="C187" s="73">
        <f>+'PAI 2025 GPS rempl2)'!C184</f>
        <v>0</v>
      </c>
      <c r="D187" s="73" t="str">
        <f>+'PAI 2025 GPS rempl2)'!D184</f>
        <v>Actividad propia</v>
      </c>
      <c r="E187" s="73" t="str">
        <f>+'PAI 2025 GPS rempl2)'!E184</f>
        <v>7000.1.1</v>
      </c>
      <c r="F187" s="73" t="str">
        <f>+'PAI 2025 GPS rempl2)'!F184</f>
        <v>N/A</v>
      </c>
      <c r="G187" s="73" t="str">
        <f>+'PAI 2025 GPS rempl2)'!G184</f>
        <v>N/A</v>
      </c>
      <c r="H187" s="73" t="str">
        <f>+'PAI 2025 GPS rempl2)'!H184</f>
        <v>N/A</v>
      </c>
      <c r="I187" s="73" t="str">
        <f>+'PAI 2025 GPS rempl2)'!I184</f>
        <v>N/A</v>
      </c>
      <c r="J187" s="73">
        <f>IF(ISERROR(VLOOKUP(E187,'Plantilla publicacion'!$A$3:$Q$502,17,0)),"N/A",(VLOOKUP(E187,'Plantilla publicacion'!$A$3:$Q$502,17,0)))</f>
        <v>0</v>
      </c>
      <c r="K187" s="73" t="str">
        <f>+'PAI 2025 GPS rempl2)'!K184</f>
        <v>N/A</v>
      </c>
      <c r="L187" s="73" t="str">
        <f>+'PAI 2025 GPS rempl2)'!L184</f>
        <v>N/A</v>
      </c>
      <c r="M187" s="73" t="str">
        <f>+'PAI 2025 GPS rempl2)'!M184</f>
        <v>N/A</v>
      </c>
      <c r="N187" s="73"/>
      <c r="O187" s="73" t="str">
        <f>+'PAI 2025 GPS rempl2)'!O184</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187" s="73">
        <f>+'PAI 2025 GPS rempl2)'!P184</f>
        <v>30</v>
      </c>
      <c r="Q187" s="73">
        <f>+'PAI 2025 GPS rempl2)'!Q184</f>
        <v>1</v>
      </c>
      <c r="R187" s="73" t="str">
        <f>+'PAI 2025 GPS rempl2)'!R184</f>
        <v>Númerica</v>
      </c>
      <c r="S187" s="73" t="str">
        <f>+'PAI 2025 GPS rempl2)'!S184</f>
        <v># de Informe realizado / 1 Informes a realizar</v>
      </c>
      <c r="T187" s="73" t="str">
        <f>+'PAI 2025 GPS rempl2)'!T184</f>
        <v>2025-02-03</v>
      </c>
      <c r="U187" s="73" t="str">
        <f>+'PAI 2025 GPS rempl2)'!U184</f>
        <v>2025-05-12</v>
      </c>
      <c r="V187" s="73" t="str">
        <f>+'PAI 2025 GPS rempl2)'!V184</f>
        <v>7000-DESPACHO DEL SUPERINTENDENTE DELEGADO PARA LA PROTECCIÓN DE DATOS PERSONALES</v>
      </c>
    </row>
    <row r="188" spans="1:22" ht="45" x14ac:dyDescent="0.25">
      <c r="A188" s="36" t="str">
        <f>+'PAI 2025 GPS rempl2)'!A185</f>
        <v>7000.1.2</v>
      </c>
      <c r="B188" s="73" t="str">
        <f>+'PAI 2025 GPS rempl2)'!B185</f>
        <v>7000-DESPACHO DEL SUPERINTENDENTE DELEGADO PARA LA PROTECCIÓN DE DATOS PERSONALES</v>
      </c>
      <c r="C188" s="73">
        <f>+'PAI 2025 GPS rempl2)'!C185</f>
        <v>0</v>
      </c>
      <c r="D188" s="73" t="str">
        <f>+'PAI 2025 GPS rempl2)'!D185</f>
        <v>Actividad propia</v>
      </c>
      <c r="E188" s="73" t="str">
        <f>+'PAI 2025 GPS rempl2)'!E185</f>
        <v>7000.1.2</v>
      </c>
      <c r="F188" s="73" t="str">
        <f>+'PAI 2025 GPS rempl2)'!F185</f>
        <v>N/A</v>
      </c>
      <c r="G188" s="73" t="str">
        <f>+'PAI 2025 GPS rempl2)'!G185</f>
        <v>N/A</v>
      </c>
      <c r="H188" s="73" t="str">
        <f>+'PAI 2025 GPS rempl2)'!H185</f>
        <v>N/A</v>
      </c>
      <c r="I188" s="73" t="str">
        <f>+'PAI 2025 GPS rempl2)'!I185</f>
        <v>N/A</v>
      </c>
      <c r="J188" s="73">
        <f>IF(ISERROR(VLOOKUP(E188,'Plantilla publicacion'!$A$3:$Q$502,17,0)),"N/A",(VLOOKUP(E188,'Plantilla publicacion'!$A$3:$Q$502,17,0)))</f>
        <v>0</v>
      </c>
      <c r="K188" s="73" t="str">
        <f>+'PAI 2025 GPS rempl2)'!K185</f>
        <v>N/A</v>
      </c>
      <c r="L188" s="73" t="str">
        <f>+'PAI 2025 GPS rempl2)'!L185</f>
        <v>N/A</v>
      </c>
      <c r="M188" s="73" t="str">
        <f>+'PAI 2025 GPS rempl2)'!M185</f>
        <v>N/A</v>
      </c>
      <c r="N188" s="73"/>
      <c r="O188" s="73" t="str">
        <f>+'PAI 2025 GPS rempl2)'!O185</f>
        <v>Elaborar documento con el desarrollo del estudio comparativo y un apartado de recomendaciones para la adopción o adaptación de dichas medidas en el marco regulatorio colombiano (Documento)</v>
      </c>
      <c r="P188" s="73">
        <f>+'PAI 2025 GPS rempl2)'!P185</f>
        <v>60</v>
      </c>
      <c r="Q188" s="73">
        <f>+'PAI 2025 GPS rempl2)'!Q185</f>
        <v>1</v>
      </c>
      <c r="R188" s="73" t="str">
        <f>+'PAI 2025 GPS rempl2)'!R185</f>
        <v>Númerica</v>
      </c>
      <c r="S188" s="73" t="str">
        <f>+'PAI 2025 GPS rempl2)'!S185</f>
        <v># de Documento elaborado / 1 Documento programado</v>
      </c>
      <c r="T188" s="73" t="str">
        <f>+'PAI 2025 GPS rempl2)'!T185</f>
        <v>2025-05-13</v>
      </c>
      <c r="U188" s="73" t="str">
        <f>+'PAI 2025 GPS rempl2)'!U185</f>
        <v>2025-10-17</v>
      </c>
      <c r="V188" s="73" t="str">
        <f>+'PAI 2025 GPS rempl2)'!V185</f>
        <v>7000-DESPACHO DEL SUPERINTENDENTE DELEGADO PARA LA PROTECCIÓN DE DATOS PERSONALES</v>
      </c>
    </row>
    <row r="189" spans="1:22" ht="60" x14ac:dyDescent="0.25">
      <c r="A189" s="36" t="str">
        <f>+'PAI 2025 GPS rempl2)'!A186</f>
        <v>7000.1.3</v>
      </c>
      <c r="B189" s="73" t="str">
        <f>+'PAI 2025 GPS rempl2)'!B186</f>
        <v>7000-DESPACHO DEL SUPERINTENDENTE DELEGADO PARA LA PROTECCIÓN DE DATOS PERSONALES</v>
      </c>
      <c r="C189" s="73">
        <f>+'PAI 2025 GPS rempl2)'!C186</f>
        <v>0</v>
      </c>
      <c r="D189" s="73" t="str">
        <f>+'PAI 2025 GPS rempl2)'!D186</f>
        <v>Actividad propia</v>
      </c>
      <c r="E189" s="73" t="str">
        <f>+'PAI 2025 GPS rempl2)'!E186</f>
        <v>7000.1.3</v>
      </c>
      <c r="F189" s="73" t="str">
        <f>+'PAI 2025 GPS rempl2)'!F186</f>
        <v>N/A</v>
      </c>
      <c r="G189" s="73" t="str">
        <f>+'PAI 2025 GPS rempl2)'!G186</f>
        <v>N/A</v>
      </c>
      <c r="H189" s="73" t="str">
        <f>+'PAI 2025 GPS rempl2)'!H186</f>
        <v>N/A</v>
      </c>
      <c r="I189" s="73" t="str">
        <f>+'PAI 2025 GPS rempl2)'!I186</f>
        <v>N/A</v>
      </c>
      <c r="J189" s="73">
        <f>IF(ISERROR(VLOOKUP(E189,'Plantilla publicacion'!$A$3:$Q$502,17,0)),"N/A",(VLOOKUP(E189,'Plantilla publicacion'!$A$3:$Q$502,17,0)))</f>
        <v>0</v>
      </c>
      <c r="K189" s="73" t="str">
        <f>+'PAI 2025 GPS rempl2)'!K186</f>
        <v>N/A</v>
      </c>
      <c r="L189" s="73" t="str">
        <f>+'PAI 2025 GPS rempl2)'!L186</f>
        <v>N/A</v>
      </c>
      <c r="M189" s="73" t="str">
        <f>+'PAI 2025 GPS rempl2)'!M186</f>
        <v>N/A</v>
      </c>
      <c r="N189" s="73"/>
      <c r="O189" s="73" t="str">
        <f>+'PAI 2025 GPS rempl2)'!O186</f>
        <v>Solicitar la publicación del documento con el propósito que entidades públicas y privadas conozcan los efectos de la Inteligencia Artificial (IA) al derecho en cuestión (Link de publicación)</v>
      </c>
      <c r="P189" s="73">
        <f>+'PAI 2025 GPS rempl2)'!P186</f>
        <v>10</v>
      </c>
      <c r="Q189" s="73">
        <f>+'PAI 2025 GPS rempl2)'!Q186</f>
        <v>1</v>
      </c>
      <c r="R189" s="73" t="str">
        <f>+'PAI 2025 GPS rempl2)'!R186</f>
        <v>Númerica</v>
      </c>
      <c r="S189" s="73" t="str">
        <f>+'PAI 2025 GPS rempl2)'!S186</f>
        <v># de Documento publicado / 1 Documento programado</v>
      </c>
      <c r="T189" s="73" t="str">
        <f>+'PAI 2025 GPS rempl2)'!T186</f>
        <v>2025-10-17</v>
      </c>
      <c r="U189" s="73" t="str">
        <f>+'PAI 2025 GPS rempl2)'!U186</f>
        <v>2025-11-26</v>
      </c>
      <c r="V189" s="73" t="str">
        <f>+'PAI 2025 GPS rempl2)'!V186</f>
        <v>7000-DESPACHO DEL SUPERINTENDENTE DELEGADO PARA LA PROTECCIÓN DE DATOS PERSONALES</v>
      </c>
    </row>
    <row r="190" spans="1:22" ht="255" x14ac:dyDescent="0.25">
      <c r="A190" s="36" t="str">
        <f>+'PAI 2025 GPS rempl2)'!A187</f>
        <v>7000.2</v>
      </c>
      <c r="B190" s="74" t="str">
        <f>+'PAI 2025 GPS rempl2)'!B187</f>
        <v>7000-DESPACHO DEL SUPERINTENDENTE DELEGADO PARA LA PROTECCIÓN DE DATOS PERSONALES</v>
      </c>
      <c r="C190" s="74">
        <f>+'PAI 2025 GPS rempl2)'!C187</f>
        <v>0</v>
      </c>
      <c r="D190" s="74" t="str">
        <f>+'PAI 2025 GPS rempl2)'!D187</f>
        <v>Producto</v>
      </c>
      <c r="E190" s="74" t="str">
        <f>+'PAI 2025 GPS rempl2)'!E187</f>
        <v>7000.2</v>
      </c>
      <c r="F190" s="74" t="str">
        <f>+'PAI 2025 GPS rempl2)'!F187</f>
        <v>Innovador</v>
      </c>
      <c r="G190" s="74" t="str">
        <f>IF(ISERROR(VLOOKUP(E190,'Plantilla publicacion'!$A$3:$F$502,6,0)),"N/A",(VLOOKUP(E190,'Plantilla publicacion'!$A$3:$F$502,6,0)))</f>
        <v>58-Promover el enfoque preventivo, diferencial y territorial en el que hacer misional de la entidad</v>
      </c>
      <c r="H190" s="74" t="str">
        <f>IF(ISERROR(VLOOKUP(E190,'Plantilla publicacion'!$A$3:$P$502,14,0)),"N/A",(VLOOKUP(E190,'Plantilla publicacion'!$A$3:$P$502,14,0)))</f>
        <v>103-Cumplimiento de productos del PAI asociados a Promover el enfoque preventivo, diferencial y territorial en el que hacer misional de la entidad</v>
      </c>
      <c r="I190" s="74" t="str">
        <f>IF(ISERROR(VLOOKUP(E190,'Plantilla publicacion'!$A$3:$P$502,15,0)),"N/A",(VLOOKUP(E190,'Plantilla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90" s="74" t="str">
        <f>IF(ISERROR(VLOOKUP(E190,'Plantilla publicacion'!$A$3:$Q$502,17,0)),"N/A",(VLOOKUP(E190,'Plantilla publicacion'!$A$3:$Q$502,17,0)))</f>
        <v>PND - 2-01-4-c- Seguridad humana y justicia social - Portabilidad de datos para el empoderamiento ciudadano / PES - Reindustrialización</v>
      </c>
      <c r="K190" s="74" t="str">
        <f>+'PAI 2025 GPS rempl2)'!K187</f>
        <v>No</v>
      </c>
      <c r="L190" s="74" t="str">
        <f>+'PAI 2025 GPS rempl2)'!L187</f>
        <v>C-3503-0200-0012-20104c</v>
      </c>
      <c r="M190" s="74" t="str">
        <f>IF(ISERROR(VLOOKUP(E190,'Plantilla publicacion'!$A$3:$E$502,5,0)),"N/A",(VLOOKUP(E190,'Plantilla publicacion'!$A$3:$E$502,5,0)))</f>
        <v>Política Gestión del Conocimiento y la Innovación _DIMENSIÓN Gestión del conocimiento y la innovación</v>
      </c>
      <c r="N190" s="74" t="str">
        <f>IF(VLOOKUP(A190,'Plantilla publicacion'!$A$3:$Q$502,16,0)=0,"NA",VLOOKUP(A190,'Plantilla publicacion'!$A$3:$Q$502,16,0))</f>
        <v>PES_20230193 / PEI_23</v>
      </c>
      <c r="O190" s="74" t="str">
        <f>+'PAI 2025 GPS rempl2)'!O187</f>
        <v>Lineamientos para generar conciencia sobre el debido tratamiento de datos personales en los procesos de transferencia de tecnología para salvaguardar el derecho en dichos procesos,  divulgado.  (informe de conclusiones/único entregable)</v>
      </c>
      <c r="P190" s="74">
        <f>+'PAI 2025 GPS rempl2)'!P187</f>
        <v>10</v>
      </c>
      <c r="Q190" s="74">
        <f>+'PAI 2025 GPS rempl2)'!Q187</f>
        <v>1</v>
      </c>
      <c r="R190" s="74" t="str">
        <f>+'PAI 2025 GPS rempl2)'!R187</f>
        <v>Númerica</v>
      </c>
      <c r="S190" s="74" t="str">
        <f>+'PAI 2025 GPS rempl2)'!S187</f>
        <v># de Sensibilización realizada / 1 Sensibilización programada</v>
      </c>
      <c r="T190" s="74" t="str">
        <f>+'PAI 2025 GPS rempl2)'!T187</f>
        <v>2025-03-04</v>
      </c>
      <c r="U190" s="74" t="str">
        <f>+'PAI 2025 GPS rempl2)'!U187</f>
        <v>2025-09-26</v>
      </c>
      <c r="V190" s="74" t="str">
        <f>+'PAI 2025 GPS rempl2)'!V187</f>
        <v>7000-DESPACHO DEL SUPERINTENDENTE DELEGADO PARA LA PROTECCIÓN DE DATOS PERSONALES</v>
      </c>
    </row>
    <row r="191" spans="1:22" ht="60" x14ac:dyDescent="0.25">
      <c r="A191" s="36" t="str">
        <f>+'PAI 2025 GPS rempl2)'!A188</f>
        <v>7000.2.1</v>
      </c>
      <c r="B191" s="73" t="str">
        <f>+'PAI 2025 GPS rempl2)'!B188</f>
        <v>7000-DESPACHO DEL SUPERINTENDENTE DELEGADO PARA LA PROTECCIÓN DE DATOS PERSONALES</v>
      </c>
      <c r="C191" s="73">
        <f>+'PAI 2025 GPS rempl2)'!C188</f>
        <v>0</v>
      </c>
      <c r="D191" s="73" t="str">
        <f>+'PAI 2025 GPS rempl2)'!D188</f>
        <v>Actividad propia</v>
      </c>
      <c r="E191" s="73" t="str">
        <f>+'PAI 2025 GPS rempl2)'!E188</f>
        <v>7000.2.1</v>
      </c>
      <c r="F191" s="73" t="str">
        <f>+'PAI 2025 GPS rempl2)'!F188</f>
        <v>N/A</v>
      </c>
      <c r="G191" s="73" t="str">
        <f>+'PAI 2025 GPS rempl2)'!G188</f>
        <v>N/A</v>
      </c>
      <c r="H191" s="73" t="str">
        <f>+'PAI 2025 GPS rempl2)'!H188</f>
        <v>N/A</v>
      </c>
      <c r="I191" s="73" t="str">
        <f>+'PAI 2025 GPS rempl2)'!I188</f>
        <v>N/A</v>
      </c>
      <c r="J191" s="73">
        <f>IF(ISERROR(VLOOKUP(E191,'Plantilla publicacion'!$A$3:$Q$502,17,0)),"N/A",(VLOOKUP(E191,'Plantilla publicacion'!$A$3:$Q$502,17,0)))</f>
        <v>0</v>
      </c>
      <c r="K191" s="73" t="str">
        <f>+'PAI 2025 GPS rempl2)'!K188</f>
        <v>N/A</v>
      </c>
      <c r="L191" s="73" t="str">
        <f>+'PAI 2025 GPS rempl2)'!L188</f>
        <v>N/A</v>
      </c>
      <c r="M191" s="73" t="str">
        <f>+'PAI 2025 GPS rempl2)'!M188</f>
        <v>N/A</v>
      </c>
      <c r="N191" s="73"/>
      <c r="O191" s="73" t="str">
        <f>+'PAI 2025 GPS rempl2)'!O188</f>
        <v>Realizar sensibilización de los lineamientos sobre el tratamiento de datos personales en los procesos de transferencia de tecnología con los sectores instruidos. (Correo electrónico con la evidencia de la realización de la socialización/único entregable)</v>
      </c>
      <c r="P191" s="73">
        <f>+'PAI 2025 GPS rempl2)'!P188</f>
        <v>50</v>
      </c>
      <c r="Q191" s="73">
        <f>+'PAI 2025 GPS rempl2)'!Q188</f>
        <v>1</v>
      </c>
      <c r="R191" s="73" t="str">
        <f>+'PAI 2025 GPS rempl2)'!R188</f>
        <v>Númerica</v>
      </c>
      <c r="S191" s="73" t="str">
        <f>+'PAI 2025 GPS rempl2)'!S188</f>
        <v># de Sensibilización realizada / 1 Sensibilización programada</v>
      </c>
      <c r="T191" s="73" t="str">
        <f>+'PAI 2025 GPS rempl2)'!T188</f>
        <v>2025-03-04</v>
      </c>
      <c r="U191" s="73" t="str">
        <f>+'PAI 2025 GPS rempl2)'!U188</f>
        <v>2025-06-27</v>
      </c>
      <c r="V191" s="73" t="str">
        <f>+'PAI 2025 GPS rempl2)'!V188</f>
        <v>7000-DESPACHO DEL SUPERINTENDENTE DELEGADO PARA LA PROTECCIÓN DE DATOS PERSONALES</v>
      </c>
    </row>
    <row r="192" spans="1:22" ht="45" x14ac:dyDescent="0.25">
      <c r="A192" s="36" t="str">
        <f>+'PAI 2025 GPS rempl2)'!A189</f>
        <v>7000.2.2</v>
      </c>
      <c r="B192" s="73" t="str">
        <f>+'PAI 2025 GPS rempl2)'!B189</f>
        <v>7000-DESPACHO DEL SUPERINTENDENTE DELEGADO PARA LA PROTECCIÓN DE DATOS PERSONALES</v>
      </c>
      <c r="C192" s="73">
        <f>+'PAI 2025 GPS rempl2)'!C189</f>
        <v>0</v>
      </c>
      <c r="D192" s="73" t="str">
        <f>+'PAI 2025 GPS rempl2)'!D189</f>
        <v>Actividad propia</v>
      </c>
      <c r="E192" s="73" t="str">
        <f>+'PAI 2025 GPS rempl2)'!E189</f>
        <v>7000.2.2</v>
      </c>
      <c r="F192" s="73" t="str">
        <f>+'PAI 2025 GPS rempl2)'!F189</f>
        <v>N/A</v>
      </c>
      <c r="G192" s="73" t="str">
        <f>+'PAI 2025 GPS rempl2)'!G189</f>
        <v>N/A</v>
      </c>
      <c r="H192" s="73" t="str">
        <f>+'PAI 2025 GPS rempl2)'!H189</f>
        <v>N/A</v>
      </c>
      <c r="I192" s="73" t="str">
        <f>+'PAI 2025 GPS rempl2)'!I189</f>
        <v>N/A</v>
      </c>
      <c r="J192" s="73">
        <f>IF(ISERROR(VLOOKUP(E192,'Plantilla publicacion'!$A$3:$Q$502,17,0)),"N/A",(VLOOKUP(E192,'Plantilla publicacion'!$A$3:$Q$502,17,0)))</f>
        <v>0</v>
      </c>
      <c r="K192" s="73" t="str">
        <f>+'PAI 2025 GPS rempl2)'!K189</f>
        <v>N/A</v>
      </c>
      <c r="L192" s="73" t="str">
        <f>+'PAI 2025 GPS rempl2)'!L189</f>
        <v>N/A</v>
      </c>
      <c r="M192" s="73" t="str">
        <f>+'PAI 2025 GPS rempl2)'!M189</f>
        <v>N/A</v>
      </c>
      <c r="N192" s="73"/>
      <c r="O192" s="73" t="str">
        <f>+'PAI 2025 GPS rempl2)'!O189</f>
        <v>Realizar un informe con las conclusiones y reflexiones sobre la sinergias entre las propiedad industrial y el debido de tratamiento datos personales. (Informe elaborado)</v>
      </c>
      <c r="P192" s="73">
        <f>+'PAI 2025 GPS rempl2)'!P189</f>
        <v>50</v>
      </c>
      <c r="Q192" s="73">
        <f>+'PAI 2025 GPS rempl2)'!Q189</f>
        <v>1</v>
      </c>
      <c r="R192" s="73" t="str">
        <f>+'PAI 2025 GPS rempl2)'!R189</f>
        <v>Númerica</v>
      </c>
      <c r="S192" s="73" t="str">
        <f>+'PAI 2025 GPS rempl2)'!S189</f>
        <v># de Informe realizado / 1 Informes a realizar</v>
      </c>
      <c r="T192" s="73" t="str">
        <f>+'PAI 2025 GPS rempl2)'!T189</f>
        <v>2025-07-01</v>
      </c>
      <c r="U192" s="73" t="str">
        <f>+'PAI 2025 GPS rempl2)'!U189</f>
        <v>2025-09-26</v>
      </c>
      <c r="V192" s="73" t="str">
        <f>+'PAI 2025 GPS rempl2)'!V189</f>
        <v>7000-DESPACHO DEL SUPERINTENDENTE DELEGADO PARA LA PROTECCIÓN DE DATOS PERSONALES</v>
      </c>
    </row>
    <row r="193" spans="1:22" ht="75" x14ac:dyDescent="0.25">
      <c r="A193" s="36" t="str">
        <f>+'PAI 2025 GPS rempl2)'!A190</f>
        <v>7000.3</v>
      </c>
      <c r="B193" s="74" t="str">
        <f>+'PAI 2025 GPS rempl2)'!B190</f>
        <v>7000-DESPACHO DEL SUPERINTENDENTE DELEGADO PARA LA PROTECCIÓN DE DATOS PERSONALES</v>
      </c>
      <c r="C193" s="74">
        <f>+'PAI 2025 GPS rempl2)'!C190</f>
        <v>0</v>
      </c>
      <c r="D193" s="74" t="str">
        <f>+'PAI 2025 GPS rempl2)'!D190</f>
        <v>Producto</v>
      </c>
      <c r="E193" s="74" t="str">
        <f>+'PAI 2025 GPS rempl2)'!E190</f>
        <v>7000.3</v>
      </c>
      <c r="F193" s="74" t="str">
        <f>+'PAI 2025 GPS rempl2)'!F190</f>
        <v>Innovador</v>
      </c>
      <c r="G193" s="74" t="str">
        <f>IF(ISERROR(VLOOKUP(E193,'Plantilla publicacion'!$A$3:$F$502,6,0)),"N/A",(VLOOKUP(E193,'Plantilla publicacion'!$A$3:$F$502,6,0)))</f>
        <v>59-Generar sinergias con agentes nacionales e internacionales que permitan potenciar las capacidades de la SIC.</v>
      </c>
      <c r="H193" s="74" t="str">
        <f>IF(ISERROR(VLOOKUP(E193,'Plantilla publicacion'!$A$3:$P$502,14,0)),"N/A",(VLOOKUP(E193,'Plantilla publicacion'!$A$3:$P$502,14,0)))</f>
        <v>105-Cumplimiento de productos del PAI asociados a Generar sinergias con agentes nacionales e internacionales que permitan potenciar las capacidades de la SIC.</v>
      </c>
      <c r="I193" s="74" t="str">
        <f>IF(ISERROR(VLOOKUP(E193,'Plantilla publicacion'!$A$3:$P$502,15,0)),"N/A",(VLOOKUP(E193,'Plantilla publicacion'!$A$3:$P$502,15,0)))</f>
        <v>63 - 1-Generación de oportunidades de cooperación y fortalecimiento de existentes con grupos de interés y de valor.-5-Direccionamiento de la oferta institucional con productos y/o servicios con enfoque preventivo, diferencial y territorial.</v>
      </c>
      <c r="J193" s="74" t="str">
        <f>IF(ISERROR(VLOOKUP(E193,'Plantilla publicacion'!$A$3:$Q$502,17,0)),"N/A",(VLOOKUP(E193,'Plantilla publicacion'!$A$3:$Q$502,17,0)))</f>
        <v>PND - 4-04-1-c- Transformación productiva, internacionalización y acción climática - Políticas de competencia, consumidor e infraestructura de la calidad modernas / PES - Internacionalización</v>
      </c>
      <c r="K193" s="74" t="str">
        <f>+'PAI 2025 GPS rempl2)'!K190</f>
        <v>No</v>
      </c>
      <c r="L193" s="74" t="str">
        <f>+'PAI 2025 GPS rempl2)'!L190</f>
        <v>FUNCIONAMIENTO</v>
      </c>
      <c r="M193" s="74" t="str">
        <f>IF(ISERROR(VLOOKUP(E193,'Plantilla publicacion'!$A$3:$E$502,5,0)),"N/A",(VLOOKUP(E193,'Plantilla publicacion'!$A$3:$E$502,5,0)))</f>
        <v>Política Participación Ciudadana en la Gestión Pública _DIMENSIÓN Gestión con Valores para Resultados</v>
      </c>
      <c r="N193" s="74" t="str">
        <f>IF(VLOOKUP(A193,'Plantilla publicacion'!$A$3:$Q$502,16,0)=0,"NA",VLOOKUP(A193,'Plantilla publicacion'!$A$3:$Q$502,16,0))</f>
        <v>PES_20230041 / PEI_22</v>
      </c>
      <c r="O193" s="74" t="str">
        <f>+'PAI 2025 GPS rempl2)'!O190</f>
        <v>Actuaciones colaborativas con autoridades de protección de datos internacionales en busca de establecer buenas prácticas al momento de investigar compañías con presencia transfronteriza, realizada y documentada (Informe / único entregable)</v>
      </c>
      <c r="P193" s="74">
        <f>+'PAI 2025 GPS rempl2)'!P190</f>
        <v>10</v>
      </c>
      <c r="Q193" s="74">
        <f>+'PAI 2025 GPS rempl2)'!Q190</f>
        <v>1</v>
      </c>
      <c r="R193" s="74" t="str">
        <f>+'PAI 2025 GPS rempl2)'!R190</f>
        <v>Númerica</v>
      </c>
      <c r="S193" s="74" t="str">
        <f>+'PAI 2025 GPS rempl2)'!S190</f>
        <v># de Actuación colaborativa realizada y documentada / 1 Actuación colaborativa programada</v>
      </c>
      <c r="T193" s="74" t="str">
        <f>+'PAI 2025 GPS rempl2)'!T190</f>
        <v>2025-04-01</v>
      </c>
      <c r="U193" s="74" t="str">
        <f>+'PAI 2025 GPS rempl2)'!U190</f>
        <v>2025-08-28</v>
      </c>
      <c r="V193" s="74" t="str">
        <f>+'PAI 2025 GPS rempl2)'!V190</f>
        <v>7000-DESPACHO DEL SUPERINTENDENTE DELEGADO PARA LA PROTECCIÓN DE DATOS PERSONALES</v>
      </c>
    </row>
    <row r="194" spans="1:22" ht="60" x14ac:dyDescent="0.25">
      <c r="A194" s="36" t="str">
        <f>+'PAI 2025 GPS rempl2)'!A191</f>
        <v>7000.3.1</v>
      </c>
      <c r="B194" s="73" t="str">
        <f>+'PAI 2025 GPS rempl2)'!B191</f>
        <v>7000-DESPACHO DEL SUPERINTENDENTE DELEGADO PARA LA PROTECCIÓN DE DATOS PERSONALES</v>
      </c>
      <c r="C194" s="73">
        <f>+'PAI 2025 GPS rempl2)'!C191</f>
        <v>0</v>
      </c>
      <c r="D194" s="73" t="str">
        <f>+'PAI 2025 GPS rempl2)'!D191</f>
        <v>Actividad propia</v>
      </c>
      <c r="E194" s="73" t="str">
        <f>+'PAI 2025 GPS rempl2)'!E191</f>
        <v>7000.3.1</v>
      </c>
      <c r="F194" s="73" t="str">
        <f>+'PAI 2025 GPS rempl2)'!F191</f>
        <v>N/A</v>
      </c>
      <c r="G194" s="73" t="str">
        <f>+'PAI 2025 GPS rempl2)'!G191</f>
        <v>N/A</v>
      </c>
      <c r="H194" s="73" t="str">
        <f>+'PAI 2025 GPS rempl2)'!H191</f>
        <v>N/A</v>
      </c>
      <c r="I194" s="73" t="str">
        <f>+'PAI 2025 GPS rempl2)'!I191</f>
        <v>N/A</v>
      </c>
      <c r="J194" s="73">
        <f>IF(ISERROR(VLOOKUP(E194,'Plantilla publicacion'!$A$3:$Q$502,17,0)),"N/A",(VLOOKUP(E194,'Plantilla publicacion'!$A$3:$Q$502,17,0)))</f>
        <v>0</v>
      </c>
      <c r="K194" s="73" t="str">
        <f>+'PAI 2025 GPS rempl2)'!K191</f>
        <v>N/A</v>
      </c>
      <c r="L194" s="73" t="str">
        <f>+'PAI 2025 GPS rempl2)'!L191</f>
        <v>N/A</v>
      </c>
      <c r="M194" s="73" t="str">
        <f>+'PAI 2025 GPS rempl2)'!M191</f>
        <v>N/A</v>
      </c>
      <c r="N194" s="73"/>
      <c r="O194" s="73" t="str">
        <f>+'PAI 2025 GPS rempl2)'!O191</f>
        <v>Exponer ante un foro internacional las lecciones aprendidas de una actuación administrativa frente a una compañía con presencia transfronteriza (Captura de pantalla o imágenes de la exposición realizada/único entregable)</v>
      </c>
      <c r="P194" s="73">
        <f>+'PAI 2025 GPS rempl2)'!P191</f>
        <v>50</v>
      </c>
      <c r="Q194" s="73">
        <f>+'PAI 2025 GPS rempl2)'!Q191</f>
        <v>1</v>
      </c>
      <c r="R194" s="73" t="str">
        <f>+'PAI 2025 GPS rempl2)'!R191</f>
        <v>Númerica</v>
      </c>
      <c r="S194" s="73" t="str">
        <f>+'PAI 2025 GPS rempl2)'!S191</f>
        <v># de Actuaciones colaborativas realizadas / 1 Actuaciones colaborativas programadas</v>
      </c>
      <c r="T194" s="73" t="str">
        <f>+'PAI 2025 GPS rempl2)'!T191</f>
        <v>2025-04-01</v>
      </c>
      <c r="U194" s="73" t="str">
        <f>+'PAI 2025 GPS rempl2)'!U191</f>
        <v>2025-06-27</v>
      </c>
      <c r="V194" s="73" t="str">
        <f>+'PAI 2025 GPS rempl2)'!V191</f>
        <v>7000-DESPACHO DEL SUPERINTENDENTE DELEGADO PARA LA PROTECCIÓN DE DATOS PERSONALES</v>
      </c>
    </row>
    <row r="195" spans="1:22" ht="60" x14ac:dyDescent="0.25">
      <c r="A195" s="36" t="str">
        <f>+'PAI 2025 GPS rempl2)'!A192</f>
        <v>7000.3.2</v>
      </c>
      <c r="B195" s="73" t="str">
        <f>+'PAI 2025 GPS rempl2)'!B192</f>
        <v>7000-DESPACHO DEL SUPERINTENDENTE DELEGADO PARA LA PROTECCIÓN DE DATOS PERSONALES</v>
      </c>
      <c r="C195" s="73">
        <f>+'PAI 2025 GPS rempl2)'!C192</f>
        <v>0</v>
      </c>
      <c r="D195" s="73" t="str">
        <f>+'PAI 2025 GPS rempl2)'!D192</f>
        <v>Actividad propia</v>
      </c>
      <c r="E195" s="73" t="str">
        <f>+'PAI 2025 GPS rempl2)'!E192</f>
        <v>7000.3.2</v>
      </c>
      <c r="F195" s="73" t="str">
        <f>+'PAI 2025 GPS rempl2)'!F192</f>
        <v>N/A</v>
      </c>
      <c r="G195" s="73" t="str">
        <f>+'PAI 2025 GPS rempl2)'!G192</f>
        <v>N/A</v>
      </c>
      <c r="H195" s="73" t="str">
        <f>+'PAI 2025 GPS rempl2)'!H192</f>
        <v>N/A</v>
      </c>
      <c r="I195" s="73" t="str">
        <f>+'PAI 2025 GPS rempl2)'!I192</f>
        <v>N/A</v>
      </c>
      <c r="J195" s="73">
        <f>IF(ISERROR(VLOOKUP(E195,'Plantilla publicacion'!$A$3:$Q$502,17,0)),"N/A",(VLOOKUP(E195,'Plantilla publicacion'!$A$3:$Q$502,17,0)))</f>
        <v>0</v>
      </c>
      <c r="K195" s="73" t="str">
        <f>+'PAI 2025 GPS rempl2)'!K192</f>
        <v>N/A</v>
      </c>
      <c r="L195" s="73" t="str">
        <f>+'PAI 2025 GPS rempl2)'!L192</f>
        <v>N/A</v>
      </c>
      <c r="M195" s="73" t="str">
        <f>+'PAI 2025 GPS rempl2)'!M192</f>
        <v>N/A</v>
      </c>
      <c r="N195" s="73"/>
      <c r="O195" s="73" t="str">
        <f>+'PAI 2025 GPS rempl2)'!O192</f>
        <v>Elaborar informe que recopile las conclusiones con las autoridades de protección de datos internacionales de buenas prácticas al momento de investigar compañías con presencia transfronteriza. (Informe/único entregable)</v>
      </c>
      <c r="P195" s="73">
        <f>+'PAI 2025 GPS rempl2)'!P192</f>
        <v>50</v>
      </c>
      <c r="Q195" s="73">
        <f>+'PAI 2025 GPS rempl2)'!Q192</f>
        <v>1</v>
      </c>
      <c r="R195" s="73" t="str">
        <f>+'PAI 2025 GPS rempl2)'!R192</f>
        <v>Númerica</v>
      </c>
      <c r="S195" s="73" t="str">
        <f>+'PAI 2025 GPS rempl2)'!S192</f>
        <v># de Informe realizado / 1 Informes a realizar</v>
      </c>
      <c r="T195" s="73" t="str">
        <f>+'PAI 2025 GPS rempl2)'!T192</f>
        <v>2025-07-01</v>
      </c>
      <c r="U195" s="73" t="str">
        <f>+'PAI 2025 GPS rempl2)'!U192</f>
        <v>2025-08-28</v>
      </c>
      <c r="V195" s="73" t="str">
        <f>+'PAI 2025 GPS rempl2)'!V192</f>
        <v>7000-DESPACHO DEL SUPERINTENDENTE DELEGADO PARA LA PROTECCIÓN DE DATOS PERSONALES</v>
      </c>
    </row>
    <row r="196" spans="1:22" ht="255" x14ac:dyDescent="0.25">
      <c r="A196" s="36" t="str">
        <f>+'PAI 2025 GPS rempl2)'!A193</f>
        <v>7000.4</v>
      </c>
      <c r="B196" s="74" t="str">
        <f>+'PAI 2025 GPS rempl2)'!B193</f>
        <v>7000-DESPACHO DEL SUPERINTENDENTE DELEGADO PARA LA PROTECCIÓN DE DATOS PERSONALES</v>
      </c>
      <c r="C196" s="74">
        <f>+'PAI 2025 GPS rempl2)'!C193</f>
        <v>0</v>
      </c>
      <c r="D196" s="74" t="str">
        <f>+'PAI 2025 GPS rempl2)'!D193</f>
        <v>Producto</v>
      </c>
      <c r="E196" s="74" t="str">
        <f>+'PAI 2025 GPS rempl2)'!E193</f>
        <v>7000.4</v>
      </c>
      <c r="F196" s="74" t="str">
        <f>+'PAI 2025 GPS rempl2)'!F193</f>
        <v>Operativo</v>
      </c>
      <c r="G196" s="74" t="str">
        <f>IF(ISERROR(VLOOKUP(E196,'Plantilla publicacion'!$A$3:$F$502,6,0)),"N/A",(VLOOKUP(E196,'Plantilla publicacion'!$A$3:$F$502,6,0)))</f>
        <v>58-Promover el enfoque preventivo, diferencial y territorial en el que hacer misional de la entidad</v>
      </c>
      <c r="H196" s="74" t="str">
        <f>IF(ISERROR(VLOOKUP(E196,'Plantilla publicacion'!$A$3:$P$502,14,0)),"N/A",(VLOOKUP(E196,'Plantilla publicacion'!$A$3:$P$502,14,0)))</f>
        <v>103-Cumplimiento de productos del PAI asociados a Promover el enfoque preventivo, diferencial y territorial en el que hacer misional de la entidad</v>
      </c>
      <c r="I196" s="74" t="str">
        <f>IF(ISERROR(VLOOKUP(E196,'Plantilla publicacion'!$A$3:$P$502,15,0)),"N/A",(VLOOKUP(E196,'Plantilla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96" s="74" t="str">
        <f>IF(ISERROR(VLOOKUP(E196,'Plantilla publicacion'!$A$3:$Q$502,17,0)),"N/A",(VLOOKUP(E196,'Plantilla publicacion'!$A$3:$Q$502,17,0)))</f>
        <v>PND - 2-01-4-c- Seguridad humana y justicia social - Portabilidad de datos para el empoderamiento ciudadano / PES - Reindustrialización</v>
      </c>
      <c r="K196" s="74" t="str">
        <f>+'PAI 2025 GPS rempl2)'!K193</f>
        <v>Si</v>
      </c>
      <c r="L196" s="74" t="str">
        <f>+'PAI 2025 GPS rempl2)'!L193</f>
        <v>C-3503-0200-0012-20104c</v>
      </c>
      <c r="M196" s="74" t="str">
        <f>IF(ISERROR(VLOOKUP(E196,'Plantilla publicacion'!$A$3:$E$502,5,0)),"N/A",(VLOOKUP(E196,'Plantilla publicacion'!$A$3:$E$502,5,0)))</f>
        <v>Política Participación Ciudadana en la Gestión Pública _DIMENSIÓN Gestión con Valores para Resultados</v>
      </c>
      <c r="N196" s="74" t="str">
        <f>IF(VLOOKUP(A196,'Plantilla publicacion'!$A$3:$Q$502,16,0)=0,"NA",VLOOKUP(A196,'Plantilla publicacion'!$A$3:$Q$502,16,0))</f>
        <v>PND_1_Fortalecer el empoderamiento de las personas sobre sus datos</v>
      </c>
      <c r="O196" s="74" t="str">
        <f>+'PAI 2025 GPS rempl2)'!O193</f>
        <v>Eventos en temas relacionados con datos personales, realizados  (Pantallazos o captura de pantalla /único entregable)</v>
      </c>
      <c r="P196" s="74">
        <f>+'PAI 2025 GPS rempl2)'!P193</f>
        <v>40</v>
      </c>
      <c r="Q196" s="74">
        <f>+'PAI 2025 GPS rempl2)'!Q193</f>
        <v>2</v>
      </c>
      <c r="R196" s="74" t="str">
        <f>+'PAI 2025 GPS rempl2)'!R193</f>
        <v>Númerica</v>
      </c>
      <c r="S196" s="74" t="str">
        <f>+'PAI 2025 GPS rempl2)'!S193</f>
        <v># de eventos realizados / 2 eventos a realizar</v>
      </c>
      <c r="T196" s="74" t="str">
        <f>+'PAI 2025 GPS rempl2)'!T193</f>
        <v>2025-02-04</v>
      </c>
      <c r="U196" s="74" t="str">
        <f>+'PAI 2025 GPS rempl2)'!U193</f>
        <v>2025-11-28</v>
      </c>
      <c r="V196" s="74" t="str">
        <f>+'PAI 2025 GPS rempl2)'!V193</f>
        <v>7000-DESPACHO DEL SUPERINTENDENTE DELEGADO PARA LA PROTECCIÓN DE DATOS PERSONALES;
73-GRUPO DE TRABAJO DE COMUNICACION</v>
      </c>
    </row>
    <row r="197" spans="1:22" ht="60" x14ac:dyDescent="0.25">
      <c r="A197" s="36" t="str">
        <f>+'PAI 2025 GPS rempl2)'!A194</f>
        <v>7000.4.1</v>
      </c>
      <c r="B197" s="73" t="str">
        <f>+'PAI 2025 GPS rempl2)'!B194</f>
        <v>7000-DESPACHO DEL SUPERINTENDENTE DELEGADO PARA LA PROTECCIÓN DE DATOS PERSONALES</v>
      </c>
      <c r="C197" s="73">
        <f>+'PAI 2025 GPS rempl2)'!C194</f>
        <v>0</v>
      </c>
      <c r="D197" s="73" t="str">
        <f>+'PAI 2025 GPS rempl2)'!D194</f>
        <v>Actividad propia</v>
      </c>
      <c r="E197" s="73" t="str">
        <f>+'PAI 2025 GPS rempl2)'!E194</f>
        <v>7000.4.1</v>
      </c>
      <c r="F197" s="73" t="str">
        <f>+'PAI 2025 GPS rempl2)'!F194</f>
        <v>N/A</v>
      </c>
      <c r="G197" s="73" t="str">
        <f>+'PAI 2025 GPS rempl2)'!G194</f>
        <v>N/A</v>
      </c>
      <c r="H197" s="73" t="str">
        <f>+'PAI 2025 GPS rempl2)'!H194</f>
        <v>N/A</v>
      </c>
      <c r="I197" s="73" t="str">
        <f>+'PAI 2025 GPS rempl2)'!I194</f>
        <v>N/A</v>
      </c>
      <c r="J197" s="73">
        <f>IF(ISERROR(VLOOKUP(E197,'Plantilla publicacion'!$A$3:$Q$502,17,0)),"N/A",(VLOOKUP(E197,'Plantilla publicacion'!$A$3:$Q$502,17,0)))</f>
        <v>0</v>
      </c>
      <c r="K197" s="73" t="str">
        <f>+'PAI 2025 GPS rempl2)'!K194</f>
        <v>N/A</v>
      </c>
      <c r="L197" s="73" t="str">
        <f>+'PAI 2025 GPS rempl2)'!L194</f>
        <v>N/A</v>
      </c>
      <c r="M197" s="73" t="str">
        <f>+'PAI 2025 GPS rempl2)'!M194</f>
        <v>N/A</v>
      </c>
      <c r="N197" s="73"/>
      <c r="O197" s="73" t="str">
        <f>+'PAI 2025 GPS rempl2)'!O194</f>
        <v>Solicitar publicación de la fecha del evento en el calendario de eventos de la entidad  al Grupo de Comunicaciones  (captura de pantalla de la publicación de la fecha del evento / único entregable)</v>
      </c>
      <c r="P197" s="73">
        <f>+'PAI 2025 GPS rempl2)'!P194</f>
        <v>5</v>
      </c>
      <c r="Q197" s="73">
        <f>+'PAI 2025 GPS rempl2)'!Q194</f>
        <v>2</v>
      </c>
      <c r="R197" s="73" t="str">
        <f>+'PAI 2025 GPS rempl2)'!R194</f>
        <v>Númerica</v>
      </c>
      <c r="S197" s="73" t="str">
        <f>+'PAI 2025 GPS rempl2)'!S194</f>
        <v># de correos electrónicos enviados / 2 correos electrónicos a enviar</v>
      </c>
      <c r="T197" s="73" t="str">
        <f>+'PAI 2025 GPS rempl2)'!T194</f>
        <v>2025-02-04</v>
      </c>
      <c r="U197" s="73" t="str">
        <f>+'PAI 2025 GPS rempl2)'!U194</f>
        <v>2025-08-29</v>
      </c>
      <c r="V197" s="73" t="str">
        <f>+'PAI 2025 GPS rempl2)'!V194</f>
        <v>7000-DESPACHO DEL SUPERINTENDENTE DELEGADO PARA LA PROTECCIÓN DE DATOS PERSONALES</v>
      </c>
    </row>
    <row r="198" spans="1:22" ht="45" x14ac:dyDescent="0.25">
      <c r="A198" s="36" t="str">
        <f>+'PAI 2025 GPS rempl2)'!A195</f>
        <v>7000.4.2</v>
      </c>
      <c r="B198" s="73" t="str">
        <f>+'PAI 2025 GPS rempl2)'!B195</f>
        <v>7000-DESPACHO DEL SUPERINTENDENTE DELEGADO PARA LA PROTECCIÓN DE DATOS PERSONALES</v>
      </c>
      <c r="C198" s="73">
        <f>+'PAI 2025 GPS rempl2)'!C195</f>
        <v>0</v>
      </c>
      <c r="D198" s="73" t="str">
        <f>+'PAI 2025 GPS rempl2)'!D195</f>
        <v>Actividad propia</v>
      </c>
      <c r="E198" s="73" t="str">
        <f>+'PAI 2025 GPS rempl2)'!E195</f>
        <v>7000.4.2</v>
      </c>
      <c r="F198" s="73" t="str">
        <f>+'PAI 2025 GPS rempl2)'!F195</f>
        <v>N/A</v>
      </c>
      <c r="G198" s="73" t="str">
        <f>+'PAI 2025 GPS rempl2)'!G195</f>
        <v>N/A</v>
      </c>
      <c r="H198" s="73" t="str">
        <f>+'PAI 2025 GPS rempl2)'!H195</f>
        <v>N/A</v>
      </c>
      <c r="I198" s="73" t="str">
        <f>+'PAI 2025 GPS rempl2)'!I195</f>
        <v>N/A</v>
      </c>
      <c r="J198" s="73">
        <f>IF(ISERROR(VLOOKUP(E198,'Plantilla publicacion'!$A$3:$Q$502,17,0)),"N/A",(VLOOKUP(E198,'Plantilla publicacion'!$A$3:$Q$502,17,0)))</f>
        <v>0</v>
      </c>
      <c r="K198" s="73" t="str">
        <f>+'PAI 2025 GPS rempl2)'!K195</f>
        <v>N/A</v>
      </c>
      <c r="L198" s="73" t="str">
        <f>+'PAI 2025 GPS rempl2)'!L195</f>
        <v>N/A</v>
      </c>
      <c r="M198" s="73" t="str">
        <f>+'PAI 2025 GPS rempl2)'!M195</f>
        <v>N/A</v>
      </c>
      <c r="N198" s="73"/>
      <c r="O198" s="73" t="str">
        <f>+'PAI 2025 GPS rempl2)'!O195</f>
        <v>Diligenciar check list del evento con la fecha definitiva igual a la publicada en el  calendario de eventos  (documento de check list para la realización del evento / único entregable)</v>
      </c>
      <c r="P198" s="73">
        <f>+'PAI 2025 GPS rempl2)'!P195</f>
        <v>15</v>
      </c>
      <c r="Q198" s="73">
        <f>+'PAI 2025 GPS rempl2)'!Q195</f>
        <v>2</v>
      </c>
      <c r="R198" s="73" t="str">
        <f>+'PAI 2025 GPS rempl2)'!R195</f>
        <v>Númerica</v>
      </c>
      <c r="S198" s="73" t="str">
        <f>+'PAI 2025 GPS rempl2)'!S195</f>
        <v># de check list diligenciados / 2 check list a diligenciar</v>
      </c>
      <c r="T198" s="73" t="str">
        <f>+'PAI 2025 GPS rempl2)'!T195</f>
        <v>2025-09-01</v>
      </c>
      <c r="U198" s="73" t="str">
        <f>+'PAI 2025 GPS rempl2)'!U195</f>
        <v>2025-09-25</v>
      </c>
      <c r="V198" s="73" t="str">
        <f>+'PAI 2025 GPS rempl2)'!V195</f>
        <v>7000-DESPACHO DEL SUPERINTENDENTE DELEGADO PARA LA PROTECCIÓN DE DATOS PERSONALES</v>
      </c>
    </row>
    <row r="199" spans="1:22" ht="45" x14ac:dyDescent="0.25">
      <c r="A199" s="36" t="str">
        <f>+'PAI 2025 GPS rempl2)'!A196</f>
        <v>7000.4.3</v>
      </c>
      <c r="B199" s="73" t="str">
        <f>+'PAI 2025 GPS rempl2)'!B196</f>
        <v>7000-DESPACHO DEL SUPERINTENDENTE DELEGADO PARA LA PROTECCIÓN DE DATOS PERSONALES</v>
      </c>
      <c r="C199" s="73">
        <f>+'PAI 2025 GPS rempl2)'!C196</f>
        <v>0</v>
      </c>
      <c r="D199" s="73" t="str">
        <f>+'PAI 2025 GPS rempl2)'!D196</f>
        <v>Actividad propia</v>
      </c>
      <c r="E199" s="73" t="str">
        <f>+'PAI 2025 GPS rempl2)'!E196</f>
        <v>7000.4.3</v>
      </c>
      <c r="F199" s="73" t="str">
        <f>+'PAI 2025 GPS rempl2)'!F196</f>
        <v>N/A</v>
      </c>
      <c r="G199" s="73" t="str">
        <f>+'PAI 2025 GPS rempl2)'!G196</f>
        <v>N/A</v>
      </c>
      <c r="H199" s="73" t="str">
        <f>+'PAI 2025 GPS rempl2)'!H196</f>
        <v>N/A</v>
      </c>
      <c r="I199" s="73" t="str">
        <f>+'PAI 2025 GPS rempl2)'!I196</f>
        <v>N/A</v>
      </c>
      <c r="J199" s="73">
        <f>IF(ISERROR(VLOOKUP(E199,'Plantilla publicacion'!$A$3:$Q$502,17,0)),"N/A",(VLOOKUP(E199,'Plantilla publicacion'!$A$3:$Q$502,17,0)))</f>
        <v>0</v>
      </c>
      <c r="K199" s="73" t="str">
        <f>+'PAI 2025 GPS rempl2)'!K196</f>
        <v>N/A</v>
      </c>
      <c r="L199" s="73" t="str">
        <f>+'PAI 2025 GPS rempl2)'!L196</f>
        <v>N/A</v>
      </c>
      <c r="M199" s="73" t="str">
        <f>+'PAI 2025 GPS rempl2)'!M196</f>
        <v>N/A</v>
      </c>
      <c r="N199" s="73"/>
      <c r="O199" s="73" t="str">
        <f>+'PAI 2025 GPS rempl2)'!O196</f>
        <v>Elaborar y enviar agenda definitiva para ser publicada  (correo electrónico con agenda definitiva / único entregable)</v>
      </c>
      <c r="P199" s="73">
        <f>+'PAI 2025 GPS rempl2)'!P196</f>
        <v>20</v>
      </c>
      <c r="Q199" s="73">
        <f>+'PAI 2025 GPS rempl2)'!Q196</f>
        <v>2</v>
      </c>
      <c r="R199" s="73" t="str">
        <f>+'PAI 2025 GPS rempl2)'!R196</f>
        <v>Númerica</v>
      </c>
      <c r="S199" s="73" t="str">
        <f>+'PAI 2025 GPS rempl2)'!S196</f>
        <v># de agendas definitivas elaboradas y enviadas / 2 agendas a elaborar y enviar</v>
      </c>
      <c r="T199" s="73" t="str">
        <f>+'PAI 2025 GPS rempl2)'!T196</f>
        <v>2025-09-26</v>
      </c>
      <c r="U199" s="73" t="str">
        <f>+'PAI 2025 GPS rempl2)'!U196</f>
        <v>2025-10-14</v>
      </c>
      <c r="V199" s="73" t="str">
        <f>+'PAI 2025 GPS rempl2)'!V196</f>
        <v>7000-DESPACHO DEL SUPERINTENDENTE DELEGADO PARA LA PROTECCIÓN DE DATOS PERSONALES</v>
      </c>
    </row>
    <row r="200" spans="1:22" ht="60" x14ac:dyDescent="0.25">
      <c r="A200" s="36" t="str">
        <f>+'PAI 2025 GPS rempl2)'!A197</f>
        <v>7000.4.4</v>
      </c>
      <c r="B200" s="73" t="str">
        <f>+'PAI 2025 GPS rempl2)'!B197</f>
        <v>7000-DESPACHO DEL SUPERINTENDENTE DELEGADO PARA LA PROTECCIÓN DE DATOS PERSONALES</v>
      </c>
      <c r="C200" s="73">
        <f>+'PAI 2025 GPS rempl2)'!C197</f>
        <v>0</v>
      </c>
      <c r="D200" s="73" t="str">
        <f>+'PAI 2025 GPS rempl2)'!D197</f>
        <v>Actividad sin participaci�n</v>
      </c>
      <c r="E200" s="73" t="str">
        <f>+'PAI 2025 GPS rempl2)'!E197</f>
        <v>7000.4.4</v>
      </c>
      <c r="F200" s="73" t="str">
        <f>+'PAI 2025 GPS rempl2)'!F197</f>
        <v>N/A</v>
      </c>
      <c r="G200" s="73" t="str">
        <f>+'PAI 2025 GPS rempl2)'!G197</f>
        <v>N/A</v>
      </c>
      <c r="H200" s="73" t="str">
        <f>+'PAI 2025 GPS rempl2)'!H197</f>
        <v>N/A</v>
      </c>
      <c r="I200" s="73" t="str">
        <f>+'PAI 2025 GPS rempl2)'!I197</f>
        <v>N/A</v>
      </c>
      <c r="J200" s="73">
        <f>IF(ISERROR(VLOOKUP(E200,'Plantilla publicacion'!$A$3:$Q$502,17,0)),"N/A",(VLOOKUP(E200,'Plantilla publicacion'!$A$3:$Q$502,17,0)))</f>
        <v>0</v>
      </c>
      <c r="K200" s="73" t="str">
        <f>+'PAI 2025 GPS rempl2)'!K197</f>
        <v>N/A</v>
      </c>
      <c r="L200" s="73" t="str">
        <f>+'PAI 2025 GPS rempl2)'!L197</f>
        <v>N/A</v>
      </c>
      <c r="M200" s="73" t="str">
        <f>+'PAI 2025 GPS rempl2)'!M197</f>
        <v>N/A</v>
      </c>
      <c r="N200" s="73"/>
      <c r="O200" s="73" t="str">
        <f>+'PAI 2025 GPS rempl2)'!O197</f>
        <v>Publicar Agenda definitiva  (Captura de pantalla de la publicación)</v>
      </c>
      <c r="P200" s="73">
        <f>+'PAI 2025 GPS rempl2)'!P197</f>
        <v>0</v>
      </c>
      <c r="Q200" s="73">
        <f>+'PAI 2025 GPS rempl2)'!Q197</f>
        <v>2</v>
      </c>
      <c r="R200" s="73" t="str">
        <f>+'PAI 2025 GPS rempl2)'!R197</f>
        <v>Númerica</v>
      </c>
      <c r="S200" s="73" t="str">
        <f>+'PAI 2025 GPS rempl2)'!S197</f>
        <v># de agendas publicadas / 2 agendas a publicar</v>
      </c>
      <c r="T200" s="73" t="str">
        <f>+'PAI 2025 GPS rempl2)'!T197</f>
        <v>2025-10-15</v>
      </c>
      <c r="U200" s="73" t="str">
        <f>+'PAI 2025 GPS rempl2)'!U197</f>
        <v>2025-10-22</v>
      </c>
      <c r="V200" s="73" t="str">
        <f>+'PAI 2025 GPS rempl2)'!V197</f>
        <v>73-GRUPO DE TRABAJO DE COMUNICACION</v>
      </c>
    </row>
    <row r="201" spans="1:22" ht="45" x14ac:dyDescent="0.25">
      <c r="A201" s="36" t="str">
        <f>+'PAI 2025 GPS rempl2)'!A198</f>
        <v>7000.4.5</v>
      </c>
      <c r="B201" s="73" t="str">
        <f>+'PAI 2025 GPS rempl2)'!B198</f>
        <v>7000-DESPACHO DEL SUPERINTENDENTE DELEGADO PARA LA PROTECCIÓN DE DATOS PERSONALES</v>
      </c>
      <c r="C201" s="73">
        <f>+'PAI 2025 GPS rempl2)'!C198</f>
        <v>0</v>
      </c>
      <c r="D201" s="73" t="str">
        <f>+'PAI 2025 GPS rempl2)'!D198</f>
        <v>Actividad propia</v>
      </c>
      <c r="E201" s="73" t="str">
        <f>+'PAI 2025 GPS rempl2)'!E198</f>
        <v>7000.4.5</v>
      </c>
      <c r="F201" s="73" t="str">
        <f>+'PAI 2025 GPS rempl2)'!F198</f>
        <v>N/A</v>
      </c>
      <c r="G201" s="73" t="str">
        <f>+'PAI 2025 GPS rempl2)'!G198</f>
        <v>N/A</v>
      </c>
      <c r="H201" s="73" t="str">
        <f>+'PAI 2025 GPS rempl2)'!H198</f>
        <v>N/A</v>
      </c>
      <c r="I201" s="73" t="str">
        <f>+'PAI 2025 GPS rempl2)'!I198</f>
        <v>N/A</v>
      </c>
      <c r="J201" s="73">
        <f>IF(ISERROR(VLOOKUP(E201,'Plantilla publicacion'!$A$3:$Q$502,17,0)),"N/A",(VLOOKUP(E201,'Plantilla publicacion'!$A$3:$Q$502,17,0)))</f>
        <v>0</v>
      </c>
      <c r="K201" s="73" t="str">
        <f>+'PAI 2025 GPS rempl2)'!K198</f>
        <v>N/A</v>
      </c>
      <c r="L201" s="73" t="str">
        <f>+'PAI 2025 GPS rempl2)'!L198</f>
        <v>N/A</v>
      </c>
      <c r="M201" s="73" t="str">
        <f>+'PAI 2025 GPS rempl2)'!M198</f>
        <v>N/A</v>
      </c>
      <c r="N201" s="73"/>
      <c r="O201" s="73" t="str">
        <f>+'PAI 2025 GPS rempl2)'!O198</f>
        <v>Realizar el evento (fotografías del evento realizado / único entregable)()</v>
      </c>
      <c r="P201" s="73">
        <f>+'PAI 2025 GPS rempl2)'!P198</f>
        <v>60</v>
      </c>
      <c r="Q201" s="73">
        <f>+'PAI 2025 GPS rempl2)'!Q198</f>
        <v>2</v>
      </c>
      <c r="R201" s="73" t="str">
        <f>+'PAI 2025 GPS rempl2)'!R198</f>
        <v>Númerica</v>
      </c>
      <c r="S201" s="73" t="str">
        <f>+'PAI 2025 GPS rempl2)'!S198</f>
        <v># de eventos realizados / 2 evento a realizar</v>
      </c>
      <c r="T201" s="73" t="str">
        <f>+'PAI 2025 GPS rempl2)'!T198</f>
        <v>2025-10-23</v>
      </c>
      <c r="U201" s="73" t="str">
        <f>+'PAI 2025 GPS rempl2)'!U198</f>
        <v>2025-11-28</v>
      </c>
      <c r="V201" s="73" t="str">
        <f>+'PAI 2025 GPS rempl2)'!V198</f>
        <v>7000-DESPACHO DEL SUPERINTENDENTE DELEGADO PARA LA PROTECCIÓN DE DATOS PERSONALES;
73-GRUPO DE TRABAJO DE COMUNICACION</v>
      </c>
    </row>
    <row r="202" spans="1:22" ht="255" x14ac:dyDescent="0.25">
      <c r="A202" s="36" t="str">
        <f>+'PAI 2025 GPS rempl2)'!A199</f>
        <v>7000.5</v>
      </c>
      <c r="B202" s="74" t="str">
        <f>+'PAI 2025 GPS rempl2)'!B199</f>
        <v>7000-DESPACHO DEL SUPERINTENDENTE DELEGADO PARA LA PROTECCIÓN DE DATOS PERSONALES</v>
      </c>
      <c r="C202" s="74">
        <f>+'PAI 2025 GPS rempl2)'!C199</f>
        <v>0</v>
      </c>
      <c r="D202" s="74" t="str">
        <f>+'PAI 2025 GPS rempl2)'!D199</f>
        <v>Producto</v>
      </c>
      <c r="E202" s="74" t="str">
        <f>+'PAI 2025 GPS rempl2)'!E199</f>
        <v>7000.5</v>
      </c>
      <c r="F202" s="74" t="str">
        <f>+'PAI 2025 GPS rempl2)'!F199</f>
        <v>Operativo</v>
      </c>
      <c r="G202" s="74" t="str">
        <f>IF(ISERROR(VLOOKUP(E202,'Plantilla publicacion'!$A$3:$F$502,6,0)),"N/A",(VLOOKUP(E202,'Plantilla publicacion'!$A$3:$F$502,6,0)))</f>
        <v>58-Promover el enfoque preventivo, diferencial y territorial en el que hacer misional de la entidad</v>
      </c>
      <c r="H202" s="74" t="str">
        <f>IF(ISERROR(VLOOKUP(E202,'Plantilla publicacion'!$A$3:$P$502,14,0)),"N/A",(VLOOKUP(E202,'Plantilla publicacion'!$A$3:$P$502,14,0)))</f>
        <v>103-Cumplimiento de productos del PAI asociados a Promover el enfoque preventivo, diferencial y territorial en el que hacer misional de la entidad</v>
      </c>
      <c r="I202" s="74" t="str">
        <f>IF(ISERROR(VLOOKUP(E202,'Plantilla publicacion'!$A$3:$P$502,15,0)),"N/A",(VLOOKUP(E202,'Plantilla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02" s="74" t="str">
        <f>IF(ISERROR(VLOOKUP(E202,'Plantilla publicacion'!$A$3:$Q$502,17,0)),"N/A",(VLOOKUP(E202,'Plantilla publicacion'!$A$3:$Q$502,17,0)))</f>
        <v>PND - 2-01-4-c- Seguridad humana y justicia social - Portabilidad de datos para el empoderamiento ciudadano / PES - Reindustrialización</v>
      </c>
      <c r="K202" s="74" t="str">
        <f>+'PAI 2025 GPS rempl2)'!K199</f>
        <v>Si</v>
      </c>
      <c r="L202" s="74" t="str">
        <f>+'PAI 2025 GPS rempl2)'!L199</f>
        <v>FUNCIONAMIENTO</v>
      </c>
      <c r="M202" s="74" t="str">
        <f>IF(ISERROR(VLOOKUP(E202,'Plantilla publicacion'!$A$3:$E$502,5,0)),"N/A",(VLOOKUP(E202,'Plantilla publicacion'!$A$3:$E$502,5,0)))</f>
        <v>Política Servicio al Ciudadano_DIMENSIÓN Gestión con Valores para Resultados</v>
      </c>
      <c r="N202" s="74" t="str">
        <f>IF(VLOOKUP(A202,'Plantilla publicacion'!$A$3:$Q$502,16,0)=0,"NA",VLOOKUP(A202,'Plantilla publicacion'!$A$3:$Q$502,16,0))</f>
        <v>PND_1_Fortalecer el empoderamiento de las personas sobre sus datos</v>
      </c>
      <c r="O202" s="74" t="str">
        <f>+'PAI 2025 GPS rempl2)'!O199</f>
        <v>Campaña de divulgación para fortalecer el empoderamiento de las personas sobre sus datos, ejecutada (Pantallazos con la publicación/único entregable)</v>
      </c>
      <c r="P202" s="74">
        <f>+'PAI 2025 GPS rempl2)'!P199</f>
        <v>30</v>
      </c>
      <c r="Q202" s="74">
        <f>+'PAI 2025 GPS rempl2)'!Q199</f>
        <v>1</v>
      </c>
      <c r="R202" s="74" t="str">
        <f>+'PAI 2025 GPS rempl2)'!R199</f>
        <v>Númerica</v>
      </c>
      <c r="S202" s="74" t="str">
        <f>+'PAI 2025 GPS rempl2)'!S199</f>
        <v># de Campañas publicadas / 1 Campañas a publicar</v>
      </c>
      <c r="T202" s="74" t="str">
        <f>+'PAI 2025 GPS rempl2)'!T199</f>
        <v>2025-02-03</v>
      </c>
      <c r="U202" s="74" t="str">
        <f>+'PAI 2025 GPS rempl2)'!U199</f>
        <v>2025-06-09</v>
      </c>
      <c r="V202" s="74" t="str">
        <f>+'PAI 2025 GPS rempl2)'!V199</f>
        <v>7000-DESPACHO DEL SUPERINTENDENTE DELEGADO PARA LA PROTECCIÓN DE DATOS PERSONALES;
73-GRUPO DE TRABAJO DE COMUNICACION</v>
      </c>
    </row>
    <row r="203" spans="1:22" ht="45" x14ac:dyDescent="0.25">
      <c r="A203" s="36" t="str">
        <f>+'PAI 2025 GPS rempl2)'!A200</f>
        <v>7000.5.1</v>
      </c>
      <c r="B203" s="73" t="str">
        <f>+'PAI 2025 GPS rempl2)'!B200</f>
        <v>7000-DESPACHO DEL SUPERINTENDENTE DELEGADO PARA LA PROTECCIÓN DE DATOS PERSONALES</v>
      </c>
      <c r="C203" s="73">
        <f>+'PAI 2025 GPS rempl2)'!C200</f>
        <v>0</v>
      </c>
      <c r="D203" s="73" t="str">
        <f>+'PAI 2025 GPS rempl2)'!D200</f>
        <v>Actividad propia</v>
      </c>
      <c r="E203" s="73" t="str">
        <f>+'PAI 2025 GPS rempl2)'!E200</f>
        <v>7000.5.1</v>
      </c>
      <c r="F203" s="73" t="str">
        <f>+'PAI 2025 GPS rempl2)'!F200</f>
        <v>N/A</v>
      </c>
      <c r="G203" s="73" t="str">
        <f>+'PAI 2025 GPS rempl2)'!G200</f>
        <v>N/A</v>
      </c>
      <c r="H203" s="73" t="str">
        <f>+'PAI 2025 GPS rempl2)'!H200</f>
        <v>N/A</v>
      </c>
      <c r="I203" s="73" t="str">
        <f>+'PAI 2025 GPS rempl2)'!I200</f>
        <v>N/A</v>
      </c>
      <c r="J203" s="73">
        <f>IF(ISERROR(VLOOKUP(E203,'Plantilla publicacion'!$A$3:$Q$502,17,0)),"N/A",(VLOOKUP(E203,'Plantilla publicacion'!$A$3:$Q$502,17,0)))</f>
        <v>0</v>
      </c>
      <c r="K203" s="73" t="str">
        <f>+'PAI 2025 GPS rempl2)'!K200</f>
        <v>N/A</v>
      </c>
      <c r="L203" s="73" t="str">
        <f>+'PAI 2025 GPS rempl2)'!L200</f>
        <v>N/A</v>
      </c>
      <c r="M203" s="73" t="str">
        <f>+'PAI 2025 GPS rempl2)'!M200</f>
        <v>N/A</v>
      </c>
      <c r="N203" s="73"/>
      <c r="O203" s="73" t="str">
        <f>+'PAI 2025 GPS rempl2)'!O200</f>
        <v>Diligenciar y enviar al Grupo de trabajo de comunicaciones el brief  de la campaña genérica previa concertación con OSCAE. (correo electrónico con el Brief diligenciado /único entregable)</v>
      </c>
      <c r="P203" s="73">
        <f>+'PAI 2025 GPS rempl2)'!P200</f>
        <v>50</v>
      </c>
      <c r="Q203" s="73">
        <f>+'PAI 2025 GPS rempl2)'!Q200</f>
        <v>1</v>
      </c>
      <c r="R203" s="73" t="str">
        <f>+'PAI 2025 GPS rempl2)'!R200</f>
        <v>Númerica</v>
      </c>
      <c r="S203" s="73" t="str">
        <f>+'PAI 2025 GPS rempl2)'!S200</f>
        <v># de Brief de la campaña genérica diligenciado y enviado / 1 Brief de campaña genérica a diligenciar y enviar</v>
      </c>
      <c r="T203" s="73" t="str">
        <f>+'PAI 2025 GPS rempl2)'!T200</f>
        <v>2025-02-03</v>
      </c>
      <c r="U203" s="73" t="str">
        <f>+'PAI 2025 GPS rempl2)'!U200</f>
        <v>2025-03-20</v>
      </c>
      <c r="V203" s="73" t="str">
        <f>+'PAI 2025 GPS rempl2)'!V200</f>
        <v>7000-DESPACHO DEL SUPERINTENDENTE DELEGADO PARA LA PROTECCIÓN DE DATOS PERSONALES</v>
      </c>
    </row>
    <row r="204" spans="1:22" ht="60" x14ac:dyDescent="0.25">
      <c r="A204" s="36" t="str">
        <f>+'PAI 2025 GPS rempl2)'!A201</f>
        <v>7000.5.2</v>
      </c>
      <c r="B204" s="73" t="str">
        <f>+'PAI 2025 GPS rempl2)'!B201</f>
        <v>7000-DESPACHO DEL SUPERINTENDENTE DELEGADO PARA LA PROTECCIÓN DE DATOS PERSONALES</v>
      </c>
      <c r="C204" s="73">
        <f>+'PAI 2025 GPS rempl2)'!C201</f>
        <v>0</v>
      </c>
      <c r="D204" s="73" t="str">
        <f>+'PAI 2025 GPS rempl2)'!D201</f>
        <v>Actividad sin participaci�n</v>
      </c>
      <c r="E204" s="73" t="str">
        <f>+'PAI 2025 GPS rempl2)'!E201</f>
        <v>7000.5.2</v>
      </c>
      <c r="F204" s="73" t="str">
        <f>+'PAI 2025 GPS rempl2)'!F201</f>
        <v>N/A</v>
      </c>
      <c r="G204" s="73" t="str">
        <f>+'PAI 2025 GPS rempl2)'!G201</f>
        <v>N/A</v>
      </c>
      <c r="H204" s="73" t="str">
        <f>+'PAI 2025 GPS rempl2)'!H201</f>
        <v>N/A</v>
      </c>
      <c r="I204" s="73" t="str">
        <f>+'PAI 2025 GPS rempl2)'!I201</f>
        <v>N/A</v>
      </c>
      <c r="J204" s="73">
        <f>IF(ISERROR(VLOOKUP(E204,'Plantilla publicacion'!$A$3:$Q$502,17,0)),"N/A",(VLOOKUP(E204,'Plantilla publicacion'!$A$3:$Q$502,17,0)))</f>
        <v>0</v>
      </c>
      <c r="K204" s="73" t="str">
        <f>+'PAI 2025 GPS rempl2)'!K201</f>
        <v>N/A</v>
      </c>
      <c r="L204" s="73" t="str">
        <f>+'PAI 2025 GPS rempl2)'!L201</f>
        <v>N/A</v>
      </c>
      <c r="M204" s="73" t="str">
        <f>+'PAI 2025 GPS rempl2)'!M201</f>
        <v>N/A</v>
      </c>
      <c r="N204" s="73"/>
      <c r="O204" s="73" t="str">
        <f>+'PAI 2025 GPS rempl2)'!O201</f>
        <v>Elaborar y presentar el concepto gráfico y racional de la campaña y sus diferentes ejes temáticos  (correo electrónico con Documento en el que se observe el concepto gráfico y racional de la campaña integral y sus diferentes ejes temáticos /único entregable)</v>
      </c>
      <c r="P204" s="73">
        <f>+'PAI 2025 GPS rempl2)'!P201</f>
        <v>0</v>
      </c>
      <c r="Q204" s="73">
        <f>+'PAI 2025 GPS rempl2)'!Q201</f>
        <v>1</v>
      </c>
      <c r="R204" s="73" t="str">
        <f>+'PAI 2025 GPS rempl2)'!R201</f>
        <v>Númerica</v>
      </c>
      <c r="S204" s="73" t="str">
        <f>+'PAI 2025 GPS rempl2)'!S201</f>
        <v># de conceptos gráficos elaborados y presentados / 1 conceptos gráficos a elaborar y presentar</v>
      </c>
      <c r="T204" s="73" t="str">
        <f>+'PAI 2025 GPS rempl2)'!T201</f>
        <v>2025-03-21</v>
      </c>
      <c r="U204" s="73" t="str">
        <f>+'PAI 2025 GPS rempl2)'!U201</f>
        <v>2025-05-05</v>
      </c>
      <c r="V204" s="73" t="str">
        <f>+'PAI 2025 GPS rempl2)'!V201</f>
        <v>73-GRUPO DE TRABAJO DE COMUNICACION</v>
      </c>
    </row>
    <row r="205" spans="1:22" ht="45" x14ac:dyDescent="0.25">
      <c r="A205" s="36" t="str">
        <f>+'PAI 2025 GPS rempl2)'!A202</f>
        <v>7000.5.3</v>
      </c>
      <c r="B205" s="73" t="str">
        <f>+'PAI 2025 GPS rempl2)'!B202</f>
        <v>7000-DESPACHO DEL SUPERINTENDENTE DELEGADO PARA LA PROTECCIÓN DE DATOS PERSONALES</v>
      </c>
      <c r="C205" s="73">
        <f>+'PAI 2025 GPS rempl2)'!C202</f>
        <v>0</v>
      </c>
      <c r="D205" s="73" t="str">
        <f>+'PAI 2025 GPS rempl2)'!D202</f>
        <v>Actividad propia</v>
      </c>
      <c r="E205" s="73" t="str">
        <f>+'PAI 2025 GPS rempl2)'!E202</f>
        <v>7000.5.3</v>
      </c>
      <c r="F205" s="73" t="str">
        <f>+'PAI 2025 GPS rempl2)'!F202</f>
        <v>N/A</v>
      </c>
      <c r="G205" s="73" t="str">
        <f>+'PAI 2025 GPS rempl2)'!G202</f>
        <v>N/A</v>
      </c>
      <c r="H205" s="73" t="str">
        <f>+'PAI 2025 GPS rempl2)'!H202</f>
        <v>N/A</v>
      </c>
      <c r="I205" s="73" t="str">
        <f>+'PAI 2025 GPS rempl2)'!I202</f>
        <v>N/A</v>
      </c>
      <c r="J205" s="73">
        <f>IF(ISERROR(VLOOKUP(E205,'Plantilla publicacion'!$A$3:$Q$502,17,0)),"N/A",(VLOOKUP(E205,'Plantilla publicacion'!$A$3:$Q$502,17,0)))</f>
        <v>0</v>
      </c>
      <c r="K205" s="73" t="str">
        <f>+'PAI 2025 GPS rempl2)'!K202</f>
        <v>N/A</v>
      </c>
      <c r="L205" s="73" t="str">
        <f>+'PAI 2025 GPS rempl2)'!L202</f>
        <v>N/A</v>
      </c>
      <c r="M205" s="73" t="str">
        <f>+'PAI 2025 GPS rempl2)'!M202</f>
        <v>N/A</v>
      </c>
      <c r="N205" s="73"/>
      <c r="O205" s="73" t="str">
        <f>+'PAI 2025 GPS rempl2)'!O202</f>
        <v>Revisar y aprobar la propuesta por parte del área responsable (única revisión) /correo electrónico con documento aprobado)</v>
      </c>
      <c r="P205" s="73">
        <f>+'PAI 2025 GPS rempl2)'!P202</f>
        <v>50</v>
      </c>
      <c r="Q205" s="73">
        <f>+'PAI 2025 GPS rempl2)'!Q202</f>
        <v>1</v>
      </c>
      <c r="R205" s="73" t="str">
        <f>+'PAI 2025 GPS rempl2)'!R202</f>
        <v>Númerica</v>
      </c>
      <c r="S205" s="73" t="str">
        <f>+'PAI 2025 GPS rempl2)'!S202</f>
        <v># de propuestas revisadas y aprobadas / 1 propuestas a revisar y aprobar</v>
      </c>
      <c r="T205" s="73" t="str">
        <f>+'PAI 2025 GPS rempl2)'!T202</f>
        <v>2025-05-06</v>
      </c>
      <c r="U205" s="73" t="str">
        <f>+'PAI 2025 GPS rempl2)'!U202</f>
        <v>2025-05-08</v>
      </c>
      <c r="V205" s="73" t="str">
        <f>+'PAI 2025 GPS rempl2)'!V202</f>
        <v>7000-DESPACHO DEL SUPERINTENDENTE DELEGADO PARA LA PROTECCIÓN DE DATOS PERSONALES</v>
      </c>
    </row>
    <row r="206" spans="1:22" ht="60" x14ac:dyDescent="0.25">
      <c r="A206" s="36" t="str">
        <f>+'PAI 2025 GPS rempl2)'!A203</f>
        <v>7000.5.4</v>
      </c>
      <c r="B206" s="73" t="str">
        <f>+'PAI 2025 GPS rempl2)'!B203</f>
        <v>7000-DESPACHO DEL SUPERINTENDENTE DELEGADO PARA LA PROTECCIÓN DE DATOS PERSONALES</v>
      </c>
      <c r="C206" s="73">
        <f>+'PAI 2025 GPS rempl2)'!C203</f>
        <v>0</v>
      </c>
      <c r="D206" s="73" t="str">
        <f>+'PAI 2025 GPS rempl2)'!D203</f>
        <v>Actividad sin participaci�n</v>
      </c>
      <c r="E206" s="73" t="str">
        <f>+'PAI 2025 GPS rempl2)'!E203</f>
        <v>7000.5.4</v>
      </c>
      <c r="F206" s="73" t="str">
        <f>+'PAI 2025 GPS rempl2)'!F203</f>
        <v>N/A</v>
      </c>
      <c r="G206" s="73" t="str">
        <f>+'PAI 2025 GPS rempl2)'!G203</f>
        <v>N/A</v>
      </c>
      <c r="H206" s="73" t="str">
        <f>+'PAI 2025 GPS rempl2)'!H203</f>
        <v>N/A</v>
      </c>
      <c r="I206" s="73" t="str">
        <f>+'PAI 2025 GPS rempl2)'!I203</f>
        <v>N/A</v>
      </c>
      <c r="J206" s="73">
        <f>IF(ISERROR(VLOOKUP(E206,'Plantilla publicacion'!$A$3:$Q$502,17,0)),"N/A",(VLOOKUP(E206,'Plantilla publicacion'!$A$3:$Q$502,17,0)))</f>
        <v>0</v>
      </c>
      <c r="K206" s="73" t="str">
        <f>+'PAI 2025 GPS rempl2)'!K203</f>
        <v>N/A</v>
      </c>
      <c r="L206" s="73" t="str">
        <f>+'PAI 2025 GPS rempl2)'!L203</f>
        <v>N/A</v>
      </c>
      <c r="M206" s="73" t="str">
        <f>+'PAI 2025 GPS rempl2)'!M203</f>
        <v>N/A</v>
      </c>
      <c r="N206" s="73"/>
      <c r="O206" s="73" t="str">
        <f>+'PAI 2025 GPS rempl2)'!O203</f>
        <v>Ejecutar la campaña  (Capturas de pantalla de la publicación de la campaña)</v>
      </c>
      <c r="P206" s="73">
        <f>+'PAI 2025 GPS rempl2)'!P203</f>
        <v>0</v>
      </c>
      <c r="Q206" s="73">
        <f>+'PAI 2025 GPS rempl2)'!Q203</f>
        <v>1</v>
      </c>
      <c r="R206" s="73" t="str">
        <f>+'PAI 2025 GPS rempl2)'!R203</f>
        <v>Númerica</v>
      </c>
      <c r="S206" s="73" t="str">
        <f>+'PAI 2025 GPS rempl2)'!S203</f>
        <v># de Campañas ejecutadas / 1 Total de Campañas a ejecutar</v>
      </c>
      <c r="T206" s="73" t="str">
        <f>+'PAI 2025 GPS rempl2)'!T203</f>
        <v>2025-05-09</v>
      </c>
      <c r="U206" s="73" t="str">
        <f>+'PAI 2025 GPS rempl2)'!U203</f>
        <v>2025-06-09</v>
      </c>
      <c r="V206" s="73" t="str">
        <f>+'PAI 2025 GPS rempl2)'!V203</f>
        <v>73-GRUPO DE TRABAJO DE COMUNICACION</v>
      </c>
    </row>
    <row r="207" spans="1:22" ht="255" x14ac:dyDescent="0.25">
      <c r="A207" s="36" t="str">
        <f>+'PAI 2025 GPS rempl2)'!A204</f>
        <v>7100.1</v>
      </c>
      <c r="B207" s="74" t="str">
        <f>+'PAI 2025 GPS rempl2)'!B204</f>
        <v>7100-DIRECCIÓN DE INVESTIGACIONES DE PROTECCIÓN DE DATOS PERSONALES</v>
      </c>
      <c r="C207" s="74">
        <f>+'PAI 2025 GPS rempl2)'!C204</f>
        <v>0</v>
      </c>
      <c r="D207" s="74" t="str">
        <f>+'PAI 2025 GPS rempl2)'!D204</f>
        <v>Producto</v>
      </c>
      <c r="E207" s="74" t="str">
        <f>+'PAI 2025 GPS rempl2)'!E204</f>
        <v>7100.1</v>
      </c>
      <c r="F207" s="74" t="str">
        <f>+'PAI 2025 GPS rempl2)'!F204</f>
        <v>Operativo</v>
      </c>
      <c r="G207" s="74" t="str">
        <f>IF(ISERROR(VLOOKUP(E207,'Plantilla publicacion'!$A$3:$F$502,6,0)),"N/A",(VLOOKUP(E207,'Plantilla publicacion'!$A$3:$F$502,6,0)))</f>
        <v>58-Promover el enfoque preventivo, diferencial y territorial en el que hacer misional de la entidad</v>
      </c>
      <c r="H207" s="74" t="str">
        <f>IF(ISERROR(VLOOKUP(E207,'Plantilla publicacion'!$A$3:$P$502,14,0)),"N/A",(VLOOKUP(E207,'Plantilla publicacion'!$A$3:$P$502,14,0)))</f>
        <v>103-Cumplimiento de productos del PAI asociados a Promover el enfoque preventivo, diferencial y territorial en el que hacer misional de la entidad</v>
      </c>
      <c r="I207" s="74" t="str">
        <f>IF(ISERROR(VLOOKUP(E207,'Plantilla publicacion'!$A$3:$P$502,15,0)),"N/A",(VLOOKUP(E207,'Plantilla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07" s="74" t="str">
        <f>IF(ISERROR(VLOOKUP(E207,'Plantilla publicacion'!$A$3:$Q$502,17,0)),"N/A",(VLOOKUP(E207,'Plantilla publicacion'!$A$3:$Q$502,17,0)))</f>
        <v>PND - 2-01-4-c- Seguridad humana y justicia social - Portabilidad de datos para el empoderamiento ciudadano / PES - Reindustrialización</v>
      </c>
      <c r="K207" s="74" t="str">
        <f>+'PAI 2025 GPS rempl2)'!K204</f>
        <v>Si</v>
      </c>
      <c r="L207" s="74" t="str">
        <f>+'PAI 2025 GPS rempl2)'!L204</f>
        <v>C-3503-0200-0012-20104c</v>
      </c>
      <c r="M207" s="74" t="str">
        <f>IF(ISERROR(VLOOKUP(E207,'Plantilla publicacion'!$A$3:$E$502,5,0)),"N/A",(VLOOKUP(E207,'Plantilla publicacion'!$A$3:$E$502,5,0)))</f>
        <v>Política Participación Ciudadana en la Gestión Pública _DIMENSIÓN Gestión con Valores para Resultados</v>
      </c>
      <c r="N207" s="74" t="str">
        <f>IF(VLOOKUP(A207,'Plantilla publicacion'!$A$3:$Q$502,16,0)=0,"NA",VLOOKUP(A207,'Plantilla publicacion'!$A$3:$Q$502,16,0))</f>
        <v>NA</v>
      </c>
      <c r="O207" s="74" t="str">
        <f>+'PAI 2025 GPS rempl2)'!O204</f>
        <v>Capacitaciones dirigidas al a los sujetos obligados para la adecuada inscripción de sus bases de datos en el Registro Nacional de Bases de Datos (RNBD), realizadas (registros fotográficos/capturas de pantallas )</v>
      </c>
      <c r="P207" s="74">
        <f>+'PAI 2025 GPS rempl2)'!P204</f>
        <v>50</v>
      </c>
      <c r="Q207" s="74">
        <f>+'PAI 2025 GPS rempl2)'!Q204</f>
        <v>6</v>
      </c>
      <c r="R207" s="74" t="str">
        <f>+'PAI 2025 GPS rempl2)'!R204</f>
        <v>Númerica</v>
      </c>
      <c r="S207" s="74" t="str">
        <f>+'PAI 2025 GPS rempl2)'!S204</f>
        <v># de capacitaciones realizadas / 6 capacitaciones a realizar</v>
      </c>
      <c r="T207" s="74" t="str">
        <f>+'PAI 2025 GPS rempl2)'!T204</f>
        <v>2025-02-04</v>
      </c>
      <c r="U207" s="74" t="str">
        <f>+'PAI 2025 GPS rempl2)'!U204</f>
        <v>2025-12-16</v>
      </c>
      <c r="V207" s="74" t="str">
        <f>+'PAI 2025 GPS rempl2)'!V204</f>
        <v>7100-DIRECCIÓN DE INVESTIGACIONES DE PROTECCIÓN DE DATOS PERSONALES;
73-GRUPO DE TRABAJO DE COMUNICACION</v>
      </c>
    </row>
    <row r="208" spans="1:22" ht="45" x14ac:dyDescent="0.25">
      <c r="A208" s="36" t="str">
        <f>+'PAI 2025 GPS rempl2)'!A205</f>
        <v>7100.1.1</v>
      </c>
      <c r="B208" s="73" t="str">
        <f>+'PAI 2025 GPS rempl2)'!B205</f>
        <v>7100-DIRECCIÓN DE INVESTIGACIONES DE PROTECCIÓN DE DATOS PERSONALES</v>
      </c>
      <c r="C208" s="73">
        <f>+'PAI 2025 GPS rempl2)'!C205</f>
        <v>0</v>
      </c>
      <c r="D208" s="73" t="str">
        <f>+'PAI 2025 GPS rempl2)'!D205</f>
        <v>Actividad propia</v>
      </c>
      <c r="E208" s="73" t="str">
        <f>+'PAI 2025 GPS rempl2)'!E205</f>
        <v>7100.1.1</v>
      </c>
      <c r="F208" s="73" t="str">
        <f>+'PAI 2025 GPS rempl2)'!F205</f>
        <v>N/A</v>
      </c>
      <c r="G208" s="73" t="str">
        <f>+'PAI 2025 GPS rempl2)'!G205</f>
        <v>N/A</v>
      </c>
      <c r="H208" s="73" t="str">
        <f>+'PAI 2025 GPS rempl2)'!H205</f>
        <v>N/A</v>
      </c>
      <c r="I208" s="73" t="str">
        <f>+'PAI 2025 GPS rempl2)'!I205</f>
        <v>N/A</v>
      </c>
      <c r="J208" s="73">
        <f>IF(ISERROR(VLOOKUP(E208,'Plantilla publicacion'!$A$3:$Q$502,17,0)),"N/A",(VLOOKUP(E208,'Plantilla publicacion'!$A$3:$Q$502,17,0)))</f>
        <v>0</v>
      </c>
      <c r="K208" s="73" t="str">
        <f>+'PAI 2025 GPS rempl2)'!K205</f>
        <v>N/A</v>
      </c>
      <c r="L208" s="73" t="str">
        <f>+'PAI 2025 GPS rempl2)'!L205</f>
        <v>N/A</v>
      </c>
      <c r="M208" s="73" t="str">
        <f>+'PAI 2025 GPS rempl2)'!M205</f>
        <v>N/A</v>
      </c>
      <c r="N208" s="73"/>
      <c r="O208" s="73" t="str">
        <f>+'PAI 2025 GPS rempl2)'!O205</f>
        <v>Elaborar y enviar cronograma de capacitaciones al grupo de comunicaciones  (correo electrónico con cronograma/único entregable)</v>
      </c>
      <c r="P208" s="73">
        <f>+'PAI 2025 GPS rempl2)'!P205</f>
        <v>10</v>
      </c>
      <c r="Q208" s="73">
        <f>+'PAI 2025 GPS rempl2)'!Q205</f>
        <v>1</v>
      </c>
      <c r="R208" s="73" t="str">
        <f>+'PAI 2025 GPS rempl2)'!R205</f>
        <v>Númerica</v>
      </c>
      <c r="S208" s="73" t="str">
        <f>+'PAI 2025 GPS rempl2)'!S205</f>
        <v># de cronogramas enviados / 1 cronograma de capacitación a enviar</v>
      </c>
      <c r="T208" s="73" t="str">
        <f>+'PAI 2025 GPS rempl2)'!T205</f>
        <v>2025-02-04</v>
      </c>
      <c r="U208" s="73" t="str">
        <f>+'PAI 2025 GPS rempl2)'!U205</f>
        <v>2025-02-07</v>
      </c>
      <c r="V208" s="73" t="str">
        <f>+'PAI 2025 GPS rempl2)'!V205</f>
        <v>7100-DIRECCIÓN DE INVESTIGACIONES DE PROTECCIÓN DE DATOS PERSONALES</v>
      </c>
    </row>
    <row r="209" spans="1:22" ht="45" x14ac:dyDescent="0.25">
      <c r="A209" s="36" t="str">
        <f>+'PAI 2025 GPS rempl2)'!A206</f>
        <v>7100.1.2</v>
      </c>
      <c r="B209" s="73" t="str">
        <f>+'PAI 2025 GPS rempl2)'!B206</f>
        <v>7100-DIRECCIÓN DE INVESTIGACIONES DE PROTECCIÓN DE DATOS PERSONALES</v>
      </c>
      <c r="C209" s="73">
        <f>+'PAI 2025 GPS rempl2)'!C206</f>
        <v>0</v>
      </c>
      <c r="D209" s="73" t="str">
        <f>+'PAI 2025 GPS rempl2)'!D206</f>
        <v>Actividad propia</v>
      </c>
      <c r="E209" s="73" t="str">
        <f>+'PAI 2025 GPS rempl2)'!E206</f>
        <v>7100.1.2</v>
      </c>
      <c r="F209" s="73" t="str">
        <f>+'PAI 2025 GPS rempl2)'!F206</f>
        <v>N/A</v>
      </c>
      <c r="G209" s="73" t="str">
        <f>+'PAI 2025 GPS rempl2)'!G206</f>
        <v>N/A</v>
      </c>
      <c r="H209" s="73" t="str">
        <f>+'PAI 2025 GPS rempl2)'!H206</f>
        <v>N/A</v>
      </c>
      <c r="I209" s="73" t="str">
        <f>+'PAI 2025 GPS rempl2)'!I206</f>
        <v>N/A</v>
      </c>
      <c r="J209" s="73">
        <f>IF(ISERROR(VLOOKUP(E209,'Plantilla publicacion'!$A$3:$Q$502,17,0)),"N/A",(VLOOKUP(E209,'Plantilla publicacion'!$A$3:$Q$502,17,0)))</f>
        <v>0</v>
      </c>
      <c r="K209" s="73" t="str">
        <f>+'PAI 2025 GPS rempl2)'!K206</f>
        <v>N/A</v>
      </c>
      <c r="L209" s="73" t="str">
        <f>+'PAI 2025 GPS rempl2)'!L206</f>
        <v>N/A</v>
      </c>
      <c r="M209" s="73" t="str">
        <f>+'PAI 2025 GPS rempl2)'!M206</f>
        <v>N/A</v>
      </c>
      <c r="N209" s="73"/>
      <c r="O209" s="73" t="str">
        <f>+'PAI 2025 GPS rempl2)'!O206</f>
        <v>Realizar capacitaciones en temas relacionados con datos personales. (Registro fotográfico o captura de pantalla)</v>
      </c>
      <c r="P209" s="73">
        <f>+'PAI 2025 GPS rempl2)'!P206</f>
        <v>60</v>
      </c>
      <c r="Q209" s="73">
        <f>+'PAI 2025 GPS rempl2)'!Q206</f>
        <v>6</v>
      </c>
      <c r="R209" s="73" t="str">
        <f>+'PAI 2025 GPS rempl2)'!R206</f>
        <v>Númerica</v>
      </c>
      <c r="S209" s="73" t="str">
        <f>+'PAI 2025 GPS rempl2)'!S206</f>
        <v># de capacitaciones realizadas / 6 capacitaciones a realizar</v>
      </c>
      <c r="T209" s="73" t="str">
        <f>+'PAI 2025 GPS rempl2)'!T206</f>
        <v>2025-02-11</v>
      </c>
      <c r="U209" s="73" t="str">
        <f>+'PAI 2025 GPS rempl2)'!U206</f>
        <v>2025-11-28</v>
      </c>
      <c r="V209" s="73" t="str">
        <f>+'PAI 2025 GPS rempl2)'!V206</f>
        <v>7100-DIRECCIÓN DE INVESTIGACIONES DE PROTECCIÓN DE DATOS PERSONALES;
73-GRUPO DE TRABAJO DE COMUNICACION</v>
      </c>
    </row>
    <row r="210" spans="1:22" ht="30" x14ac:dyDescent="0.25">
      <c r="A210" s="36" t="str">
        <f>+'PAI 2025 GPS rempl2)'!A207</f>
        <v>7100.1.3</v>
      </c>
      <c r="B210" s="73" t="str">
        <f>+'PAI 2025 GPS rempl2)'!B207</f>
        <v>7100-DIRECCIÓN DE INVESTIGACIONES DE PROTECCIÓN DE DATOS PERSONALES</v>
      </c>
      <c r="C210" s="73">
        <f>+'PAI 2025 GPS rempl2)'!C207</f>
        <v>0</v>
      </c>
      <c r="D210" s="73" t="str">
        <f>+'PAI 2025 GPS rempl2)'!D207</f>
        <v>Actividad propia</v>
      </c>
      <c r="E210" s="73" t="str">
        <f>+'PAI 2025 GPS rempl2)'!E207</f>
        <v>7100.1.3</v>
      </c>
      <c r="F210" s="73" t="str">
        <f>+'PAI 2025 GPS rempl2)'!F207</f>
        <v>N/A</v>
      </c>
      <c r="G210" s="73" t="str">
        <f>+'PAI 2025 GPS rempl2)'!G207</f>
        <v>N/A</v>
      </c>
      <c r="H210" s="73" t="str">
        <f>+'PAI 2025 GPS rempl2)'!H207</f>
        <v>N/A</v>
      </c>
      <c r="I210" s="73" t="str">
        <f>+'PAI 2025 GPS rempl2)'!I207</f>
        <v>N/A</v>
      </c>
      <c r="J210" s="73">
        <f>IF(ISERROR(VLOOKUP(E210,'Plantilla publicacion'!$A$3:$Q$502,17,0)),"N/A",(VLOOKUP(E210,'Plantilla publicacion'!$A$3:$Q$502,17,0)))</f>
        <v>0</v>
      </c>
      <c r="K210" s="73" t="str">
        <f>+'PAI 2025 GPS rempl2)'!K207</f>
        <v>N/A</v>
      </c>
      <c r="L210" s="73" t="str">
        <f>+'PAI 2025 GPS rempl2)'!L207</f>
        <v>N/A</v>
      </c>
      <c r="M210" s="73" t="str">
        <f>+'PAI 2025 GPS rempl2)'!M207</f>
        <v>N/A</v>
      </c>
      <c r="N210" s="73"/>
      <c r="O210" s="73" t="str">
        <f>+'PAI 2025 GPS rempl2)'!O207</f>
        <v>Realizar informes de capacitaciones realizadas  (Informe elaborado)</v>
      </c>
      <c r="P210" s="73">
        <f>+'PAI 2025 GPS rempl2)'!P207</f>
        <v>30</v>
      </c>
      <c r="Q210" s="73">
        <f>+'PAI 2025 GPS rempl2)'!Q207</f>
        <v>6</v>
      </c>
      <c r="R210" s="73" t="str">
        <f>+'PAI 2025 GPS rempl2)'!R207</f>
        <v>Númerica</v>
      </c>
      <c r="S210" s="73" t="str">
        <f>+'PAI 2025 GPS rempl2)'!S207</f>
        <v># de informe realizado / 6 informes a realizar</v>
      </c>
      <c r="T210" s="73" t="str">
        <f>+'PAI 2025 GPS rempl2)'!T207</f>
        <v>2025-02-11</v>
      </c>
      <c r="U210" s="73" t="str">
        <f>+'PAI 2025 GPS rempl2)'!U207</f>
        <v>2025-12-16</v>
      </c>
      <c r="V210" s="73" t="str">
        <f>+'PAI 2025 GPS rempl2)'!V207</f>
        <v>7100-DIRECCIÓN DE INVESTIGACIONES DE PROTECCIÓN DE DATOS PERSONALES</v>
      </c>
    </row>
    <row r="211" spans="1:22" ht="225" x14ac:dyDescent="0.25">
      <c r="A211" s="36" t="str">
        <f>+'PAI 2025 GPS rempl2)'!A208</f>
        <v>7100.2</v>
      </c>
      <c r="B211" s="74" t="str">
        <f>+'PAI 2025 GPS rempl2)'!B208</f>
        <v>7100-DIRECCIÓN DE INVESTIGACIONES DE PROTECCIÓN DE DATOS PERSONALES</v>
      </c>
      <c r="C211" s="74">
        <f>+'PAI 2025 GPS rempl2)'!C208</f>
        <v>0</v>
      </c>
      <c r="D211" s="74" t="str">
        <f>+'PAI 2025 GPS rempl2)'!D208</f>
        <v>Producto</v>
      </c>
      <c r="E211" s="74" t="str">
        <f>+'PAI 2025 GPS rempl2)'!E208</f>
        <v>7100.2</v>
      </c>
      <c r="F211" s="74" t="str">
        <f>+'PAI 2025 GPS rempl2)'!F208</f>
        <v>Innovador</v>
      </c>
      <c r="G211" s="74" t="str">
        <f>IF(ISERROR(VLOOKUP(E211,'Plantilla publicacion'!$A$3:$F$502,6,0)),"N/A",(VLOOKUP(E211,'Plantilla publicacion'!$A$3:$F$502,6,0)))</f>
        <v>81-Mejorar la oportunidad en la atención de trámites y servicios.</v>
      </c>
      <c r="H211" s="74" t="str">
        <f>IF(ISERROR(VLOOKUP(E211,'Plantilla publicacion'!$A$3:$P$502,14,0)),"N/A",(VLOOKUP(E211,'Plantilla publicacion'!$A$3:$P$502,14,0)))</f>
        <v>138-Avance promedio de cumplimiento de productos asociados a mejorar la oportunidad en la atención de trámites y servicios.</v>
      </c>
      <c r="I211" s="74" t="str">
        <f>IF(ISERROR(VLOOKUP(E211,'Plantilla publicacion'!$A$3:$P$502,15,0)),"N/A",(VLOOKUP(E211,'Plantilla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1" s="74" t="str">
        <f>IF(ISERROR(VLOOKUP(E211,'Plantilla publicacion'!$A$3:$Q$502,17,0)),"N/A",(VLOOKUP(E211,'Plantilla publicacion'!$A$3:$Q$502,17,0)))</f>
        <v>PND - 5-31-5-b- Convergencia regional - Entidades públicas territoriales y nacionales fortalecidas / PES - Transformación Institucional</v>
      </c>
      <c r="K211" s="74" t="str">
        <f>+'PAI 2025 GPS rempl2)'!K208</f>
        <v>No</v>
      </c>
      <c r="L211" s="74" t="str">
        <f>+'PAI 2025 GPS rempl2)'!L208</f>
        <v>C-3503-0200-0012-20104c</v>
      </c>
      <c r="M211" s="74" t="str">
        <f>IF(ISERROR(VLOOKUP(E211,'Plantilla publicacion'!$A$3:$E$502,5,0)),"N/A",(VLOOKUP(E211,'Plantilla publicacion'!$A$3:$E$502,5,0)))</f>
        <v>Política Fortalecimiento Organizacional y Simplificación de Procesos _DIMENSIÓN Gestión con Valores para Resultados</v>
      </c>
      <c r="N211" s="74" t="str">
        <f>IF(VLOOKUP(A211,'Plantilla publicacion'!$A$3:$Q$502,16,0)=0,"NA",VLOOKUP(A211,'Plantilla publicacion'!$A$3:$Q$502,16,0))</f>
        <v>NA</v>
      </c>
      <c r="O211" s="74" t="str">
        <f>+'PAI 2025 GPS rempl2)'!O208</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211" s="74">
        <f>+'PAI 2025 GPS rempl2)'!P208</f>
        <v>50</v>
      </c>
      <c r="Q211" s="74">
        <f>+'PAI 2025 GPS rempl2)'!Q208</f>
        <v>1</v>
      </c>
      <c r="R211" s="74" t="str">
        <f>+'PAI 2025 GPS rempl2)'!R208</f>
        <v>Númerica</v>
      </c>
      <c r="S211" s="74" t="str">
        <f>+'PAI 2025 GPS rempl2)'!S208</f>
        <v># de informe realizado / 1 informes a realizar</v>
      </c>
      <c r="T211" s="74" t="str">
        <f>+'PAI 2025 GPS rempl2)'!T208</f>
        <v>2025-02-03</v>
      </c>
      <c r="U211" s="74" t="str">
        <f>+'PAI 2025 GPS rempl2)'!U208</f>
        <v>2025-08-29</v>
      </c>
      <c r="V211" s="74" t="str">
        <f>+'PAI 2025 GPS rempl2)'!V208</f>
        <v>7100-DIRECCIÓN DE INVESTIGACIONES DE PROTECCIÓN DE DATOS PERSONALES</v>
      </c>
    </row>
    <row r="212" spans="1:22" ht="60" x14ac:dyDescent="0.25">
      <c r="A212" s="36" t="str">
        <f>+'PAI 2025 GPS rempl2)'!A209</f>
        <v>7100.2.1</v>
      </c>
      <c r="B212" s="73" t="str">
        <f>+'PAI 2025 GPS rempl2)'!B209</f>
        <v>7100-DIRECCIÓN DE INVESTIGACIONES DE PROTECCIÓN DE DATOS PERSONALES</v>
      </c>
      <c r="C212" s="73">
        <f>+'PAI 2025 GPS rempl2)'!C209</f>
        <v>0</v>
      </c>
      <c r="D212" s="73" t="str">
        <f>+'PAI 2025 GPS rempl2)'!D209</f>
        <v>Actividad propia</v>
      </c>
      <c r="E212" s="73" t="str">
        <f>+'PAI 2025 GPS rempl2)'!E209</f>
        <v>7100.2.1</v>
      </c>
      <c r="F212" s="73" t="str">
        <f>+'PAI 2025 GPS rempl2)'!F209</f>
        <v>N/A</v>
      </c>
      <c r="G212" s="73" t="str">
        <f>+'PAI 2025 GPS rempl2)'!G209</f>
        <v>N/A</v>
      </c>
      <c r="H212" s="73" t="str">
        <f>+'PAI 2025 GPS rempl2)'!H209</f>
        <v>N/A</v>
      </c>
      <c r="I212" s="73" t="str">
        <f>+'PAI 2025 GPS rempl2)'!I209</f>
        <v>N/A</v>
      </c>
      <c r="J212" s="73">
        <f>IF(ISERROR(VLOOKUP(E212,'Plantilla publicacion'!$A$3:$Q$502,17,0)),"N/A",(VLOOKUP(E212,'Plantilla publicacion'!$A$3:$Q$502,17,0)))</f>
        <v>0</v>
      </c>
      <c r="K212" s="73" t="str">
        <f>+'PAI 2025 GPS rempl2)'!K209</f>
        <v>N/A</v>
      </c>
      <c r="L212" s="73" t="str">
        <f>+'PAI 2025 GPS rempl2)'!L209</f>
        <v>N/A</v>
      </c>
      <c r="M212" s="73" t="str">
        <f>+'PAI 2025 GPS rempl2)'!M209</f>
        <v>N/A</v>
      </c>
      <c r="N212" s="73"/>
      <c r="O212" s="73" t="str">
        <f>+'PAI 2025 GPS rempl2)'!O209</f>
        <v>Realizar el diseño de la integración de la herramienta del Detector de Políticas con el Registro Nacional de Bases de Datos (Documento técnico con los diagramas de componentes requeridos y la descripción de cada uno)</v>
      </c>
      <c r="P212" s="73">
        <f>+'PAI 2025 GPS rempl2)'!P209</f>
        <v>20</v>
      </c>
      <c r="Q212" s="73">
        <f>+'PAI 2025 GPS rempl2)'!Q209</f>
        <v>1</v>
      </c>
      <c r="R212" s="73" t="str">
        <f>+'PAI 2025 GPS rempl2)'!R209</f>
        <v>Númerica</v>
      </c>
      <c r="S212" s="73" t="str">
        <f>+'PAI 2025 GPS rempl2)'!S209</f>
        <v># de documentos elaborados y enviados / 1 documento a elaborar y enviar</v>
      </c>
      <c r="T212" s="73" t="str">
        <f>+'PAI 2025 GPS rempl2)'!T209</f>
        <v>2025-02-03</v>
      </c>
      <c r="U212" s="73" t="str">
        <f>+'PAI 2025 GPS rempl2)'!U209</f>
        <v>2025-03-17</v>
      </c>
      <c r="V212" s="73" t="str">
        <f>+'PAI 2025 GPS rempl2)'!V209</f>
        <v>7100-DIRECCIÓN DE INVESTIGACIONES DE PROTECCIÓN DE DATOS PERSONALES</v>
      </c>
    </row>
    <row r="213" spans="1:22" ht="90" x14ac:dyDescent="0.25">
      <c r="A213" s="36" t="str">
        <f>+'PAI 2025 GPS rempl2)'!A210</f>
        <v>7100.2.2</v>
      </c>
      <c r="B213" s="73" t="str">
        <f>+'PAI 2025 GPS rempl2)'!B210</f>
        <v>7100-DIRECCIÓN DE INVESTIGACIONES DE PROTECCIÓN DE DATOS PERSONALES</v>
      </c>
      <c r="C213" s="73">
        <f>+'PAI 2025 GPS rempl2)'!C210</f>
        <v>0</v>
      </c>
      <c r="D213" s="73" t="str">
        <f>+'PAI 2025 GPS rempl2)'!D210</f>
        <v>Actividad propia</v>
      </c>
      <c r="E213" s="73" t="str">
        <f>+'PAI 2025 GPS rempl2)'!E210</f>
        <v>7100.2.2</v>
      </c>
      <c r="F213" s="73" t="str">
        <f>+'PAI 2025 GPS rempl2)'!F210</f>
        <v>N/A</v>
      </c>
      <c r="G213" s="73" t="str">
        <f>+'PAI 2025 GPS rempl2)'!G210</f>
        <v>N/A</v>
      </c>
      <c r="H213" s="73" t="str">
        <f>+'PAI 2025 GPS rempl2)'!H210</f>
        <v>N/A</v>
      </c>
      <c r="I213" s="73" t="str">
        <f>+'PAI 2025 GPS rempl2)'!I210</f>
        <v>N/A</v>
      </c>
      <c r="J213" s="73">
        <f>IF(ISERROR(VLOOKUP(E213,'Plantilla publicacion'!$A$3:$Q$502,17,0)),"N/A",(VLOOKUP(E213,'Plantilla publicacion'!$A$3:$Q$502,17,0)))</f>
        <v>0</v>
      </c>
      <c r="K213" s="73" t="str">
        <f>+'PAI 2025 GPS rempl2)'!K210</f>
        <v>N/A</v>
      </c>
      <c r="L213" s="73" t="str">
        <f>+'PAI 2025 GPS rempl2)'!L210</f>
        <v>N/A</v>
      </c>
      <c r="M213" s="73" t="str">
        <f>+'PAI 2025 GPS rempl2)'!M210</f>
        <v>N/A</v>
      </c>
      <c r="N213" s="73"/>
      <c r="O213" s="73" t="str">
        <f>+'PAI 2025 GPS rempl2)'!O210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213" s="73">
        <f>+'PAI 2025 GPS rempl2)'!P210</f>
        <v>30</v>
      </c>
      <c r="Q213" s="73">
        <f>+'PAI 2025 GPS rempl2)'!Q210</f>
        <v>1</v>
      </c>
      <c r="R213" s="73" t="str">
        <f>+'PAI 2025 GPS rempl2)'!R210</f>
        <v>Númerica</v>
      </c>
      <c r="S213" s="73" t="str">
        <f>+'PAI 2025 GPS rempl2)'!S210</f>
        <v># de documentos elaborados y enviados / 1 documento a elaborar y enviar</v>
      </c>
      <c r="T213" s="73" t="str">
        <f>+'PAI 2025 GPS rempl2)'!T210</f>
        <v>2025-03-18</v>
      </c>
      <c r="U213" s="73" t="str">
        <f>+'PAI 2025 GPS rempl2)'!U210</f>
        <v>2025-05-29</v>
      </c>
      <c r="V213" s="73" t="str">
        <f>+'PAI 2025 GPS rempl2)'!V210</f>
        <v>7100-DIRECCIÓN DE INVESTIGACIONES DE PROTECCIÓN DE DATOS PERSONALES</v>
      </c>
    </row>
    <row r="214" spans="1:22" ht="60" x14ac:dyDescent="0.25">
      <c r="A214" s="36" t="str">
        <f>+'PAI 2025 GPS rempl2)'!A211</f>
        <v>7100.2.3</v>
      </c>
      <c r="B214" s="73" t="str">
        <f>+'PAI 2025 GPS rempl2)'!B211</f>
        <v>7100-DIRECCIÓN DE INVESTIGACIONES DE PROTECCIÓN DE DATOS PERSONALES</v>
      </c>
      <c r="C214" s="73">
        <f>+'PAI 2025 GPS rempl2)'!C211</f>
        <v>0</v>
      </c>
      <c r="D214" s="73" t="str">
        <f>+'PAI 2025 GPS rempl2)'!D211</f>
        <v>Actividad propia</v>
      </c>
      <c r="E214" s="73" t="str">
        <f>+'PAI 2025 GPS rempl2)'!E211</f>
        <v>7100.2.3</v>
      </c>
      <c r="F214" s="73" t="str">
        <f>+'PAI 2025 GPS rempl2)'!F211</f>
        <v>N/A</v>
      </c>
      <c r="G214" s="73" t="str">
        <f>+'PAI 2025 GPS rempl2)'!G211</f>
        <v>N/A</v>
      </c>
      <c r="H214" s="73" t="str">
        <f>+'PAI 2025 GPS rempl2)'!H211</f>
        <v>N/A</v>
      </c>
      <c r="I214" s="73" t="str">
        <f>+'PAI 2025 GPS rempl2)'!I211</f>
        <v>N/A</v>
      </c>
      <c r="J214" s="73">
        <f>IF(ISERROR(VLOOKUP(E214,'Plantilla publicacion'!$A$3:$Q$502,17,0)),"N/A",(VLOOKUP(E214,'Plantilla publicacion'!$A$3:$Q$502,17,0)))</f>
        <v>0</v>
      </c>
      <c r="K214" s="73" t="str">
        <f>+'PAI 2025 GPS rempl2)'!K211</f>
        <v>N/A</v>
      </c>
      <c r="L214" s="73" t="str">
        <f>+'PAI 2025 GPS rempl2)'!L211</f>
        <v>N/A</v>
      </c>
      <c r="M214" s="73" t="str">
        <f>+'PAI 2025 GPS rempl2)'!M211</f>
        <v>N/A</v>
      </c>
      <c r="N214" s="73"/>
      <c r="O214" s="73" t="str">
        <f>+'PAI 2025 GPS rempl2)'!O211</f>
        <v>Ejecutar pruebas funcionales y pruebas de carga al sistema RNBD para garantizar su correcto funcionamiento en el proceso de  validación de documentos de políticas (Informe que detalle los resultados obtenidos durante el proceso de pruebas)</v>
      </c>
      <c r="P214" s="73">
        <f>+'PAI 2025 GPS rempl2)'!P211</f>
        <v>20</v>
      </c>
      <c r="Q214" s="73">
        <f>+'PAI 2025 GPS rempl2)'!Q211</f>
        <v>1</v>
      </c>
      <c r="R214" s="73" t="str">
        <f>+'PAI 2025 GPS rempl2)'!R211</f>
        <v>Númerica</v>
      </c>
      <c r="S214" s="73" t="str">
        <f>+'PAI 2025 GPS rempl2)'!S211</f>
        <v># de documentos elaborados y enviados / 1 documento a elaborar y enviar</v>
      </c>
      <c r="T214" s="73" t="str">
        <f>+'PAI 2025 GPS rempl2)'!T211</f>
        <v>2025-06-03</v>
      </c>
      <c r="U214" s="73" t="str">
        <f>+'PAI 2025 GPS rempl2)'!U211</f>
        <v>2025-06-27</v>
      </c>
      <c r="V214" s="73" t="str">
        <f>+'PAI 2025 GPS rempl2)'!V211</f>
        <v>7100-DIRECCIÓN DE INVESTIGACIONES DE PROTECCIÓN DE DATOS PERSONALES</v>
      </c>
    </row>
    <row r="215" spans="1:22" ht="60" x14ac:dyDescent="0.25">
      <c r="A215" s="36" t="str">
        <f>+'PAI 2025 GPS rempl2)'!A212</f>
        <v>7100.2.4</v>
      </c>
      <c r="B215" s="73" t="str">
        <f>+'PAI 2025 GPS rempl2)'!B212</f>
        <v>7100-DIRECCIÓN DE INVESTIGACIONES DE PROTECCIÓN DE DATOS PERSONALES</v>
      </c>
      <c r="C215" s="73">
        <f>+'PAI 2025 GPS rempl2)'!C212</f>
        <v>0</v>
      </c>
      <c r="D215" s="73" t="str">
        <f>+'PAI 2025 GPS rempl2)'!D212</f>
        <v>Actividad propia</v>
      </c>
      <c r="E215" s="73" t="str">
        <f>+'PAI 2025 GPS rempl2)'!E212</f>
        <v>7100.2.4</v>
      </c>
      <c r="F215" s="73" t="str">
        <f>+'PAI 2025 GPS rempl2)'!F212</f>
        <v>N/A</v>
      </c>
      <c r="G215" s="73" t="str">
        <f>+'PAI 2025 GPS rempl2)'!G212</f>
        <v>N/A</v>
      </c>
      <c r="H215" s="73" t="str">
        <f>+'PAI 2025 GPS rempl2)'!H212</f>
        <v>N/A</v>
      </c>
      <c r="I215" s="73" t="str">
        <f>+'PAI 2025 GPS rempl2)'!I212</f>
        <v>N/A</v>
      </c>
      <c r="J215" s="73">
        <f>IF(ISERROR(VLOOKUP(E215,'Plantilla publicacion'!$A$3:$Q$502,17,0)),"N/A",(VLOOKUP(E215,'Plantilla publicacion'!$A$3:$Q$502,17,0)))</f>
        <v>0</v>
      </c>
      <c r="K215" s="73" t="str">
        <f>+'PAI 2025 GPS rempl2)'!K212</f>
        <v>N/A</v>
      </c>
      <c r="L215" s="73" t="str">
        <f>+'PAI 2025 GPS rempl2)'!L212</f>
        <v>N/A</v>
      </c>
      <c r="M215" s="73" t="str">
        <f>+'PAI 2025 GPS rempl2)'!M212</f>
        <v>N/A</v>
      </c>
      <c r="N215" s="73"/>
      <c r="O215" s="73" t="str">
        <f>+'PAI 2025 GPS rempl2)'!O212</f>
        <v>Realizar capacitación a los usuarios funcionales para socializar el manejo del servicio del Detector de Políticas como parte del sistema RNBD (Actas de Capacitación realizadas a los usuarios funcionales)</v>
      </c>
      <c r="P215" s="73">
        <f>+'PAI 2025 GPS rempl2)'!P212</f>
        <v>10</v>
      </c>
      <c r="Q215" s="73">
        <f>+'PAI 2025 GPS rempl2)'!Q212</f>
        <v>1</v>
      </c>
      <c r="R215" s="73" t="str">
        <f>+'PAI 2025 GPS rempl2)'!R212</f>
        <v>Númerica</v>
      </c>
      <c r="S215" s="73" t="str">
        <f>+'PAI 2025 GPS rempl2)'!S212</f>
        <v># de acta de  capacitaciones realizadas / 1 acta de  capacitaciones a realizar</v>
      </c>
      <c r="T215" s="73" t="str">
        <f>+'PAI 2025 GPS rempl2)'!T212</f>
        <v>2025-07-01</v>
      </c>
      <c r="U215" s="73" t="str">
        <f>+'PAI 2025 GPS rempl2)'!U212</f>
        <v>2025-07-30</v>
      </c>
      <c r="V215" s="73" t="str">
        <f>+'PAI 2025 GPS rempl2)'!V212</f>
        <v>7100-DIRECCIÓN DE INVESTIGACIONES DE PROTECCIÓN DE DATOS PERSONALES</v>
      </c>
    </row>
    <row r="216" spans="1:22" ht="45" x14ac:dyDescent="0.25">
      <c r="A216" s="36" t="str">
        <f>+'PAI 2025 GPS rempl2)'!A213</f>
        <v>7100.2.5</v>
      </c>
      <c r="B216" s="73" t="str">
        <f>+'PAI 2025 GPS rempl2)'!B213</f>
        <v>7100-DIRECCIÓN DE INVESTIGACIONES DE PROTECCIÓN DE DATOS PERSONALES</v>
      </c>
      <c r="C216" s="73">
        <f>+'PAI 2025 GPS rempl2)'!C213</f>
        <v>0</v>
      </c>
      <c r="D216" s="73" t="str">
        <f>+'PAI 2025 GPS rempl2)'!D213</f>
        <v>Actividad propia</v>
      </c>
      <c r="E216" s="73" t="str">
        <f>+'PAI 2025 GPS rempl2)'!E213</f>
        <v>7100.2.5</v>
      </c>
      <c r="F216" s="73" t="str">
        <f>+'PAI 2025 GPS rempl2)'!F213</f>
        <v>N/A</v>
      </c>
      <c r="G216" s="73" t="str">
        <f>+'PAI 2025 GPS rempl2)'!G213</f>
        <v>N/A</v>
      </c>
      <c r="H216" s="73" t="str">
        <f>+'PAI 2025 GPS rempl2)'!H213</f>
        <v>N/A</v>
      </c>
      <c r="I216" s="73" t="str">
        <f>+'PAI 2025 GPS rempl2)'!I213</f>
        <v>N/A</v>
      </c>
      <c r="J216" s="73">
        <f>IF(ISERROR(VLOOKUP(E216,'Plantilla publicacion'!$A$3:$Q$502,17,0)),"N/A",(VLOOKUP(E216,'Plantilla publicacion'!$A$3:$Q$502,17,0)))</f>
        <v>0</v>
      </c>
      <c r="K216" s="73" t="str">
        <f>+'PAI 2025 GPS rempl2)'!K213</f>
        <v>N/A</v>
      </c>
      <c r="L216" s="73" t="str">
        <f>+'PAI 2025 GPS rempl2)'!L213</f>
        <v>N/A</v>
      </c>
      <c r="M216" s="73" t="str">
        <f>+'PAI 2025 GPS rempl2)'!M213</f>
        <v>N/A</v>
      </c>
      <c r="N216" s="73"/>
      <c r="O216" s="73" t="str">
        <f>+'PAI 2025 GPS rempl2)'!O213</f>
        <v>Realizar paso a producción de la versión del sistema RNBD que incluya la integración con el Detector de Políticas (Informe que evidencie el paso a producción)</v>
      </c>
      <c r="P216" s="73">
        <f>+'PAI 2025 GPS rempl2)'!P213</f>
        <v>20</v>
      </c>
      <c r="Q216" s="73">
        <f>+'PAI 2025 GPS rempl2)'!Q213</f>
        <v>1</v>
      </c>
      <c r="R216" s="73" t="str">
        <f>+'PAI 2025 GPS rempl2)'!R213</f>
        <v>Númerica</v>
      </c>
      <c r="S216" s="73" t="str">
        <f>+'PAI 2025 GPS rempl2)'!S213</f>
        <v># de informe realizado / 1 informes a realizar</v>
      </c>
      <c r="T216" s="73" t="str">
        <f>+'PAI 2025 GPS rempl2)'!T213</f>
        <v>2025-07-31</v>
      </c>
      <c r="U216" s="73" t="str">
        <f>+'PAI 2025 GPS rempl2)'!U213</f>
        <v>2025-08-29</v>
      </c>
      <c r="V216" s="73" t="str">
        <f>+'PAI 2025 GPS rempl2)'!V213</f>
        <v>7100-DIRECCIÓN DE INVESTIGACIONES DE PROTECCIÓN DE DATOS PERSONALES</v>
      </c>
    </row>
    <row r="217" spans="1:22" ht="135" x14ac:dyDescent="0.25">
      <c r="A217" s="36" t="str">
        <f>+'PAI 2025 GPS rempl2)'!A214</f>
        <v>7200.1</v>
      </c>
      <c r="B217" s="74" t="str">
        <f>+'PAI 2025 GPS rempl2)'!B214</f>
        <v>7200-DIRECCION DE HABEAS DATA</v>
      </c>
      <c r="C217" s="74">
        <f>+'PAI 2025 GPS rempl2)'!C214</f>
        <v>0</v>
      </c>
      <c r="D217" s="74" t="str">
        <f>+'PAI 2025 GPS rempl2)'!D214</f>
        <v>Producto</v>
      </c>
      <c r="E217" s="74" t="str">
        <f>+'PAI 2025 GPS rempl2)'!E214</f>
        <v>7200.1</v>
      </c>
      <c r="F217" s="74" t="str">
        <f>+'PAI 2025 GPS rempl2)'!F214</f>
        <v>Innovador</v>
      </c>
      <c r="G217" s="74" t="str">
        <f>IF(ISERROR(VLOOKUP(E217,'Plantilla publicacion'!$A$3:$F$502,6,0)),"N/A",(VLOOKUP(E217,'Plantilla publicacion'!$A$3:$F$502,6,0)))</f>
        <v>62-Fortalecer la infraestructura, uso y aprovechamiento de las tecnologías de la información, para optimizar la capacidad institucional</v>
      </c>
      <c r="H217" s="74" t="str">
        <f>IF(ISERROR(VLOOKUP(E217,'Plantilla publicacion'!$A$3:$P$502,14,0)),"N/A",(VLOOKUP(E217,'Plantilla publicacion'!$A$3:$P$502,14,0)))</f>
        <v>109-Cumplimiento de productos del PAI asociados a Fortalecer la infraestructura, uso y aprovechamiento de las tecnologías de la información, para optimizar la capacidad institucional</v>
      </c>
      <c r="I217" s="74" t="str">
        <f>IF(ISERROR(VLOOKUP(E217,'Plantilla publicacion'!$A$3:$P$502,15,0)),"N/A",(VLOOKUP(E217,'Plantilla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17" s="74" t="str">
        <f>IF(ISERROR(VLOOKUP(E217,'Plantilla publicacion'!$A$3:$Q$502,17,0)),"N/A",(VLOOKUP(E217,'Plantilla publicacion'!$A$3:$Q$502,17,0)))</f>
        <v>PND - 5-31-5-d- Convergencia regional - Gobierno digital para la gente / PES - Transformación Institucional</v>
      </c>
      <c r="K217" s="74" t="str">
        <f>+'PAI 2025 GPS rempl2)'!K214</f>
        <v>Si</v>
      </c>
      <c r="L217" s="74" t="str">
        <f>+'PAI 2025 GPS rempl2)'!L214</f>
        <v>C-3503-0200-0012-20104c</v>
      </c>
      <c r="M217" s="74" t="str">
        <f>IF(ISERROR(VLOOKUP(E217,'Plantilla publicacion'!$A$3:$E$502,5,0)),"N/A",(VLOOKUP(E217,'Plantilla publicacion'!$A$3:$E$502,5,0)))</f>
        <v>Política Fortalecimiento Organizacional y Simplificación de Procesos _DIMENSIÓN Gestión con Valores para Resultados</v>
      </c>
      <c r="N217" s="74" t="str">
        <f>IF(VLOOKUP(A217,'Plantilla publicacion'!$A$3:$Q$502,16,0)=0,"NA",VLOOKUP(A217,'Plantilla publicacion'!$A$3:$Q$502,16,0))</f>
        <v>NA</v>
      </c>
      <c r="O217" s="74" t="str">
        <f>+'PAI 2025 GPS rempl2)'!O214</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217" s="74">
        <f>+'PAI 2025 GPS rempl2)'!P214</f>
        <v>50</v>
      </c>
      <c r="Q217" s="74">
        <f>+'PAI 2025 GPS rempl2)'!Q214</f>
        <v>1</v>
      </c>
      <c r="R217" s="74" t="str">
        <f>+'PAI 2025 GPS rempl2)'!R214</f>
        <v>Númerica</v>
      </c>
      <c r="S217" s="74" t="str">
        <f>+'PAI 2025 GPS rempl2)'!S214</f>
        <v># de Piloto de Inteligencia Artificial desarrollado / 1 Piloto de Inteligencia Artificial programado</v>
      </c>
      <c r="T217" s="74" t="str">
        <f>+'PAI 2025 GPS rempl2)'!T214</f>
        <v>2025-02-03</v>
      </c>
      <c r="U217" s="74" t="str">
        <f>+'PAI 2025 GPS rempl2)'!U214</f>
        <v>2025-10-30</v>
      </c>
      <c r="V217" s="74" t="str">
        <f>+'PAI 2025 GPS rempl2)'!V214</f>
        <v>20-OFICINA DE TECNOLOGÍA E INFORMÁTICA;
7200-DIRECCION DE HABEAS DATA</v>
      </c>
    </row>
    <row r="218" spans="1:22" ht="60" x14ac:dyDescent="0.25">
      <c r="A218" s="36" t="str">
        <f>+'PAI 2025 GPS rempl2)'!A215</f>
        <v>7200.1.1</v>
      </c>
      <c r="B218" s="73" t="str">
        <f>+'PAI 2025 GPS rempl2)'!B215</f>
        <v>7200-DIRECCION DE HABEAS DATA</v>
      </c>
      <c r="C218" s="73">
        <f>+'PAI 2025 GPS rempl2)'!C215</f>
        <v>0</v>
      </c>
      <c r="D218" s="73" t="str">
        <f>+'PAI 2025 GPS rempl2)'!D215</f>
        <v>Actividad propia</v>
      </c>
      <c r="E218" s="73" t="str">
        <f>+'PAI 2025 GPS rempl2)'!E215</f>
        <v>7200.1.1</v>
      </c>
      <c r="F218" s="73" t="str">
        <f>+'PAI 2025 GPS rempl2)'!F215</f>
        <v>N/A</v>
      </c>
      <c r="G218" s="73" t="str">
        <f>+'PAI 2025 GPS rempl2)'!G215</f>
        <v>N/A</v>
      </c>
      <c r="H218" s="73" t="str">
        <f>+'PAI 2025 GPS rempl2)'!H215</f>
        <v>N/A</v>
      </c>
      <c r="I218" s="73" t="str">
        <f>+'PAI 2025 GPS rempl2)'!I215</f>
        <v>N/A</v>
      </c>
      <c r="J218" s="73">
        <f>IF(ISERROR(VLOOKUP(E218,'Plantilla publicacion'!$A$3:$Q$502,17,0)),"N/A",(VLOOKUP(E218,'Plantilla publicacion'!$A$3:$Q$502,17,0)))</f>
        <v>0</v>
      </c>
      <c r="K218" s="73" t="str">
        <f>+'PAI 2025 GPS rempl2)'!K215</f>
        <v>N/A</v>
      </c>
      <c r="L218" s="73" t="str">
        <f>+'PAI 2025 GPS rempl2)'!L215</f>
        <v>N/A</v>
      </c>
      <c r="M218" s="73" t="str">
        <f>+'PAI 2025 GPS rempl2)'!M215</f>
        <v>N/A</v>
      </c>
      <c r="N218" s="73"/>
      <c r="O218" s="73" t="str">
        <f>+'PAI 2025 GPS rempl2)'!O215</f>
        <v>Elaborar y aprobar requerimiento (1. Formato Solicitud de Requerimientos a Sistemas de Información GS03-F18, 2. Formato Lista de Chequeo de Requisitos de Seguridad de la Información GS03-F27 (Opcional) )</v>
      </c>
      <c r="P218" s="73">
        <f>+'PAI 2025 GPS rempl2)'!P215</f>
        <v>100</v>
      </c>
      <c r="Q218" s="73">
        <f>+'PAI 2025 GPS rempl2)'!Q215</f>
        <v>1</v>
      </c>
      <c r="R218" s="73" t="str">
        <f>+'PAI 2025 GPS rempl2)'!R215</f>
        <v>Númerica</v>
      </c>
      <c r="S218" s="73" t="str">
        <f>+'PAI 2025 GPS rempl2)'!S215</f>
        <v># de soportes presentados / 1 soportes a presentar</v>
      </c>
      <c r="T218" s="73" t="str">
        <f>+'PAI 2025 GPS rempl2)'!T215</f>
        <v>2025-02-03</v>
      </c>
      <c r="U218" s="73" t="str">
        <f>+'PAI 2025 GPS rempl2)'!U215</f>
        <v>2025-04-30</v>
      </c>
      <c r="V218" s="73" t="str">
        <f>+'PAI 2025 GPS rempl2)'!V215</f>
        <v>20-OFICINA DE TECNOLOGÍA E INFORMÁTICA;
7200-DIRECCION DE HABEAS DATA</v>
      </c>
    </row>
    <row r="219" spans="1:22" ht="60" x14ac:dyDescent="0.25">
      <c r="A219" s="36" t="str">
        <f>+'PAI 2025 GPS rempl2)'!A216</f>
        <v>7200.1.2</v>
      </c>
      <c r="B219" s="73" t="str">
        <f>+'PAI 2025 GPS rempl2)'!B216</f>
        <v>7200-DIRECCION DE HABEAS DATA</v>
      </c>
      <c r="C219" s="73">
        <f>+'PAI 2025 GPS rempl2)'!C216</f>
        <v>0</v>
      </c>
      <c r="D219" s="73" t="str">
        <f>+'PAI 2025 GPS rempl2)'!D216</f>
        <v>Actividad sin participaci�n</v>
      </c>
      <c r="E219" s="73" t="str">
        <f>+'PAI 2025 GPS rempl2)'!E216</f>
        <v>7200.1.2</v>
      </c>
      <c r="F219" s="73" t="str">
        <f>+'PAI 2025 GPS rempl2)'!F216</f>
        <v>N/A</v>
      </c>
      <c r="G219" s="73" t="str">
        <f>+'PAI 2025 GPS rempl2)'!G216</f>
        <v>N/A</v>
      </c>
      <c r="H219" s="73" t="str">
        <f>+'PAI 2025 GPS rempl2)'!H216</f>
        <v>N/A</v>
      </c>
      <c r="I219" s="73" t="str">
        <f>+'PAI 2025 GPS rempl2)'!I216</f>
        <v>N/A</v>
      </c>
      <c r="J219" s="73">
        <f>IF(ISERROR(VLOOKUP(E219,'Plantilla publicacion'!$A$3:$Q$502,17,0)),"N/A",(VLOOKUP(E219,'Plantilla publicacion'!$A$3:$Q$502,17,0)))</f>
        <v>0</v>
      </c>
      <c r="K219" s="73" t="str">
        <f>+'PAI 2025 GPS rempl2)'!K216</f>
        <v>N/A</v>
      </c>
      <c r="L219" s="73" t="str">
        <f>+'PAI 2025 GPS rempl2)'!L216</f>
        <v>N/A</v>
      </c>
      <c r="M219" s="73" t="str">
        <f>+'PAI 2025 GPS rempl2)'!M216</f>
        <v>N/A</v>
      </c>
      <c r="N219" s="73"/>
      <c r="O219" s="73" t="str">
        <f>+'PAI 2025 GPS rempl2)'!O216</f>
        <v>Diseñar la solución (1. Anteproyecto (Alcance, estado del arte, metodología, métricas, cronograma, etc.) / Único entregable)</v>
      </c>
      <c r="P219" s="73">
        <f>+'PAI 2025 GPS rempl2)'!P216</f>
        <v>0</v>
      </c>
      <c r="Q219" s="73">
        <f>+'PAI 2025 GPS rempl2)'!Q216</f>
        <v>1</v>
      </c>
      <c r="R219" s="73" t="str">
        <f>+'PAI 2025 GPS rempl2)'!R216</f>
        <v>Númerica</v>
      </c>
      <c r="S219" s="73" t="str">
        <f>+'PAI 2025 GPS rempl2)'!S216</f>
        <v># de soportes presentados / 1 soportes a presentar</v>
      </c>
      <c r="T219" s="73" t="str">
        <f>+'PAI 2025 GPS rempl2)'!T216</f>
        <v>2025-05-02</v>
      </c>
      <c r="U219" s="73" t="str">
        <f>+'PAI 2025 GPS rempl2)'!U216</f>
        <v>2025-07-01</v>
      </c>
      <c r="V219" s="73" t="str">
        <f>+'PAI 2025 GPS rempl2)'!V216</f>
        <v>20-OFICINA DE TECNOLOGÍA E INFORMÁTICA</v>
      </c>
    </row>
    <row r="220" spans="1:22" ht="60" x14ac:dyDescent="0.25">
      <c r="A220" s="36" t="str">
        <f>+'PAI 2025 GPS rempl2)'!A217</f>
        <v>7200.1.3</v>
      </c>
      <c r="B220" s="73" t="str">
        <f>+'PAI 2025 GPS rempl2)'!B217</f>
        <v>7200-DIRECCION DE HABEAS DATA</v>
      </c>
      <c r="C220" s="73">
        <f>+'PAI 2025 GPS rempl2)'!C217</f>
        <v>0</v>
      </c>
      <c r="D220" s="73" t="str">
        <f>+'PAI 2025 GPS rempl2)'!D217</f>
        <v>Actividad sin participaci�n</v>
      </c>
      <c r="E220" s="73" t="str">
        <f>+'PAI 2025 GPS rempl2)'!E217</f>
        <v>7200.1.3</v>
      </c>
      <c r="F220" s="73" t="str">
        <f>+'PAI 2025 GPS rempl2)'!F217</f>
        <v>N/A</v>
      </c>
      <c r="G220" s="73" t="str">
        <f>+'PAI 2025 GPS rempl2)'!G217</f>
        <v>N/A</v>
      </c>
      <c r="H220" s="73" t="str">
        <f>+'PAI 2025 GPS rempl2)'!H217</f>
        <v>N/A</v>
      </c>
      <c r="I220" s="73" t="str">
        <f>+'PAI 2025 GPS rempl2)'!I217</f>
        <v>N/A</v>
      </c>
      <c r="J220" s="73">
        <f>IF(ISERROR(VLOOKUP(E220,'Plantilla publicacion'!$A$3:$Q$502,17,0)),"N/A",(VLOOKUP(E220,'Plantilla publicacion'!$A$3:$Q$502,17,0)))</f>
        <v>0</v>
      </c>
      <c r="K220" s="73" t="str">
        <f>+'PAI 2025 GPS rempl2)'!K217</f>
        <v>N/A</v>
      </c>
      <c r="L220" s="73" t="str">
        <f>+'PAI 2025 GPS rempl2)'!L217</f>
        <v>N/A</v>
      </c>
      <c r="M220" s="73" t="str">
        <f>+'PAI 2025 GPS rempl2)'!M217</f>
        <v>N/A</v>
      </c>
      <c r="N220" s="73"/>
      <c r="O220" s="73" t="str">
        <f>+'PAI 2025 GPS rempl2)'!O217</f>
        <v>Planeación y gestión de la solución  (1. Reporte planeación de tareas, linea base de requerimientos (historias de usuario) y entregables  en la herramienta devops 2. plan de pruebas diseñado y registrado en la herramienta devops)</v>
      </c>
      <c r="P220" s="73">
        <f>+'PAI 2025 GPS rempl2)'!P217</f>
        <v>0</v>
      </c>
      <c r="Q220" s="73">
        <f>+'PAI 2025 GPS rempl2)'!Q217</f>
        <v>1</v>
      </c>
      <c r="R220" s="73" t="str">
        <f>+'PAI 2025 GPS rempl2)'!R217</f>
        <v>Númerica</v>
      </c>
      <c r="S220" s="73" t="str">
        <f>+'PAI 2025 GPS rempl2)'!S217</f>
        <v># de soportes presentados / 1 soportes a presentar</v>
      </c>
      <c r="T220" s="73" t="str">
        <f>+'PAI 2025 GPS rempl2)'!T217</f>
        <v>2025-07-01</v>
      </c>
      <c r="U220" s="73" t="str">
        <f>+'PAI 2025 GPS rempl2)'!U217</f>
        <v>2025-07-31</v>
      </c>
      <c r="V220" s="73" t="str">
        <f>+'PAI 2025 GPS rempl2)'!V217</f>
        <v>20-OFICINA DE TECNOLOGÍA E INFORMÁTICA</v>
      </c>
    </row>
    <row r="221" spans="1:22" ht="60" x14ac:dyDescent="0.25">
      <c r="A221" s="36" t="str">
        <f>+'PAI 2025 GPS rempl2)'!A218</f>
        <v>7200.1.4</v>
      </c>
      <c r="B221" s="73" t="str">
        <f>+'PAI 2025 GPS rempl2)'!B218</f>
        <v>7200-DIRECCION DE HABEAS DATA</v>
      </c>
      <c r="C221" s="73">
        <f>+'PAI 2025 GPS rempl2)'!C218</f>
        <v>0</v>
      </c>
      <c r="D221" s="73" t="str">
        <f>+'PAI 2025 GPS rempl2)'!D218</f>
        <v>Actividad sin participaci�n</v>
      </c>
      <c r="E221" s="73" t="str">
        <f>+'PAI 2025 GPS rempl2)'!E218</f>
        <v>7200.1.4</v>
      </c>
      <c r="F221" s="73" t="str">
        <f>+'PAI 2025 GPS rempl2)'!F218</f>
        <v>N/A</v>
      </c>
      <c r="G221" s="73" t="str">
        <f>+'PAI 2025 GPS rempl2)'!G218</f>
        <v>N/A</v>
      </c>
      <c r="H221" s="73" t="str">
        <f>+'PAI 2025 GPS rempl2)'!H218</f>
        <v>N/A</v>
      </c>
      <c r="I221" s="73" t="str">
        <f>+'PAI 2025 GPS rempl2)'!I218</f>
        <v>N/A</v>
      </c>
      <c r="J221" s="73">
        <f>IF(ISERROR(VLOOKUP(E221,'Plantilla publicacion'!$A$3:$Q$502,17,0)),"N/A",(VLOOKUP(E221,'Plantilla publicacion'!$A$3:$Q$502,17,0)))</f>
        <v>0</v>
      </c>
      <c r="K221" s="73" t="str">
        <f>+'PAI 2025 GPS rempl2)'!K218</f>
        <v>N/A</v>
      </c>
      <c r="L221" s="73" t="str">
        <f>+'PAI 2025 GPS rempl2)'!L218</f>
        <v>N/A</v>
      </c>
      <c r="M221" s="73" t="str">
        <f>+'PAI 2025 GPS rempl2)'!M218</f>
        <v>N/A</v>
      </c>
      <c r="N221" s="73"/>
      <c r="O221" s="73" t="str">
        <f>+'PAI 2025 GPS rempl2)'!O218</f>
        <v>Desarrollo de la solución (1. Captura de pantalla del Código fuente registrado en devops / 2. Captura de pantalla  de casos de prueba ejecutados por desarrollo. 3. Informe de desarrollo )</v>
      </c>
      <c r="P221" s="73">
        <f>+'PAI 2025 GPS rempl2)'!P218</f>
        <v>0</v>
      </c>
      <c r="Q221" s="73">
        <f>+'PAI 2025 GPS rempl2)'!Q218</f>
        <v>1</v>
      </c>
      <c r="R221" s="73" t="str">
        <f>+'PAI 2025 GPS rempl2)'!R218</f>
        <v>Númerica</v>
      </c>
      <c r="S221" s="73" t="str">
        <f>+'PAI 2025 GPS rempl2)'!S218</f>
        <v># de soportes presentados / 1 soportes a presentar</v>
      </c>
      <c r="T221" s="73" t="str">
        <f>+'PAI 2025 GPS rempl2)'!T218</f>
        <v>2025-08-01</v>
      </c>
      <c r="U221" s="73" t="str">
        <f>+'PAI 2025 GPS rempl2)'!U218</f>
        <v>2025-10-30</v>
      </c>
      <c r="V221" s="73" t="str">
        <f>+'PAI 2025 GPS rempl2)'!V218</f>
        <v>20-OFICINA DE TECNOLOGÍA E INFORMÁTICA</v>
      </c>
    </row>
    <row r="222" spans="1:22" ht="225" x14ac:dyDescent="0.25">
      <c r="A222" s="36" t="str">
        <f>+'PAI 2025 GPS rempl2)'!A219</f>
        <v>7200.2</v>
      </c>
      <c r="B222" s="74" t="str">
        <f>+'PAI 2025 GPS rempl2)'!B219</f>
        <v>7200-DIRECCION DE HABEAS DATA</v>
      </c>
      <c r="C222" s="74">
        <f>+'PAI 2025 GPS rempl2)'!C219</f>
        <v>0</v>
      </c>
      <c r="D222" s="74" t="str">
        <f>+'PAI 2025 GPS rempl2)'!D219</f>
        <v>Producto</v>
      </c>
      <c r="E222" s="74" t="str">
        <f>+'PAI 2025 GPS rempl2)'!E219</f>
        <v>7200.2</v>
      </c>
      <c r="F222" s="74" t="str">
        <f>+'PAI 2025 GPS rempl2)'!F219</f>
        <v>Operativo</v>
      </c>
      <c r="G222" s="74" t="str">
        <f>IF(ISERROR(VLOOKUP(E222,'Plantilla publicacion'!$A$3:$F$502,6,0)),"N/A",(VLOOKUP(E222,'Plantilla publicacion'!$A$3:$F$502,6,0)))</f>
        <v>56-Fortalecer la gestión de la información, el conocimiento y la innovación para optimizar la capacidad institucional</v>
      </c>
      <c r="H222" s="74" t="str">
        <f>IF(ISERROR(VLOOKUP(E222,'Plantilla publicacion'!$A$3:$P$502,14,0)),"N/A",(VLOOKUP(E222,'Plantilla publicacion'!$A$3:$P$502,14,0)))</f>
        <v>102-Cumplimiento de productos del PAI asociados a Fortalecer la gestión de la información, el conocimiento y la innovación para optimizar la capacidad institucional</v>
      </c>
      <c r="I222" s="74" t="str">
        <f>IF(ISERROR(VLOOKUP(E222,'Plantilla publicacion'!$A$3:$P$502,15,0)),"N/A",(VLOOKUP(E222,'Plantilla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s="74" t="str">
        <f>IF(ISERROR(VLOOKUP(E222,'Plantilla publicacion'!$A$3:$Q$502,17,0)),"N/A",(VLOOKUP(E222,'Plantilla publicacion'!$A$3:$Q$502,17,0)))</f>
        <v>PND - 5-31-5-b- Convergencia regional - Entidades públicas territoriales y nacionales fortalecidas / PES - Transformación Institucional</v>
      </c>
      <c r="K222" s="74" t="str">
        <f>+'PAI 2025 GPS rempl2)'!K219</f>
        <v>No</v>
      </c>
      <c r="L222" s="74" t="str">
        <f>+'PAI 2025 GPS rempl2)'!L219</f>
        <v>C-3503-0200-0012-20104c</v>
      </c>
      <c r="M222" s="74" t="str">
        <f>IF(ISERROR(VLOOKUP(E222,'Plantilla publicacion'!$A$3:$E$502,5,0)),"N/A",(VLOOKUP(E222,'Plantilla publicacion'!$A$3:$E$502,5,0)))</f>
        <v>Política Servicio al Ciudadano_DIMENSIÓN Gestión con Valores para Resultados</v>
      </c>
      <c r="N222" s="74" t="str">
        <f>IF(VLOOKUP(A222,'Plantilla publicacion'!$A$3:$Q$502,16,0)=0,"NA",VLOOKUP(A222,'Plantilla publicacion'!$A$3:$Q$502,16,0))</f>
        <v>NA</v>
      </c>
      <c r="O222" s="74" t="str">
        <f>+'PAI 2025 GPS rempl2)'!O219</f>
        <v>Monitoreos de verificación y cumplimiento respecto a las decisiones impartidas por la Dirección de Habeas Data relacionados con las malas prácticas y reincidencias al Régimen de Protección de Datos Personales por parte de los sujetos obligados, realizados. (informe)</v>
      </c>
      <c r="P222" s="74">
        <f>+'PAI 2025 GPS rempl2)'!P219</f>
        <v>50</v>
      </c>
      <c r="Q222" s="74">
        <f>+'PAI 2025 GPS rempl2)'!Q219</f>
        <v>2</v>
      </c>
      <c r="R222" s="74" t="str">
        <f>+'PAI 2025 GPS rempl2)'!R219</f>
        <v>Númerica</v>
      </c>
      <c r="S222" s="74" t="str">
        <f>+'PAI 2025 GPS rempl2)'!S219</f>
        <v># de Monitoreos realizados / 2 Monitoreos programados</v>
      </c>
      <c r="T222" s="74" t="str">
        <f>+'PAI 2025 GPS rempl2)'!T219</f>
        <v>2025-02-03</v>
      </c>
      <c r="U222" s="74" t="str">
        <f>+'PAI 2025 GPS rempl2)'!U219</f>
        <v>2025-11-28</v>
      </c>
      <c r="V222" s="74" t="str">
        <f>+'PAI 2025 GPS rempl2)'!V219</f>
        <v>7200-DIRECCION DE HABEAS DATA</v>
      </c>
    </row>
    <row r="223" spans="1:22" ht="45" x14ac:dyDescent="0.25">
      <c r="A223" s="36" t="str">
        <f>+'PAI 2025 GPS rempl2)'!A220</f>
        <v>7200.2.1</v>
      </c>
      <c r="B223" s="73" t="str">
        <f>+'PAI 2025 GPS rempl2)'!B220</f>
        <v>7200-DIRECCION DE HABEAS DATA</v>
      </c>
      <c r="C223" s="73">
        <f>+'PAI 2025 GPS rempl2)'!C220</f>
        <v>0</v>
      </c>
      <c r="D223" s="73" t="str">
        <f>+'PAI 2025 GPS rempl2)'!D220</f>
        <v>Actividad propia</v>
      </c>
      <c r="E223" s="73" t="str">
        <f>+'PAI 2025 GPS rempl2)'!E220</f>
        <v>7200.2.1</v>
      </c>
      <c r="F223" s="73" t="str">
        <f>+'PAI 2025 GPS rempl2)'!F220</f>
        <v>N/A</v>
      </c>
      <c r="G223" s="73" t="str">
        <f>+'PAI 2025 GPS rempl2)'!G220</f>
        <v>N/A</v>
      </c>
      <c r="H223" s="73" t="str">
        <f>+'PAI 2025 GPS rempl2)'!H220</f>
        <v>N/A</v>
      </c>
      <c r="I223" s="73" t="str">
        <f>+'PAI 2025 GPS rempl2)'!I220</f>
        <v>N/A</v>
      </c>
      <c r="J223" s="73">
        <f>IF(ISERROR(VLOOKUP(E223,'Plantilla publicacion'!$A$3:$Q$502,17,0)),"N/A",(VLOOKUP(E223,'Plantilla publicacion'!$A$3:$Q$502,17,0)))</f>
        <v>0</v>
      </c>
      <c r="K223" s="73" t="str">
        <f>+'PAI 2025 GPS rempl2)'!K220</f>
        <v>N/A</v>
      </c>
      <c r="L223" s="73" t="str">
        <f>+'PAI 2025 GPS rempl2)'!L220</f>
        <v>N/A</v>
      </c>
      <c r="M223" s="73" t="str">
        <f>+'PAI 2025 GPS rempl2)'!M220</f>
        <v>N/A</v>
      </c>
      <c r="N223" s="73"/>
      <c r="O223" s="73" t="str">
        <f>+'PAI 2025 GPS rempl2)'!O220</f>
        <v>Realizar mesas de trabajo entre la Dirección de Habeas Data y la Dirección de Investigaciones para determinar el enfoque de cada monitoreo (Listado asistencia /único entregable)</v>
      </c>
      <c r="P223" s="73">
        <f>+'PAI 2025 GPS rempl2)'!P220</f>
        <v>20</v>
      </c>
      <c r="Q223" s="73">
        <f>+'PAI 2025 GPS rempl2)'!Q220</f>
        <v>2</v>
      </c>
      <c r="R223" s="73" t="str">
        <f>+'PAI 2025 GPS rempl2)'!R220</f>
        <v>Númerica</v>
      </c>
      <c r="S223" s="73" t="str">
        <f>+'PAI 2025 GPS rempl2)'!S220</f>
        <v># de Mesas de trabajo realizadas / 2 Mesas de trabajo a realizar</v>
      </c>
      <c r="T223" s="73" t="str">
        <f>+'PAI 2025 GPS rempl2)'!T220</f>
        <v>2025-02-03</v>
      </c>
      <c r="U223" s="73" t="str">
        <f>+'PAI 2025 GPS rempl2)'!U220</f>
        <v>2025-07-04</v>
      </c>
      <c r="V223" s="73" t="str">
        <f>+'PAI 2025 GPS rempl2)'!V220</f>
        <v>7200-DIRECCION DE HABEAS DATA</v>
      </c>
    </row>
    <row r="224" spans="1:22" ht="45" x14ac:dyDescent="0.25">
      <c r="A224" s="36" t="str">
        <f>+'PAI 2025 GPS rempl2)'!A221</f>
        <v>7200.2.2</v>
      </c>
      <c r="B224" s="73" t="str">
        <f>+'PAI 2025 GPS rempl2)'!B221</f>
        <v>7200-DIRECCION DE HABEAS DATA</v>
      </c>
      <c r="C224" s="73">
        <f>+'PAI 2025 GPS rempl2)'!C221</f>
        <v>0</v>
      </c>
      <c r="D224" s="73" t="str">
        <f>+'PAI 2025 GPS rempl2)'!D221</f>
        <v>Actividad propia</v>
      </c>
      <c r="E224" s="73" t="str">
        <f>+'PAI 2025 GPS rempl2)'!E221</f>
        <v>7200.2.2</v>
      </c>
      <c r="F224" s="73" t="str">
        <f>+'PAI 2025 GPS rempl2)'!F221</f>
        <v>N/A</v>
      </c>
      <c r="G224" s="73" t="str">
        <f>+'PAI 2025 GPS rempl2)'!G221</f>
        <v>N/A</v>
      </c>
      <c r="H224" s="73" t="str">
        <f>+'PAI 2025 GPS rempl2)'!H221</f>
        <v>N/A</v>
      </c>
      <c r="I224" s="73" t="str">
        <f>+'PAI 2025 GPS rempl2)'!I221</f>
        <v>N/A</v>
      </c>
      <c r="J224" s="73">
        <f>IF(ISERROR(VLOOKUP(E224,'Plantilla publicacion'!$A$3:$Q$502,17,0)),"N/A",(VLOOKUP(E224,'Plantilla publicacion'!$A$3:$Q$502,17,0)))</f>
        <v>0</v>
      </c>
      <c r="K224" s="73" t="str">
        <f>+'PAI 2025 GPS rempl2)'!K221</f>
        <v>N/A</v>
      </c>
      <c r="L224" s="73" t="str">
        <f>+'PAI 2025 GPS rempl2)'!L221</f>
        <v>N/A</v>
      </c>
      <c r="M224" s="73" t="str">
        <f>+'PAI 2025 GPS rempl2)'!M221</f>
        <v>N/A</v>
      </c>
      <c r="N224" s="73"/>
      <c r="O224" s="73" t="str">
        <f>+'PAI 2025 GPS rempl2)'!O221</f>
        <v>Realizar informe respecto de las órdenes impartidas, de la ley 1266 de 2008. (Documento respecto de la ley 1266 de 2008/único entregable)</v>
      </c>
      <c r="P224" s="73">
        <f>+'PAI 2025 GPS rempl2)'!P221</f>
        <v>40</v>
      </c>
      <c r="Q224" s="73">
        <f>+'PAI 2025 GPS rempl2)'!Q221</f>
        <v>1</v>
      </c>
      <c r="R224" s="73" t="str">
        <f>+'PAI 2025 GPS rempl2)'!R221</f>
        <v>Númerica</v>
      </c>
      <c r="S224" s="73" t="str">
        <f>+'PAI 2025 GPS rempl2)'!S221</f>
        <v># de Monitoreos realizados / 1 Monitoreos programados</v>
      </c>
      <c r="T224" s="73" t="str">
        <f>+'PAI 2025 GPS rempl2)'!T221</f>
        <v>2025-03-04</v>
      </c>
      <c r="U224" s="73" t="str">
        <f>+'PAI 2025 GPS rempl2)'!U221</f>
        <v>2025-06-27</v>
      </c>
      <c r="V224" s="73" t="str">
        <f>+'PAI 2025 GPS rempl2)'!V221</f>
        <v>7200-DIRECCION DE HABEAS DATA</v>
      </c>
    </row>
    <row r="225" spans="1:22" ht="45" x14ac:dyDescent="0.25">
      <c r="A225" s="36" t="str">
        <f>+'PAI 2025 GPS rempl2)'!A222</f>
        <v>7200.2.3</v>
      </c>
      <c r="B225" s="73" t="str">
        <f>+'PAI 2025 GPS rempl2)'!B222</f>
        <v>7200-DIRECCION DE HABEAS DATA</v>
      </c>
      <c r="C225" s="73">
        <f>+'PAI 2025 GPS rempl2)'!C222</f>
        <v>0</v>
      </c>
      <c r="D225" s="73" t="str">
        <f>+'PAI 2025 GPS rempl2)'!D222</f>
        <v>Actividad propia</v>
      </c>
      <c r="E225" s="73" t="str">
        <f>+'PAI 2025 GPS rempl2)'!E222</f>
        <v>7200.2.3</v>
      </c>
      <c r="F225" s="73" t="str">
        <f>+'PAI 2025 GPS rempl2)'!F222</f>
        <v>N/A</v>
      </c>
      <c r="G225" s="73" t="str">
        <f>+'PAI 2025 GPS rempl2)'!G222</f>
        <v>N/A</v>
      </c>
      <c r="H225" s="73" t="str">
        <f>+'PAI 2025 GPS rempl2)'!H222</f>
        <v>N/A</v>
      </c>
      <c r="I225" s="73" t="str">
        <f>+'PAI 2025 GPS rempl2)'!I222</f>
        <v>N/A</v>
      </c>
      <c r="J225" s="73">
        <f>IF(ISERROR(VLOOKUP(E225,'Plantilla publicacion'!$A$3:$Q$502,17,0)),"N/A",(VLOOKUP(E225,'Plantilla publicacion'!$A$3:$Q$502,17,0)))</f>
        <v>0</v>
      </c>
      <c r="K225" s="73" t="str">
        <f>+'PAI 2025 GPS rempl2)'!K222</f>
        <v>N/A</v>
      </c>
      <c r="L225" s="73" t="str">
        <f>+'PAI 2025 GPS rempl2)'!L222</f>
        <v>N/A</v>
      </c>
      <c r="M225" s="73" t="str">
        <f>+'PAI 2025 GPS rempl2)'!M222</f>
        <v>N/A</v>
      </c>
      <c r="N225" s="73"/>
      <c r="O225" s="73" t="str">
        <f>+'PAI 2025 GPS rempl2)'!O222</f>
        <v>Realizar informe respecto de las órdenes impartidas, de la ley 1581 de 2012  (Documento respecto de la ley 1581 de 2012/único entregable)</v>
      </c>
      <c r="P225" s="73">
        <f>+'PAI 2025 GPS rempl2)'!P222</f>
        <v>40</v>
      </c>
      <c r="Q225" s="73">
        <f>+'PAI 2025 GPS rempl2)'!Q222</f>
        <v>1</v>
      </c>
      <c r="R225" s="73" t="str">
        <f>+'PAI 2025 GPS rempl2)'!R222</f>
        <v>Númerica</v>
      </c>
      <c r="S225" s="73" t="str">
        <f>+'PAI 2025 GPS rempl2)'!S222</f>
        <v># de Monitoreos realizados / 1 Monitoreos programados</v>
      </c>
      <c r="T225" s="73" t="str">
        <f>+'PAI 2025 GPS rempl2)'!T222</f>
        <v>2025-07-01</v>
      </c>
      <c r="U225" s="73" t="str">
        <f>+'PAI 2025 GPS rempl2)'!U222</f>
        <v>2025-11-28</v>
      </c>
      <c r="V225" s="73" t="str">
        <f>+'PAI 2025 GPS rempl2)'!V222</f>
        <v>7200-DIRECCION DE HABEAS DATA</v>
      </c>
    </row>
    <row r="226" spans="1:22" ht="135" x14ac:dyDescent="0.25">
      <c r="A226" s="36" t="str">
        <f>+'PAI 2025 GPS rempl2)'!A223</f>
        <v>72.1</v>
      </c>
      <c r="B226" s="74" t="str">
        <f>+'PAI 2025 GPS rempl2)'!B223</f>
        <v>72-GRUPO DE TRABAJO DE ATENCION AL CIUDADANO</v>
      </c>
      <c r="C226" s="74">
        <f>+'PAI 2025 GPS rempl2)'!C223</f>
        <v>0</v>
      </c>
      <c r="D226" s="74" t="str">
        <f>+'PAI 2025 GPS rempl2)'!D223</f>
        <v>Producto</v>
      </c>
      <c r="E226" s="74" t="str">
        <f>+'PAI 2025 GPS rempl2)'!E223</f>
        <v>72.1</v>
      </c>
      <c r="F226" s="74" t="str">
        <f>+'PAI 2025 GPS rempl2)'!F223</f>
        <v>Operativo</v>
      </c>
      <c r="G226" s="74" t="str">
        <f>IF(ISERROR(VLOOKUP(E226,'Plantilla publicacion'!$A$3:$F$502,6,0)),"N/A",(VLOOKUP(E226,'Plantilla publicacion'!$A$3:$F$502,6,0)))</f>
        <v>60-Fortalecer el Sistema Integral de Gestión Institucional en el marco del Modelo Integrado de Planeación y gestión para mejorar la prestación del servicio.</v>
      </c>
      <c r="H226" s="74" t="str">
        <f>IF(ISERROR(VLOOKUP(E226,'Plantilla publicacion'!$A$3:$P$502,14,0)),"N/A",(VLOOKUP(E226,'Plantilla publicacion'!$A$3:$P$502,14,0)))</f>
        <v>106-Cumplimiento de productos del PAI asociados a Fortalecer el Sistema Integral de Gestión Institucional para mejorar la prestación del servicio.</v>
      </c>
      <c r="I226" s="74" t="str">
        <f>IF(ISERROR(VLOOKUP(E226,'Plantilla publicacion'!$A$3:$P$502,15,0)),"N/A",(VLOOKUP(E226,'Plantilla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26" s="74" t="str">
        <f>IF(ISERROR(VLOOKUP(E226,'Plantilla publicacion'!$A$3:$Q$502,17,0)),"N/A",(VLOOKUP(E226,'Plantilla publicacion'!$A$3:$Q$502,17,0)))</f>
        <v>PND - 5-31-5-b- Convergencia regional - Entidades públicas territoriales y nacionales fortalecidas / PES - Transformación Institucional</v>
      </c>
      <c r="K226" s="74" t="str">
        <f>+'PAI 2025 GPS rempl2)'!K223</f>
        <v>No</v>
      </c>
      <c r="L226" s="74" t="str">
        <f>+'PAI 2025 GPS rempl2)'!L223</f>
        <v>C-3599-0200-0005-53105b</v>
      </c>
      <c r="M226" s="74" t="str">
        <f>IF(ISERROR(VLOOKUP(E226,'Plantilla publicacion'!$A$3:$E$502,5,0)),"N/A",(VLOOKUP(E226,'Plantilla publicacion'!$A$3:$E$502,5,0)))</f>
        <v>Política Participación Ciudadana en la Gestión Pública _DIMENSIÓN Gestión con Valores para Resultados</v>
      </c>
      <c r="N226" s="74" t="str">
        <f>IF(VLOOKUP(A226,'Plantilla publicacion'!$A$3:$Q$502,16,0)=0,"NA",VLOOKUP(A226,'Plantilla publicacion'!$A$3:$Q$502,16,0))</f>
        <v>NA</v>
      </c>
      <c r="O226" s="74" t="str">
        <f>+'PAI 2025 GPS rempl2)'!O223</f>
        <v>Estrategia Integral de Relacionamiento Ciudadano, orientada al fortalecimiento de la relación entre la entidad y los ciudadanos, promoviendo la participación, el servicio eficiente y la confianza mutua, ejecutada (Informe de actividades realizadas )</v>
      </c>
      <c r="P226" s="74">
        <f>+'PAI 2025 GPS rempl2)'!P223</f>
        <v>30</v>
      </c>
      <c r="Q226" s="74">
        <f>+'PAI 2025 GPS rempl2)'!Q223</f>
        <v>100</v>
      </c>
      <c r="R226" s="74" t="str">
        <f>+'PAI 2025 GPS rempl2)'!R223</f>
        <v>Porcentual</v>
      </c>
      <c r="S226" s="74" t="str">
        <f>+'PAI 2025 GPS rempl2)'!S223</f>
        <v>% de informes elaborados / 100% de informes planeados a elaborar</v>
      </c>
      <c r="T226" s="74" t="str">
        <f>+'PAI 2025 GPS rempl2)'!T223</f>
        <v>2025-01-15</v>
      </c>
      <c r="U226" s="74" t="str">
        <f>+'PAI 2025 GPS rempl2)'!U223</f>
        <v>2025-11-14</v>
      </c>
      <c r="V226" s="74" t="str">
        <f>+'PAI 2025 GPS rempl2)'!V223</f>
        <v>72-GRUPO DE TRABAJO DE ATENCION AL CIUDADANO</v>
      </c>
    </row>
    <row r="227" spans="1:22" ht="45" x14ac:dyDescent="0.25">
      <c r="A227" s="36" t="str">
        <f>+'PAI 2025 GPS rempl2)'!A224</f>
        <v>72.1.1</v>
      </c>
      <c r="B227" s="73" t="str">
        <f>+'PAI 2025 GPS rempl2)'!B224</f>
        <v>72-GRUPO DE TRABAJO DE ATENCION AL CIUDADANO</v>
      </c>
      <c r="C227" s="73">
        <f>+'PAI 2025 GPS rempl2)'!C224</f>
        <v>0</v>
      </c>
      <c r="D227" s="73" t="str">
        <f>+'PAI 2025 GPS rempl2)'!D224</f>
        <v>Actividad propia</v>
      </c>
      <c r="E227" s="73" t="str">
        <f>+'PAI 2025 GPS rempl2)'!E224</f>
        <v>72.1.1</v>
      </c>
      <c r="F227" s="73" t="str">
        <f>+'PAI 2025 GPS rempl2)'!F224</f>
        <v>N/A</v>
      </c>
      <c r="G227" s="73" t="str">
        <f>+'PAI 2025 GPS rempl2)'!G224</f>
        <v>N/A</v>
      </c>
      <c r="H227" s="73" t="str">
        <f>+'PAI 2025 GPS rempl2)'!H224</f>
        <v>N/A</v>
      </c>
      <c r="I227" s="73" t="str">
        <f>+'PAI 2025 GPS rempl2)'!I224</f>
        <v>N/A</v>
      </c>
      <c r="J227" s="73">
        <f>IF(ISERROR(VLOOKUP(E227,'Plantilla publicacion'!$A$3:$Q$502,17,0)),"N/A",(VLOOKUP(E227,'Plantilla publicacion'!$A$3:$Q$502,17,0)))</f>
        <v>0</v>
      </c>
      <c r="K227" s="73" t="str">
        <f>+'PAI 2025 GPS rempl2)'!K224</f>
        <v>N/A</v>
      </c>
      <c r="L227" s="73" t="str">
        <f>+'PAI 2025 GPS rempl2)'!L224</f>
        <v>N/A</v>
      </c>
      <c r="M227" s="73" t="str">
        <f>+'PAI 2025 GPS rempl2)'!M224</f>
        <v>N/A</v>
      </c>
      <c r="N227" s="73"/>
      <c r="O227" s="73" t="str">
        <f>+'PAI 2025 GPS rempl2)'!O224</f>
        <v>Diseñar la estrategia de relacionamiento con la ciudadanía SIC 2025  que incluya el plan de trabajo para su ejecución (Documento de estrategia que incluya plan de trabajo)</v>
      </c>
      <c r="P227" s="73">
        <f>+'PAI 2025 GPS rempl2)'!P224</f>
        <v>10</v>
      </c>
      <c r="Q227" s="73">
        <f>+'PAI 2025 GPS rempl2)'!Q224</f>
        <v>1</v>
      </c>
      <c r="R227" s="73" t="str">
        <f>+'PAI 2025 GPS rempl2)'!R224</f>
        <v>Númerica</v>
      </c>
      <c r="S227" s="73" t="str">
        <f>+'PAI 2025 GPS rempl2)'!S224</f>
        <v># de estrategias de relacionamiento diseñadas / 1 Estrategias de relacionamiento a diseñar</v>
      </c>
      <c r="T227" s="73" t="str">
        <f>+'PAI 2025 GPS rempl2)'!T224</f>
        <v>2025-01-15</v>
      </c>
      <c r="U227" s="73" t="str">
        <f>+'PAI 2025 GPS rempl2)'!U224</f>
        <v>2025-02-18</v>
      </c>
      <c r="V227" s="73" t="str">
        <f>+'PAI 2025 GPS rempl2)'!V224</f>
        <v>72-GRUPO DE TRABAJO DE ATENCION AL CIUDADANO</v>
      </c>
    </row>
    <row r="228" spans="1:22" ht="45" x14ac:dyDescent="0.25">
      <c r="A228" s="36" t="str">
        <f>+'PAI 2025 GPS rempl2)'!A225</f>
        <v>72.1.2</v>
      </c>
      <c r="B228" s="73" t="str">
        <f>+'PAI 2025 GPS rempl2)'!B225</f>
        <v>72-GRUPO DE TRABAJO DE ATENCION AL CIUDADANO</v>
      </c>
      <c r="C228" s="73">
        <f>+'PAI 2025 GPS rempl2)'!C225</f>
        <v>0</v>
      </c>
      <c r="D228" s="73" t="str">
        <f>+'PAI 2025 GPS rempl2)'!D225</f>
        <v>Actividad propia</v>
      </c>
      <c r="E228" s="73" t="str">
        <f>+'PAI 2025 GPS rempl2)'!E225</f>
        <v>72.1.2</v>
      </c>
      <c r="F228" s="73" t="str">
        <f>+'PAI 2025 GPS rempl2)'!F225</f>
        <v>N/A</v>
      </c>
      <c r="G228" s="73" t="str">
        <f>+'PAI 2025 GPS rempl2)'!G225</f>
        <v>N/A</v>
      </c>
      <c r="H228" s="73" t="str">
        <f>+'PAI 2025 GPS rempl2)'!H225</f>
        <v>N/A</v>
      </c>
      <c r="I228" s="73" t="str">
        <f>+'PAI 2025 GPS rempl2)'!I225</f>
        <v>N/A</v>
      </c>
      <c r="J228" s="73">
        <f>IF(ISERROR(VLOOKUP(E228,'Plantilla publicacion'!$A$3:$Q$502,17,0)),"N/A",(VLOOKUP(E228,'Plantilla publicacion'!$A$3:$Q$502,17,0)))</f>
        <v>0</v>
      </c>
      <c r="K228" s="73" t="str">
        <f>+'PAI 2025 GPS rempl2)'!K225</f>
        <v>N/A</v>
      </c>
      <c r="L228" s="73" t="str">
        <f>+'PAI 2025 GPS rempl2)'!L225</f>
        <v>N/A</v>
      </c>
      <c r="M228" s="73" t="str">
        <f>+'PAI 2025 GPS rempl2)'!M225</f>
        <v>N/A</v>
      </c>
      <c r="N228" s="73"/>
      <c r="O228" s="73" t="str">
        <f>+'PAI 2025 GPS rempl2)'!O225</f>
        <v>Comunicar a los grupos de valor la Estrategia de relacionamiento diseñada  (Capturas de pantalla de la divulgación en la página web y redes sociales)</v>
      </c>
      <c r="P228" s="73">
        <f>+'PAI 2025 GPS rempl2)'!P225</f>
        <v>10</v>
      </c>
      <c r="Q228" s="73">
        <f>+'PAI 2025 GPS rempl2)'!Q225</f>
        <v>1</v>
      </c>
      <c r="R228" s="73" t="str">
        <f>+'PAI 2025 GPS rempl2)'!R225</f>
        <v>Númerica</v>
      </c>
      <c r="S228" s="73" t="str">
        <f>+'PAI 2025 GPS rempl2)'!S225</f>
        <v># de estrategias de relacionamiento divulgadas / 1 estrategias de relacionamiento a divulgar</v>
      </c>
      <c r="T228" s="73" t="str">
        <f>+'PAI 2025 GPS rempl2)'!T225</f>
        <v>2025-02-19</v>
      </c>
      <c r="U228" s="73" t="str">
        <f>+'PAI 2025 GPS rempl2)'!U225</f>
        <v>2025-02-28</v>
      </c>
      <c r="V228" s="73" t="str">
        <f>+'PAI 2025 GPS rempl2)'!V225</f>
        <v>72-GRUPO DE TRABAJO DE ATENCION AL CIUDADANO</v>
      </c>
    </row>
    <row r="229" spans="1:22" ht="45" x14ac:dyDescent="0.25">
      <c r="A229" s="36" t="str">
        <f>+'PAI 2025 GPS rempl2)'!A226</f>
        <v>72.1.3</v>
      </c>
      <c r="B229" s="73" t="str">
        <f>+'PAI 2025 GPS rempl2)'!B226</f>
        <v>72-GRUPO DE TRABAJO DE ATENCION AL CIUDADANO</v>
      </c>
      <c r="C229" s="73">
        <f>+'PAI 2025 GPS rempl2)'!C226</f>
        <v>0</v>
      </c>
      <c r="D229" s="73" t="str">
        <f>+'PAI 2025 GPS rempl2)'!D226</f>
        <v>Actividad propia</v>
      </c>
      <c r="E229" s="73" t="str">
        <f>+'PAI 2025 GPS rempl2)'!E226</f>
        <v>72.1.3</v>
      </c>
      <c r="F229" s="73" t="str">
        <f>+'PAI 2025 GPS rempl2)'!F226</f>
        <v>N/A</v>
      </c>
      <c r="G229" s="73" t="str">
        <f>+'PAI 2025 GPS rempl2)'!G226</f>
        <v>N/A</v>
      </c>
      <c r="H229" s="73" t="str">
        <f>+'PAI 2025 GPS rempl2)'!H226</f>
        <v>N/A</v>
      </c>
      <c r="I229" s="73" t="str">
        <f>+'PAI 2025 GPS rempl2)'!I226</f>
        <v>N/A</v>
      </c>
      <c r="J229" s="73">
        <f>IF(ISERROR(VLOOKUP(E229,'Plantilla publicacion'!$A$3:$Q$502,17,0)),"N/A",(VLOOKUP(E229,'Plantilla publicacion'!$A$3:$Q$502,17,0)))</f>
        <v>0</v>
      </c>
      <c r="K229" s="73" t="str">
        <f>+'PAI 2025 GPS rempl2)'!K226</f>
        <v>N/A</v>
      </c>
      <c r="L229" s="73" t="str">
        <f>+'PAI 2025 GPS rempl2)'!L226</f>
        <v>N/A</v>
      </c>
      <c r="M229" s="73" t="str">
        <f>+'PAI 2025 GPS rempl2)'!M226</f>
        <v>N/A</v>
      </c>
      <c r="N229" s="73"/>
      <c r="O229" s="73" t="str">
        <f>+'PAI 2025 GPS rempl2)'!O226</f>
        <v>Desarrollar laboratorios de simplicidad para traducir a lenguaje claro documentos de alto tráfico de cara a la ciudadanía  (Informe con el resultado de los laboratorios)</v>
      </c>
      <c r="P229" s="73">
        <f>+'PAI 2025 GPS rempl2)'!P226</f>
        <v>15</v>
      </c>
      <c r="Q229" s="73">
        <f>+'PAI 2025 GPS rempl2)'!Q226</f>
        <v>2</v>
      </c>
      <c r="R229" s="73" t="str">
        <f>+'PAI 2025 GPS rempl2)'!R226</f>
        <v>Númerica</v>
      </c>
      <c r="S229" s="73" t="str">
        <f>+'PAI 2025 GPS rempl2)'!S226</f>
        <v># de laboratorios de simplicidad desarrollados / 2 laboratorios de simplicidad a desarrollar</v>
      </c>
      <c r="T229" s="73" t="str">
        <f>+'PAI 2025 GPS rempl2)'!T226</f>
        <v>2025-03-03</v>
      </c>
      <c r="U229" s="73" t="str">
        <f>+'PAI 2025 GPS rempl2)'!U226</f>
        <v>2025-09-30</v>
      </c>
      <c r="V229" s="73" t="str">
        <f>+'PAI 2025 GPS rempl2)'!V226</f>
        <v>72-GRUPO DE TRABAJO DE ATENCION AL CIUDADANO</v>
      </c>
    </row>
    <row r="230" spans="1:22" ht="45" x14ac:dyDescent="0.25">
      <c r="A230" s="36" t="str">
        <f>+'PAI 2025 GPS rempl2)'!A227</f>
        <v>72.1.4</v>
      </c>
      <c r="B230" s="73" t="str">
        <f>+'PAI 2025 GPS rempl2)'!B227</f>
        <v>72-GRUPO DE TRABAJO DE ATENCION AL CIUDADANO</v>
      </c>
      <c r="C230" s="73">
        <f>+'PAI 2025 GPS rempl2)'!C227</f>
        <v>0</v>
      </c>
      <c r="D230" s="73" t="str">
        <f>+'PAI 2025 GPS rempl2)'!D227</f>
        <v>Actividad propia</v>
      </c>
      <c r="E230" s="73" t="str">
        <f>+'PAI 2025 GPS rempl2)'!E227</f>
        <v>72.1.4</v>
      </c>
      <c r="F230" s="73" t="str">
        <f>+'PAI 2025 GPS rempl2)'!F227</f>
        <v>N/A</v>
      </c>
      <c r="G230" s="73" t="str">
        <f>+'PAI 2025 GPS rempl2)'!G227</f>
        <v>N/A</v>
      </c>
      <c r="H230" s="73" t="str">
        <f>+'PAI 2025 GPS rempl2)'!H227</f>
        <v>N/A</v>
      </c>
      <c r="I230" s="73" t="str">
        <f>+'PAI 2025 GPS rempl2)'!I227</f>
        <v>N/A</v>
      </c>
      <c r="J230" s="73">
        <f>IF(ISERROR(VLOOKUP(E230,'Plantilla publicacion'!$A$3:$Q$502,17,0)),"N/A",(VLOOKUP(E230,'Plantilla publicacion'!$A$3:$Q$502,17,0)))</f>
        <v>0</v>
      </c>
      <c r="K230" s="73" t="str">
        <f>+'PAI 2025 GPS rempl2)'!K227</f>
        <v>N/A</v>
      </c>
      <c r="L230" s="73" t="str">
        <f>+'PAI 2025 GPS rempl2)'!L227</f>
        <v>N/A</v>
      </c>
      <c r="M230" s="73" t="str">
        <f>+'PAI 2025 GPS rempl2)'!M227</f>
        <v>N/A</v>
      </c>
      <c r="N230" s="73"/>
      <c r="O230" s="73" t="str">
        <f>+'PAI 2025 GPS rempl2)'!O227</f>
        <v>Traducir la Carta de Trato Digno dirigida a la ciudadanía en una lengua étnica y en braille  (Dos traducciones realizadas)</v>
      </c>
      <c r="P230" s="73">
        <f>+'PAI 2025 GPS rempl2)'!P227</f>
        <v>20</v>
      </c>
      <c r="Q230" s="73">
        <f>+'PAI 2025 GPS rempl2)'!Q227</f>
        <v>2</v>
      </c>
      <c r="R230" s="73" t="str">
        <f>+'PAI 2025 GPS rempl2)'!R227</f>
        <v>Númerica</v>
      </c>
      <c r="S230" s="73" t="str">
        <f>+'PAI 2025 GPS rempl2)'!S227</f>
        <v># de traducciones en lenguas étnicas y en braille realizadas / 2 traducciones en lenguas étnicas y en braille a realizar</v>
      </c>
      <c r="T230" s="73" t="str">
        <f>+'PAI 2025 GPS rempl2)'!T227</f>
        <v>2025-04-01</v>
      </c>
      <c r="U230" s="73" t="str">
        <f>+'PAI 2025 GPS rempl2)'!U227</f>
        <v>2025-08-29</v>
      </c>
      <c r="V230" s="73" t="str">
        <f>+'PAI 2025 GPS rempl2)'!V227</f>
        <v>72-GRUPO DE TRABAJO DE ATENCION AL CIUDADANO</v>
      </c>
    </row>
    <row r="231" spans="1:22" ht="45" x14ac:dyDescent="0.25">
      <c r="A231" s="36" t="str">
        <f>+'PAI 2025 GPS rempl2)'!A228</f>
        <v>72.1.5</v>
      </c>
      <c r="B231" s="73" t="str">
        <f>+'PAI 2025 GPS rempl2)'!B228</f>
        <v>72-GRUPO DE TRABAJO DE ATENCION AL CIUDADANO</v>
      </c>
      <c r="C231" s="73">
        <f>+'PAI 2025 GPS rempl2)'!C228</f>
        <v>0</v>
      </c>
      <c r="D231" s="73" t="str">
        <f>+'PAI 2025 GPS rempl2)'!D228</f>
        <v>Actividad propia</v>
      </c>
      <c r="E231" s="73" t="str">
        <f>+'PAI 2025 GPS rempl2)'!E228</f>
        <v>72.1.5</v>
      </c>
      <c r="F231" s="73" t="str">
        <f>+'PAI 2025 GPS rempl2)'!F228</f>
        <v>N/A</v>
      </c>
      <c r="G231" s="73" t="str">
        <f>+'PAI 2025 GPS rempl2)'!G228</f>
        <v>N/A</v>
      </c>
      <c r="H231" s="73" t="str">
        <f>+'PAI 2025 GPS rempl2)'!H228</f>
        <v>N/A</v>
      </c>
      <c r="I231" s="73" t="str">
        <f>+'PAI 2025 GPS rempl2)'!I228</f>
        <v>N/A</v>
      </c>
      <c r="J231" s="73">
        <f>IF(ISERROR(VLOOKUP(E231,'Plantilla publicacion'!$A$3:$Q$502,17,0)),"N/A",(VLOOKUP(E231,'Plantilla publicacion'!$A$3:$Q$502,17,0)))</f>
        <v>0</v>
      </c>
      <c r="K231" s="73" t="str">
        <f>+'PAI 2025 GPS rempl2)'!K228</f>
        <v>N/A</v>
      </c>
      <c r="L231" s="73" t="str">
        <f>+'PAI 2025 GPS rempl2)'!L228</f>
        <v>N/A</v>
      </c>
      <c r="M231" s="73" t="str">
        <f>+'PAI 2025 GPS rempl2)'!M228</f>
        <v>N/A</v>
      </c>
      <c r="N231" s="73"/>
      <c r="O231" s="73" t="str">
        <f>+'PAI 2025 GPS rempl2)'!O228</f>
        <v>Promover el uso de los canales virtuales a través de campañas de comunicación interna y externa  (Evidencias de las campañas realizadas)</v>
      </c>
      <c r="P231" s="73">
        <f>+'PAI 2025 GPS rempl2)'!P228</f>
        <v>15</v>
      </c>
      <c r="Q231" s="73">
        <f>+'PAI 2025 GPS rempl2)'!Q228</f>
        <v>2</v>
      </c>
      <c r="R231" s="73" t="str">
        <f>+'PAI 2025 GPS rempl2)'!R228</f>
        <v>Númerica</v>
      </c>
      <c r="S231" s="73" t="str">
        <f>+'PAI 2025 GPS rempl2)'!S228</f>
        <v># de campañas de comunicación interna y externa realizadas / 2 Campañas de comunicación interna y externa a realizar</v>
      </c>
      <c r="T231" s="73" t="str">
        <f>+'PAI 2025 GPS rempl2)'!T228</f>
        <v>2025-04-07</v>
      </c>
      <c r="U231" s="73" t="str">
        <f>+'PAI 2025 GPS rempl2)'!U228</f>
        <v>2025-09-30</v>
      </c>
      <c r="V231" s="73" t="str">
        <f>+'PAI 2025 GPS rempl2)'!V228</f>
        <v>72-GRUPO DE TRABAJO DE ATENCION AL CIUDADANO</v>
      </c>
    </row>
    <row r="232" spans="1:22" ht="30" x14ac:dyDescent="0.25">
      <c r="A232" s="36" t="str">
        <f>+'PAI 2025 GPS rempl2)'!A229</f>
        <v>72.1.6</v>
      </c>
      <c r="B232" s="73" t="str">
        <f>+'PAI 2025 GPS rempl2)'!B229</f>
        <v>72-GRUPO DE TRABAJO DE ATENCION AL CIUDADANO</v>
      </c>
      <c r="C232" s="73">
        <f>+'PAI 2025 GPS rempl2)'!C229</f>
        <v>0</v>
      </c>
      <c r="D232" s="73" t="str">
        <f>+'PAI 2025 GPS rempl2)'!D229</f>
        <v>Actividad propia</v>
      </c>
      <c r="E232" s="73" t="str">
        <f>+'PAI 2025 GPS rempl2)'!E229</f>
        <v>72.1.6</v>
      </c>
      <c r="F232" s="73" t="str">
        <f>+'PAI 2025 GPS rempl2)'!F229</f>
        <v>N/A</v>
      </c>
      <c r="G232" s="73" t="str">
        <f>+'PAI 2025 GPS rempl2)'!G229</f>
        <v>N/A</v>
      </c>
      <c r="H232" s="73" t="str">
        <f>+'PAI 2025 GPS rempl2)'!H229</f>
        <v>N/A</v>
      </c>
      <c r="I232" s="73" t="str">
        <f>+'PAI 2025 GPS rempl2)'!I229</f>
        <v>N/A</v>
      </c>
      <c r="J232" s="73">
        <f>IF(ISERROR(VLOOKUP(E232,'Plantilla publicacion'!$A$3:$Q$502,17,0)),"N/A",(VLOOKUP(E232,'Plantilla publicacion'!$A$3:$Q$502,17,0)))</f>
        <v>0</v>
      </c>
      <c r="K232" s="73" t="str">
        <f>+'PAI 2025 GPS rempl2)'!K229</f>
        <v>N/A</v>
      </c>
      <c r="L232" s="73" t="str">
        <f>+'PAI 2025 GPS rempl2)'!L229</f>
        <v>N/A</v>
      </c>
      <c r="M232" s="73" t="str">
        <f>+'PAI 2025 GPS rempl2)'!M229</f>
        <v>N/A</v>
      </c>
      <c r="N232" s="73"/>
      <c r="O232" s="73" t="str">
        <f>+'PAI 2025 GPS rempl2)'!O229</f>
        <v>Desarrollar jornadas de socialización de lineamientos de Atención al Ciudadano a nivel interno  (Evidencias de socialización)</v>
      </c>
      <c r="P232" s="73">
        <f>+'PAI 2025 GPS rempl2)'!P229</f>
        <v>10</v>
      </c>
      <c r="Q232" s="73">
        <f>+'PAI 2025 GPS rempl2)'!Q229</f>
        <v>2</v>
      </c>
      <c r="R232" s="73" t="str">
        <f>+'PAI 2025 GPS rempl2)'!R229</f>
        <v>Númerica</v>
      </c>
      <c r="S232" s="73" t="str">
        <f>+'PAI 2025 GPS rempl2)'!S229</f>
        <v># de jornadas de socialización realizadas / 2 jornadas de socialización a realizar</v>
      </c>
      <c r="T232" s="73" t="str">
        <f>+'PAI 2025 GPS rempl2)'!T229</f>
        <v>2025-05-02</v>
      </c>
      <c r="U232" s="73" t="str">
        <f>+'PAI 2025 GPS rempl2)'!U229</f>
        <v>2025-09-30</v>
      </c>
      <c r="V232" s="73" t="str">
        <f>+'PAI 2025 GPS rempl2)'!V229</f>
        <v>72-GRUPO DE TRABAJO DE ATENCION AL CIUDADANO</v>
      </c>
    </row>
    <row r="233" spans="1:22" ht="45" x14ac:dyDescent="0.25">
      <c r="A233" s="36" t="str">
        <f>+'PAI 2025 GPS rempl2)'!A230</f>
        <v>72.1.7</v>
      </c>
      <c r="B233" s="73" t="str">
        <f>+'PAI 2025 GPS rempl2)'!B230</f>
        <v>72-GRUPO DE TRABAJO DE ATENCION AL CIUDADANO</v>
      </c>
      <c r="C233" s="73">
        <f>+'PAI 2025 GPS rempl2)'!C230</f>
        <v>0</v>
      </c>
      <c r="D233" s="73" t="str">
        <f>+'PAI 2025 GPS rempl2)'!D230</f>
        <v>Actividad propia</v>
      </c>
      <c r="E233" s="73" t="str">
        <f>+'PAI 2025 GPS rempl2)'!E230</f>
        <v>72.1.7</v>
      </c>
      <c r="F233" s="73" t="str">
        <f>+'PAI 2025 GPS rempl2)'!F230</f>
        <v>N/A</v>
      </c>
      <c r="G233" s="73" t="str">
        <f>+'PAI 2025 GPS rempl2)'!G230</f>
        <v>N/A</v>
      </c>
      <c r="H233" s="73" t="str">
        <f>+'PAI 2025 GPS rempl2)'!H230</f>
        <v>N/A</v>
      </c>
      <c r="I233" s="73" t="str">
        <f>+'PAI 2025 GPS rempl2)'!I230</f>
        <v>N/A</v>
      </c>
      <c r="J233" s="73">
        <f>IF(ISERROR(VLOOKUP(E233,'Plantilla publicacion'!$A$3:$Q$502,17,0)),"N/A",(VLOOKUP(E233,'Plantilla publicacion'!$A$3:$Q$502,17,0)))</f>
        <v>0</v>
      </c>
      <c r="K233" s="73" t="str">
        <f>+'PAI 2025 GPS rempl2)'!K230</f>
        <v>N/A</v>
      </c>
      <c r="L233" s="73" t="str">
        <f>+'PAI 2025 GPS rempl2)'!L230</f>
        <v>N/A</v>
      </c>
      <c r="M233" s="73" t="str">
        <f>+'PAI 2025 GPS rempl2)'!M230</f>
        <v>N/A</v>
      </c>
      <c r="N233" s="73"/>
      <c r="O233" s="73" t="str">
        <f>+'PAI 2025 GPS rempl2)'!O230</f>
        <v>Ejecutar el plan de trabajo de la estrategia de relacionamiento con la ciudadanía SIC 2025 (Informe de ejecución de estrategia de relacionamiento elaborado)</v>
      </c>
      <c r="P233" s="73">
        <f>+'PAI 2025 GPS rempl2)'!P230</f>
        <v>10</v>
      </c>
      <c r="Q233" s="73">
        <f>+'PAI 2025 GPS rempl2)'!Q230</f>
        <v>100</v>
      </c>
      <c r="R233" s="73" t="str">
        <f>+'PAI 2025 GPS rempl2)'!R230</f>
        <v>Porcentual</v>
      </c>
      <c r="S233" s="73" t="str">
        <f>+'PAI 2025 GPS rempl2)'!S230</f>
        <v>% de Avance logrado plan de trabajo / 100% de Avance propuesto plan de trabajo</v>
      </c>
      <c r="T233" s="73" t="str">
        <f>+'PAI 2025 GPS rempl2)'!T230</f>
        <v>2025-05-02</v>
      </c>
      <c r="U233" s="73" t="str">
        <f>+'PAI 2025 GPS rempl2)'!U230</f>
        <v>2025-09-30</v>
      </c>
      <c r="V233" s="73" t="str">
        <f>+'PAI 2025 GPS rempl2)'!V230</f>
        <v>72-GRUPO DE TRABAJO DE ATENCION AL CIUDADANO</v>
      </c>
    </row>
    <row r="234" spans="1:22" ht="75" x14ac:dyDescent="0.25">
      <c r="A234" s="36" t="str">
        <f>+'PAI 2025 GPS rempl2)'!A231</f>
        <v>72.1.8</v>
      </c>
      <c r="B234" s="73" t="str">
        <f>+'PAI 2025 GPS rempl2)'!B231</f>
        <v>72-GRUPO DE TRABAJO DE ATENCION AL CIUDADANO</v>
      </c>
      <c r="C234" s="73">
        <f>+'PAI 2025 GPS rempl2)'!C231</f>
        <v>0</v>
      </c>
      <c r="D234" s="73" t="str">
        <f>+'PAI 2025 GPS rempl2)'!D231</f>
        <v>Actividad propia</v>
      </c>
      <c r="E234" s="73" t="str">
        <f>+'PAI 2025 GPS rempl2)'!E231</f>
        <v>72.1.8</v>
      </c>
      <c r="F234" s="73" t="str">
        <f>+'PAI 2025 GPS rempl2)'!F231</f>
        <v>N/A</v>
      </c>
      <c r="G234" s="73" t="str">
        <f>+'PAI 2025 GPS rempl2)'!G231</f>
        <v>N/A</v>
      </c>
      <c r="H234" s="73" t="str">
        <f>+'PAI 2025 GPS rempl2)'!H231</f>
        <v>N/A</v>
      </c>
      <c r="I234" s="73" t="str">
        <f>+'PAI 2025 GPS rempl2)'!I231</f>
        <v>N/A</v>
      </c>
      <c r="J234" s="73">
        <f>IF(ISERROR(VLOOKUP(E234,'Plantilla publicacion'!$A$3:$Q$502,17,0)),"N/A",(VLOOKUP(E234,'Plantilla publicacion'!$A$3:$Q$502,17,0)))</f>
        <v>0</v>
      </c>
      <c r="K234" s="73" t="str">
        <f>+'PAI 2025 GPS rempl2)'!K231</f>
        <v>N/A</v>
      </c>
      <c r="L234" s="73" t="str">
        <f>+'PAI 2025 GPS rempl2)'!L231</f>
        <v>N/A</v>
      </c>
      <c r="M234" s="73" t="str">
        <f>+'PAI 2025 GPS rempl2)'!M231</f>
        <v>N/A</v>
      </c>
      <c r="N234" s="73"/>
      <c r="O234" s="73" t="str">
        <f>+'PAI 2025 GPS rempl2)'!O231</f>
        <v>Elaborar y publicar informe con el resultado de la implementación de la estrategia de relacionamiento  (Informe publicado en el página web)</v>
      </c>
      <c r="P234" s="73">
        <f>+'PAI 2025 GPS rempl2)'!P231</f>
        <v>10</v>
      </c>
      <c r="Q234" s="73">
        <f>+'PAI 2025 GPS rempl2)'!Q231</f>
        <v>1</v>
      </c>
      <c r="R234" s="73" t="str">
        <f>+'PAI 2025 GPS rempl2)'!R231</f>
        <v>Númerica</v>
      </c>
      <c r="S234" s="73" t="str">
        <f>+'PAI 2025 GPS rempl2)'!S231</f>
        <v># de informes del resultado de la implementación de la estrategia de relacionamiento elaborados y publicados / 1 informes del resultado de la implementación de la estrategia de relacionamiento a elaborar y a publicar</v>
      </c>
      <c r="T234" s="73" t="str">
        <f>+'PAI 2025 GPS rempl2)'!T231</f>
        <v>2025-10-01</v>
      </c>
      <c r="U234" s="73" t="str">
        <f>+'PAI 2025 GPS rempl2)'!U231</f>
        <v>2025-11-14</v>
      </c>
      <c r="V234" s="73" t="str">
        <f>+'PAI 2025 GPS rempl2)'!V231</f>
        <v>72-GRUPO DE TRABAJO DE ATENCION AL CIUDADANO</v>
      </c>
    </row>
    <row r="235" spans="1:22" ht="225" x14ac:dyDescent="0.25">
      <c r="A235" s="36" t="str">
        <f>+'PAI 2025 GPS rempl2)'!A232</f>
        <v>72.2</v>
      </c>
      <c r="B235" s="74" t="str">
        <f>+'PAI 2025 GPS rempl2)'!B232</f>
        <v>72-GRUPO DE TRABAJO DE ATENCION AL CIUDADANO</v>
      </c>
      <c r="C235" s="74">
        <f>+'PAI 2025 GPS rempl2)'!C232</f>
        <v>0</v>
      </c>
      <c r="D235" s="74" t="str">
        <f>+'PAI 2025 GPS rempl2)'!D232</f>
        <v>Producto</v>
      </c>
      <c r="E235" s="74" t="str">
        <f>+'PAI 2025 GPS rempl2)'!E232</f>
        <v>72.2</v>
      </c>
      <c r="F235" s="74" t="str">
        <f>+'PAI 2025 GPS rempl2)'!F232</f>
        <v>Operativo</v>
      </c>
      <c r="G235" s="74" t="str">
        <f>IF(ISERROR(VLOOKUP(E235,'Plantilla publicacion'!$A$3:$F$502,6,0)),"N/A",(VLOOKUP(E235,'Plantilla publicacion'!$A$3:$F$502,6,0)))</f>
        <v>81-Mejorar la oportunidad en la atención de trámites y servicios.</v>
      </c>
      <c r="H235" s="74" t="str">
        <f>IF(ISERROR(VLOOKUP(E235,'Plantilla publicacion'!$A$3:$P$502,14,0)),"N/A",(VLOOKUP(E235,'Plantilla publicacion'!$A$3:$P$502,14,0)))</f>
        <v>138-Avance promedio de cumplimiento de productos asociados a mejorar la oportunidad en la atención de trámites y servicios.</v>
      </c>
      <c r="I235" s="74" t="str">
        <f>IF(ISERROR(VLOOKUP(E235,'Plantilla publicacion'!$A$3:$P$502,15,0)),"N/A",(VLOOKUP(E235,'Plantilla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s="74" t="str">
        <f>IF(ISERROR(VLOOKUP(E235,'Plantilla publicacion'!$A$3:$Q$502,17,0)),"N/A",(VLOOKUP(E235,'Plantilla publicacion'!$A$3:$Q$502,17,0)))</f>
        <v>PND - 5-31-5-b- Convergencia regional - Entidades públicas territoriales y nacionales fortalecidas / PES - Transformación Institucional</v>
      </c>
      <c r="K235" s="74" t="str">
        <f>+'PAI 2025 GPS rempl2)'!K232</f>
        <v>No</v>
      </c>
      <c r="L235" s="74" t="str">
        <f>+'PAI 2025 GPS rempl2)'!L232</f>
        <v>C-3599-0200-0005-53105b</v>
      </c>
      <c r="M235" s="74" t="str">
        <f>IF(ISERROR(VLOOKUP(E235,'Plantilla publicacion'!$A$3:$E$502,5,0)),"N/A",(VLOOKUP(E235,'Plantilla publicacion'!$A$3:$E$502,5,0)))</f>
        <v>Política Servicio al Ciudadano_DIMENSIÓN Gestión con Valores para Resultados</v>
      </c>
      <c r="N235" s="74" t="str">
        <f>IF(VLOOKUP(A235,'Plantilla publicacion'!$A$3:$Q$502,16,0)=0,"NA",VLOOKUP(A235,'Plantilla publicacion'!$A$3:$Q$502,16,0))</f>
        <v>NA</v>
      </c>
      <c r="O235" s="74" t="str">
        <f>+'PAI 2025 GPS rempl2)'!O232</f>
        <v>Estrategia de Sinergia Interinstitucional para Jornadas Conjuntas de  Atención a la Ciudadanía, diseñada e implementada (Informe de actividades realizadas)</v>
      </c>
      <c r="P235" s="74">
        <f>+'PAI 2025 GPS rempl2)'!P232</f>
        <v>25</v>
      </c>
      <c r="Q235" s="74">
        <f>+'PAI 2025 GPS rempl2)'!Q232</f>
        <v>1</v>
      </c>
      <c r="R235" s="74" t="str">
        <f>+'PAI 2025 GPS rempl2)'!R232</f>
        <v>Númerica</v>
      </c>
      <c r="S235" s="74" t="str">
        <f>+'PAI 2025 GPS rempl2)'!S232</f>
        <v># de Informes realizados / 1 Total de Informes programados</v>
      </c>
      <c r="T235" s="74" t="str">
        <f>+'PAI 2025 GPS rempl2)'!T232</f>
        <v>2025-02-03</v>
      </c>
      <c r="U235" s="74" t="str">
        <f>+'PAI 2025 GPS rempl2)'!U232</f>
        <v>2025-12-31</v>
      </c>
      <c r="V235" s="74" t="str">
        <f>+'PAI 2025 GPS rempl2)'!V232</f>
        <v>72-GRUPO DE TRABAJO DE ATENCION AL CIUDADANO</v>
      </c>
    </row>
    <row r="236" spans="1:22" ht="30" x14ac:dyDescent="0.25">
      <c r="A236" s="36" t="str">
        <f>+'PAI 2025 GPS rempl2)'!A233</f>
        <v>72.2.1</v>
      </c>
      <c r="B236" s="73" t="str">
        <f>+'PAI 2025 GPS rempl2)'!B233</f>
        <v>72-GRUPO DE TRABAJO DE ATENCION AL CIUDADANO</v>
      </c>
      <c r="C236" s="73">
        <f>+'PAI 2025 GPS rempl2)'!C233</f>
        <v>0</v>
      </c>
      <c r="D236" s="73" t="str">
        <f>+'PAI 2025 GPS rempl2)'!D233</f>
        <v>Actividad propia</v>
      </c>
      <c r="E236" s="73" t="str">
        <f>+'PAI 2025 GPS rempl2)'!E233</f>
        <v>72.2.1</v>
      </c>
      <c r="F236" s="73" t="str">
        <f>+'PAI 2025 GPS rempl2)'!F233</f>
        <v>N/A</v>
      </c>
      <c r="G236" s="73" t="str">
        <f>+'PAI 2025 GPS rempl2)'!G233</f>
        <v>N/A</v>
      </c>
      <c r="H236" s="73" t="str">
        <f>+'PAI 2025 GPS rempl2)'!H233</f>
        <v>N/A</v>
      </c>
      <c r="I236" s="73" t="str">
        <f>+'PAI 2025 GPS rempl2)'!I233</f>
        <v>N/A</v>
      </c>
      <c r="J236" s="73">
        <f>IF(ISERROR(VLOOKUP(E236,'Plantilla publicacion'!$A$3:$Q$502,17,0)),"N/A",(VLOOKUP(E236,'Plantilla publicacion'!$A$3:$Q$502,17,0)))</f>
        <v>0</v>
      </c>
      <c r="K236" s="73" t="str">
        <f>+'PAI 2025 GPS rempl2)'!K233</f>
        <v>N/A</v>
      </c>
      <c r="L236" s="73" t="str">
        <f>+'PAI 2025 GPS rempl2)'!L233</f>
        <v>N/A</v>
      </c>
      <c r="M236" s="73" t="str">
        <f>+'PAI 2025 GPS rempl2)'!M233</f>
        <v>N/A</v>
      </c>
      <c r="N236" s="73"/>
      <c r="O236" s="73" t="str">
        <f>+'PAI 2025 GPS rempl2)'!O233</f>
        <v>Diseñar la estrategia de sinergia con otras entidades que incluya plan de trabajo   (Documento estrategia (incluye plan de trabajo)</v>
      </c>
      <c r="P236" s="73">
        <f>+'PAI 2025 GPS rempl2)'!P233</f>
        <v>30</v>
      </c>
      <c r="Q236" s="73">
        <f>+'PAI 2025 GPS rempl2)'!Q233</f>
        <v>1</v>
      </c>
      <c r="R236" s="73" t="str">
        <f>+'PAI 2025 GPS rempl2)'!R233</f>
        <v>Númerica</v>
      </c>
      <c r="S236" s="73" t="str">
        <f>+'PAI 2025 GPS rempl2)'!S233</f>
        <v># de estrategias de sinergia diseñada / 1 estrategias de sinergia a diseñar</v>
      </c>
      <c r="T236" s="73" t="str">
        <f>+'PAI 2025 GPS rempl2)'!T233</f>
        <v>2025-02-03</v>
      </c>
      <c r="U236" s="73" t="str">
        <f>+'PAI 2025 GPS rempl2)'!U233</f>
        <v>2025-03-31</v>
      </c>
      <c r="V236" s="73" t="str">
        <f>+'PAI 2025 GPS rempl2)'!V233</f>
        <v>72-GRUPO DE TRABAJO DE ATENCION AL CIUDADANO</v>
      </c>
    </row>
    <row r="237" spans="1:22" ht="45" x14ac:dyDescent="0.25">
      <c r="A237" s="36" t="str">
        <f>+'PAI 2025 GPS rempl2)'!A234</f>
        <v>72.2.2</v>
      </c>
      <c r="B237" s="73" t="str">
        <f>+'PAI 2025 GPS rempl2)'!B234</f>
        <v>72-GRUPO DE TRABAJO DE ATENCION AL CIUDADANO</v>
      </c>
      <c r="C237" s="73">
        <f>+'PAI 2025 GPS rempl2)'!C234</f>
        <v>0</v>
      </c>
      <c r="D237" s="73" t="str">
        <f>+'PAI 2025 GPS rempl2)'!D234</f>
        <v>Actividad propia</v>
      </c>
      <c r="E237" s="73" t="str">
        <f>+'PAI 2025 GPS rempl2)'!E234</f>
        <v>72.2.2</v>
      </c>
      <c r="F237" s="73" t="str">
        <f>+'PAI 2025 GPS rempl2)'!F234</f>
        <v>N/A</v>
      </c>
      <c r="G237" s="73" t="str">
        <f>+'PAI 2025 GPS rempl2)'!G234</f>
        <v>N/A</v>
      </c>
      <c r="H237" s="73" t="str">
        <f>+'PAI 2025 GPS rempl2)'!H234</f>
        <v>N/A</v>
      </c>
      <c r="I237" s="73" t="str">
        <f>+'PAI 2025 GPS rempl2)'!I234</f>
        <v>N/A</v>
      </c>
      <c r="J237" s="73">
        <f>IF(ISERROR(VLOOKUP(E237,'Plantilla publicacion'!$A$3:$Q$502,17,0)),"N/A",(VLOOKUP(E237,'Plantilla publicacion'!$A$3:$Q$502,17,0)))</f>
        <v>0</v>
      </c>
      <c r="K237" s="73" t="str">
        <f>+'PAI 2025 GPS rempl2)'!K234</f>
        <v>N/A</v>
      </c>
      <c r="L237" s="73" t="str">
        <f>+'PAI 2025 GPS rempl2)'!L234</f>
        <v>N/A</v>
      </c>
      <c r="M237" s="73" t="str">
        <f>+'PAI 2025 GPS rempl2)'!M234</f>
        <v>N/A</v>
      </c>
      <c r="N237" s="73"/>
      <c r="O237" s="73" t="str">
        <f>+'PAI 2025 GPS rempl2)'!O234</f>
        <v>Ejecutar el plan de trabajo de la estrategia de sinergia (Documento de seguimiento trimestral)</v>
      </c>
      <c r="P237" s="73">
        <f>+'PAI 2025 GPS rempl2)'!P234</f>
        <v>60</v>
      </c>
      <c r="Q237" s="73">
        <f>+'PAI 2025 GPS rempl2)'!Q234</f>
        <v>3</v>
      </c>
      <c r="R237" s="73" t="str">
        <f>+'PAI 2025 GPS rempl2)'!R234</f>
        <v>Númerica</v>
      </c>
      <c r="S237" s="73" t="str">
        <f>+'PAI 2025 GPS rempl2)'!S234</f>
        <v># de seguimientos a la implementación de la Estrategia realizados / 3 seguimientos a la implementación de la estrategia a realizar</v>
      </c>
      <c r="T237" s="73" t="str">
        <f>+'PAI 2025 GPS rempl2)'!T234</f>
        <v>2025-04-01</v>
      </c>
      <c r="U237" s="73" t="str">
        <f>+'PAI 2025 GPS rempl2)'!U234</f>
        <v>2025-12-31</v>
      </c>
      <c r="V237" s="73" t="str">
        <f>+'PAI 2025 GPS rempl2)'!V234</f>
        <v>72-GRUPO DE TRABAJO DE ATENCION AL CIUDADANO</v>
      </c>
    </row>
    <row r="238" spans="1:22" ht="45" x14ac:dyDescent="0.25">
      <c r="A238" s="36" t="str">
        <f>+'PAI 2025 GPS rempl2)'!A235</f>
        <v>72.2.3</v>
      </c>
      <c r="B238" s="73" t="str">
        <f>+'PAI 2025 GPS rempl2)'!B235</f>
        <v>72-GRUPO DE TRABAJO DE ATENCION AL CIUDADANO</v>
      </c>
      <c r="C238" s="73">
        <f>+'PAI 2025 GPS rempl2)'!C235</f>
        <v>0</v>
      </c>
      <c r="D238" s="73" t="str">
        <f>+'PAI 2025 GPS rempl2)'!D235</f>
        <v>Actividad propia</v>
      </c>
      <c r="E238" s="73" t="str">
        <f>+'PAI 2025 GPS rempl2)'!E235</f>
        <v>72.2.3</v>
      </c>
      <c r="F238" s="73" t="str">
        <f>+'PAI 2025 GPS rempl2)'!F235</f>
        <v>N/A</v>
      </c>
      <c r="G238" s="73" t="str">
        <f>+'PAI 2025 GPS rempl2)'!G235</f>
        <v>N/A</v>
      </c>
      <c r="H238" s="73" t="str">
        <f>+'PAI 2025 GPS rempl2)'!H235</f>
        <v>N/A</v>
      </c>
      <c r="I238" s="73" t="str">
        <f>+'PAI 2025 GPS rempl2)'!I235</f>
        <v>N/A</v>
      </c>
      <c r="J238" s="73">
        <f>IF(ISERROR(VLOOKUP(E238,'Plantilla publicacion'!$A$3:$Q$502,17,0)),"N/A",(VLOOKUP(E238,'Plantilla publicacion'!$A$3:$Q$502,17,0)))</f>
        <v>0</v>
      </c>
      <c r="K238" s="73" t="str">
        <f>+'PAI 2025 GPS rempl2)'!K235</f>
        <v>N/A</v>
      </c>
      <c r="L238" s="73" t="str">
        <f>+'PAI 2025 GPS rempl2)'!L235</f>
        <v>N/A</v>
      </c>
      <c r="M238" s="73" t="str">
        <f>+'PAI 2025 GPS rempl2)'!M235</f>
        <v>N/A</v>
      </c>
      <c r="N238" s="73"/>
      <c r="O238" s="73" t="str">
        <f>+'PAI 2025 GPS rempl2)'!O235</f>
        <v>Elaborar informe final de la estrategia (Informe elaborado)</v>
      </c>
      <c r="P238" s="73">
        <f>+'PAI 2025 GPS rempl2)'!P235</f>
        <v>10</v>
      </c>
      <c r="Q238" s="73">
        <f>+'PAI 2025 GPS rempl2)'!Q235</f>
        <v>1</v>
      </c>
      <c r="R238" s="73" t="str">
        <f>+'PAI 2025 GPS rempl2)'!R235</f>
        <v>Númerica</v>
      </c>
      <c r="S238" s="73" t="str">
        <f>+'PAI 2025 GPS rempl2)'!S235</f>
        <v># de informes de resultados de la implementación de la estrategia de elaborados / 1 informes de resultados de la implementación de la estrategia a elaborar</v>
      </c>
      <c r="T238" s="73" t="str">
        <f>+'PAI 2025 GPS rempl2)'!T235</f>
        <v>2025-12-01</v>
      </c>
      <c r="U238" s="73" t="str">
        <f>+'PAI 2025 GPS rempl2)'!U235</f>
        <v>2025-12-31</v>
      </c>
      <c r="V238" s="73" t="str">
        <f>+'PAI 2025 GPS rempl2)'!V235</f>
        <v>72-GRUPO DE TRABAJO DE ATENCION AL CIUDADANO</v>
      </c>
    </row>
    <row r="239" spans="1:22" ht="255" x14ac:dyDescent="0.25">
      <c r="A239" s="36" t="str">
        <f>+'PAI 2025 GPS rempl2)'!A236</f>
        <v>72.3</v>
      </c>
      <c r="B239" s="74" t="str">
        <f>+'PAI 2025 GPS rempl2)'!B236</f>
        <v>72-GRUPO DE TRABAJO DE ATENCION AL CIUDADANO</v>
      </c>
      <c r="C239" s="74">
        <f>+'PAI 2025 GPS rempl2)'!C236</f>
        <v>0</v>
      </c>
      <c r="D239" s="74" t="str">
        <f>+'PAI 2025 GPS rempl2)'!D236</f>
        <v>Producto</v>
      </c>
      <c r="E239" s="74" t="str">
        <f>+'PAI 2025 GPS rempl2)'!E236</f>
        <v>72.3</v>
      </c>
      <c r="F239" s="74" t="str">
        <f>+'PAI 2025 GPS rempl2)'!F236</f>
        <v>Innovador</v>
      </c>
      <c r="G239" s="74" t="str">
        <f>IF(ISERROR(VLOOKUP(E239,'Plantilla publicacion'!$A$3:$F$502,6,0)),"N/A",(VLOOKUP(E239,'Plantilla publicacion'!$A$3:$F$502,6,0)))</f>
        <v>58-Promover el enfoque preventivo, diferencial y territorial en el que hacer misional de la entidad</v>
      </c>
      <c r="H239" s="74" t="str">
        <f>IF(ISERROR(VLOOKUP(E239,'Plantilla publicacion'!$A$3:$P$502,14,0)),"N/A",(VLOOKUP(E239,'Plantilla publicacion'!$A$3:$P$502,14,0)))</f>
        <v>103-Cumplimiento de productos del PAI asociados a Promover el enfoque preventivo, diferencial y territorial en el que hacer misional de la entidad</v>
      </c>
      <c r="I239" s="74" t="str">
        <f>IF(ISERROR(VLOOKUP(E239,'Plantilla publicacion'!$A$3:$P$502,15,0)),"N/A",(VLOOKUP(E239,'Plantilla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9" s="74" t="str">
        <f>IF(ISERROR(VLOOKUP(E239,'Plantilla publicacion'!$A$3:$Q$502,17,0)),"N/A",(VLOOKUP(E239,'Plantilla publicacion'!$A$3:$Q$502,17,0)))</f>
        <v>PND - 5-31-5-b- Convergencia regional - Entidades públicas territoriales y nacionales fortalecidas / PES - Cierre de brechas territoriales</v>
      </c>
      <c r="K239" s="74" t="str">
        <f>+'PAI 2025 GPS rempl2)'!K236</f>
        <v>Si</v>
      </c>
      <c r="L239" s="74" t="str">
        <f>+'PAI 2025 GPS rempl2)'!L236</f>
        <v>C-3599-0200-0005-53105b</v>
      </c>
      <c r="M239" s="74" t="str">
        <f>IF(ISERROR(VLOOKUP(E239,'Plantilla publicacion'!$A$3:$E$502,5,0)),"N/A",(VLOOKUP(E239,'Plantilla publicacion'!$A$3:$E$502,5,0)))</f>
        <v>Política Participación Ciudadana en la Gestión Pública _DIMENSIÓN Gestión con Valores para Resultados</v>
      </c>
      <c r="N239" s="74" t="str">
        <f>IF(VLOOKUP(A239,'Plantilla publicacion'!$A$3:$Q$502,16,0)=0,"NA",VLOOKUP(A239,'Plantilla publicacion'!$A$3:$Q$502,16,0))</f>
        <v>NA</v>
      </c>
      <c r="O239" s="74" t="str">
        <f>+'PAI 2025 GPS rempl2)'!O236</f>
        <v>Programa de atención a la ciudadanía con enfoque diferencial implementado. (Informe de actividades realizadas )</v>
      </c>
      <c r="P239" s="74">
        <f>+'PAI 2025 GPS rempl2)'!P236</f>
        <v>25</v>
      </c>
      <c r="Q239" s="74">
        <f>+'PAI 2025 GPS rempl2)'!Q236</f>
        <v>1</v>
      </c>
      <c r="R239" s="74" t="str">
        <f>+'PAI 2025 GPS rempl2)'!R236</f>
        <v>Númerica</v>
      </c>
      <c r="S239" s="74" t="str">
        <f>+'PAI 2025 GPS rempl2)'!S236</f>
        <v># de Informes realizados / 1 Total de Informes programados</v>
      </c>
      <c r="T239" s="74" t="str">
        <f>+'PAI 2025 GPS rempl2)'!T236</f>
        <v>2025-02-03</v>
      </c>
      <c r="U239" s="74" t="str">
        <f>+'PAI 2025 GPS rempl2)'!U236</f>
        <v>2025-11-28</v>
      </c>
      <c r="V239" s="74" t="str">
        <f>+'PAI 2025 GPS rempl2)'!V236</f>
        <v>142-GRUPO DE TRABAJO DE SERVICIOS ADMINISTRATIVOS Y RECURSOS FÍSICOS;
20-OFICINA DE TECNOLOGÍA E INFORMÁTICA;
72-GRUPO DE TRABAJO DE ATENCION AL CIUDADANO</v>
      </c>
    </row>
    <row r="240" spans="1:22" ht="45" x14ac:dyDescent="0.25">
      <c r="A240" s="36" t="str">
        <f>+'PAI 2025 GPS rempl2)'!A237</f>
        <v>72.3.1</v>
      </c>
      <c r="B240" s="73" t="str">
        <f>+'PAI 2025 GPS rempl2)'!B237</f>
        <v>72-GRUPO DE TRABAJO DE ATENCION AL CIUDADANO</v>
      </c>
      <c r="C240" s="73">
        <f>+'PAI 2025 GPS rempl2)'!C237</f>
        <v>0</v>
      </c>
      <c r="D240" s="73" t="str">
        <f>+'PAI 2025 GPS rempl2)'!D237</f>
        <v>Actividad propia</v>
      </c>
      <c r="E240" s="73" t="str">
        <f>+'PAI 2025 GPS rempl2)'!E237</f>
        <v>72.3.1</v>
      </c>
      <c r="F240" s="73" t="str">
        <f>+'PAI 2025 GPS rempl2)'!F237</f>
        <v>N/A</v>
      </c>
      <c r="G240" s="73" t="str">
        <f>+'PAI 2025 GPS rempl2)'!G237</f>
        <v>N/A</v>
      </c>
      <c r="H240" s="73" t="str">
        <f>+'PAI 2025 GPS rempl2)'!H237</f>
        <v>N/A</v>
      </c>
      <c r="I240" s="73" t="str">
        <f>+'PAI 2025 GPS rempl2)'!I237</f>
        <v>N/A</v>
      </c>
      <c r="J240" s="73">
        <f>IF(ISERROR(VLOOKUP(E240,'Plantilla publicacion'!$A$3:$Q$502,17,0)),"N/A",(VLOOKUP(E240,'Plantilla publicacion'!$A$3:$Q$502,17,0)))</f>
        <v>0</v>
      </c>
      <c r="K240" s="73" t="str">
        <f>+'PAI 2025 GPS rempl2)'!K237</f>
        <v>N/A</v>
      </c>
      <c r="L240" s="73" t="str">
        <f>+'PAI 2025 GPS rempl2)'!L237</f>
        <v>N/A</v>
      </c>
      <c r="M240" s="73" t="str">
        <f>+'PAI 2025 GPS rempl2)'!M237</f>
        <v>N/A</v>
      </c>
      <c r="N240" s="73"/>
      <c r="O240" s="73" t="str">
        <f>+'PAI 2025 GPS rempl2)'!O237</f>
        <v>Identificar e intervenir los canales y servicios a los que se aplicará el enfoque diferencial (Documento con la propuesta de intervención de canales/servicios)</v>
      </c>
      <c r="P240" s="73">
        <f>+'PAI 2025 GPS rempl2)'!P237</f>
        <v>15</v>
      </c>
      <c r="Q240" s="73">
        <f>+'PAI 2025 GPS rempl2)'!Q237</f>
        <v>1</v>
      </c>
      <c r="R240" s="73" t="str">
        <f>+'PAI 2025 GPS rempl2)'!R237</f>
        <v>Númerica</v>
      </c>
      <c r="S240" s="73" t="str">
        <f>+'PAI 2025 GPS rempl2)'!S237</f>
        <v># de documentos con propuesta de intervención realizados / 1 documentos con propuesta de intervención a realizar</v>
      </c>
      <c r="T240" s="73" t="str">
        <f>+'PAI 2025 GPS rempl2)'!T237</f>
        <v>2025-02-03</v>
      </c>
      <c r="U240" s="73" t="str">
        <f>+'PAI 2025 GPS rempl2)'!U237</f>
        <v>2025-03-14</v>
      </c>
      <c r="V240" s="73" t="str">
        <f>+'PAI 2025 GPS rempl2)'!V237</f>
        <v>72-GRUPO DE TRABAJO DE ATENCION AL CIUDADANO</v>
      </c>
    </row>
    <row r="241" spans="1:22" ht="45" x14ac:dyDescent="0.25">
      <c r="A241" s="36" t="str">
        <f>+'PAI 2025 GPS rempl2)'!A238</f>
        <v>72.3.2</v>
      </c>
      <c r="B241" s="73" t="str">
        <f>+'PAI 2025 GPS rempl2)'!B238</f>
        <v>72-GRUPO DE TRABAJO DE ATENCION AL CIUDADANO</v>
      </c>
      <c r="C241" s="73">
        <f>+'PAI 2025 GPS rempl2)'!C238</f>
        <v>0</v>
      </c>
      <c r="D241" s="73" t="str">
        <f>+'PAI 2025 GPS rempl2)'!D238</f>
        <v>Actividad propia</v>
      </c>
      <c r="E241" s="73" t="str">
        <f>+'PAI 2025 GPS rempl2)'!E238</f>
        <v>72.3.2</v>
      </c>
      <c r="F241" s="73" t="str">
        <f>+'PAI 2025 GPS rempl2)'!F238</f>
        <v>N/A</v>
      </c>
      <c r="G241" s="73" t="str">
        <f>+'PAI 2025 GPS rempl2)'!G238</f>
        <v>N/A</v>
      </c>
      <c r="H241" s="73" t="str">
        <f>+'PAI 2025 GPS rempl2)'!H238</f>
        <v>N/A</v>
      </c>
      <c r="I241" s="73" t="str">
        <f>+'PAI 2025 GPS rempl2)'!I238</f>
        <v>N/A</v>
      </c>
      <c r="J241" s="73">
        <f>IF(ISERROR(VLOOKUP(E241,'Plantilla publicacion'!$A$3:$Q$502,17,0)),"N/A",(VLOOKUP(E241,'Plantilla publicacion'!$A$3:$Q$502,17,0)))</f>
        <v>0</v>
      </c>
      <c r="K241" s="73" t="str">
        <f>+'PAI 2025 GPS rempl2)'!K238</f>
        <v>N/A</v>
      </c>
      <c r="L241" s="73" t="str">
        <f>+'PAI 2025 GPS rempl2)'!L238</f>
        <v>N/A</v>
      </c>
      <c r="M241" s="73" t="str">
        <f>+'PAI 2025 GPS rempl2)'!M238</f>
        <v>N/A</v>
      </c>
      <c r="N241" s="73"/>
      <c r="O241" s="73" t="str">
        <f>+'PAI 2025 GPS rempl2)'!O238</f>
        <v>Implementar la señalización inclusiva en otro lenguaje o idioma para los puntos priorizados de atención al ciudadano presenciales a nivel nacional (Informe de implementación)</v>
      </c>
      <c r="P241" s="73">
        <f>+'PAI 2025 GPS rempl2)'!P238</f>
        <v>15</v>
      </c>
      <c r="Q241" s="73">
        <f>+'PAI 2025 GPS rempl2)'!Q238</f>
        <v>1</v>
      </c>
      <c r="R241" s="73" t="str">
        <f>+'PAI 2025 GPS rempl2)'!R238</f>
        <v>Númerica</v>
      </c>
      <c r="S241" s="73" t="str">
        <f>+'PAI 2025 GPS rempl2)'!S238</f>
        <v># de conceptos de viabilidad emitidos / 1 conceptos de viabilidad a emitir</v>
      </c>
      <c r="T241" s="73" t="str">
        <f>+'PAI 2025 GPS rempl2)'!T238</f>
        <v>2025-03-18</v>
      </c>
      <c r="U241" s="73" t="str">
        <f>+'PAI 2025 GPS rempl2)'!U238</f>
        <v>2025-04-30</v>
      </c>
      <c r="V241" s="73" t="str">
        <f>+'PAI 2025 GPS rempl2)'!V238</f>
        <v>142-GRUPO DE TRABAJO DE SERVICIOS ADMINISTRATIVOS Y RECURSOS FÍSICOS;
72-GRUPO DE TRABAJO DE ATENCION AL CIUDADANO</v>
      </c>
    </row>
    <row r="242" spans="1:22" ht="45" x14ac:dyDescent="0.25">
      <c r="A242" s="36" t="str">
        <f>+'PAI 2025 GPS rempl2)'!A239</f>
        <v>72.3.3</v>
      </c>
      <c r="B242" s="73" t="str">
        <f>+'PAI 2025 GPS rempl2)'!B239</f>
        <v>72-GRUPO DE TRABAJO DE ATENCION AL CIUDADANO</v>
      </c>
      <c r="C242" s="73">
        <f>+'PAI 2025 GPS rempl2)'!C239</f>
        <v>0</v>
      </c>
      <c r="D242" s="73" t="str">
        <f>+'PAI 2025 GPS rempl2)'!D239</f>
        <v>Actividad propia</v>
      </c>
      <c r="E242" s="73" t="str">
        <f>+'PAI 2025 GPS rempl2)'!E239</f>
        <v>72.3.3</v>
      </c>
      <c r="F242" s="73" t="str">
        <f>+'PAI 2025 GPS rempl2)'!F239</f>
        <v>N/A</v>
      </c>
      <c r="G242" s="73" t="str">
        <f>+'PAI 2025 GPS rempl2)'!G239</f>
        <v>N/A</v>
      </c>
      <c r="H242" s="73" t="str">
        <f>+'PAI 2025 GPS rempl2)'!H239</f>
        <v>N/A</v>
      </c>
      <c r="I242" s="73" t="str">
        <f>+'PAI 2025 GPS rempl2)'!I239</f>
        <v>N/A</v>
      </c>
      <c r="J242" s="73">
        <f>IF(ISERROR(VLOOKUP(E242,'Plantilla publicacion'!$A$3:$Q$502,17,0)),"N/A",(VLOOKUP(E242,'Plantilla publicacion'!$A$3:$Q$502,17,0)))</f>
        <v>0</v>
      </c>
      <c r="K242" s="73" t="str">
        <f>+'PAI 2025 GPS rempl2)'!K239</f>
        <v>N/A</v>
      </c>
      <c r="L242" s="73" t="str">
        <f>+'PAI 2025 GPS rempl2)'!L239</f>
        <v>N/A</v>
      </c>
      <c r="M242" s="73" t="str">
        <f>+'PAI 2025 GPS rempl2)'!M239</f>
        <v>N/A</v>
      </c>
      <c r="N242" s="73"/>
      <c r="O242" s="73" t="str">
        <f>+'PAI 2025 GPS rempl2)'!O239</f>
        <v>Desarrolla jornada  con las entidades líderes en la atención incluyente y documentar las buenas prácticas en la materia (Documento de buenas prácticas identificadas)</v>
      </c>
      <c r="P242" s="73">
        <f>+'PAI 2025 GPS rempl2)'!P239</f>
        <v>20</v>
      </c>
      <c r="Q242" s="73">
        <f>+'PAI 2025 GPS rempl2)'!Q239</f>
        <v>1</v>
      </c>
      <c r="R242" s="73" t="str">
        <f>+'PAI 2025 GPS rempl2)'!R239</f>
        <v>Númerica</v>
      </c>
      <c r="S242" s="73" t="str">
        <f>+'PAI 2025 GPS rempl2)'!S239</f>
        <v># de documentos de buenas prácticas generados / 1 documentos de buenas prácticas a generar</v>
      </c>
      <c r="T242" s="73" t="str">
        <f>+'PAI 2025 GPS rempl2)'!T239</f>
        <v>2025-04-01</v>
      </c>
      <c r="U242" s="73" t="str">
        <f>+'PAI 2025 GPS rempl2)'!U239</f>
        <v>2025-06-04</v>
      </c>
      <c r="V242" s="73" t="str">
        <f>+'PAI 2025 GPS rempl2)'!V239</f>
        <v>72-GRUPO DE TRABAJO DE ATENCION AL CIUDADANO</v>
      </c>
    </row>
    <row r="243" spans="1:22" ht="45" x14ac:dyDescent="0.25">
      <c r="A243" s="36" t="str">
        <f>+'PAI 2025 GPS rempl2)'!A240</f>
        <v>72.3.4</v>
      </c>
      <c r="B243" s="73" t="str">
        <f>+'PAI 2025 GPS rempl2)'!B240</f>
        <v>72-GRUPO DE TRABAJO DE ATENCION AL CIUDADANO</v>
      </c>
      <c r="C243" s="73">
        <f>+'PAI 2025 GPS rempl2)'!C240</f>
        <v>0</v>
      </c>
      <c r="D243" s="73" t="str">
        <f>+'PAI 2025 GPS rempl2)'!D240</f>
        <v>Actividad propia</v>
      </c>
      <c r="E243" s="73" t="str">
        <f>+'PAI 2025 GPS rempl2)'!E240</f>
        <v>72.3.4</v>
      </c>
      <c r="F243" s="73" t="str">
        <f>+'PAI 2025 GPS rempl2)'!F240</f>
        <v>N/A</v>
      </c>
      <c r="G243" s="73" t="str">
        <f>+'PAI 2025 GPS rempl2)'!G240</f>
        <v>N/A</v>
      </c>
      <c r="H243" s="73" t="str">
        <f>+'PAI 2025 GPS rempl2)'!H240</f>
        <v>N/A</v>
      </c>
      <c r="I243" s="73" t="str">
        <f>+'PAI 2025 GPS rempl2)'!I240</f>
        <v>N/A</v>
      </c>
      <c r="J243" s="73">
        <f>IF(ISERROR(VLOOKUP(E243,'Plantilla publicacion'!$A$3:$Q$502,17,0)),"N/A",(VLOOKUP(E243,'Plantilla publicacion'!$A$3:$Q$502,17,0)))</f>
        <v>0</v>
      </c>
      <c r="K243" s="73" t="str">
        <f>+'PAI 2025 GPS rempl2)'!K240</f>
        <v>N/A</v>
      </c>
      <c r="L243" s="73" t="str">
        <f>+'PAI 2025 GPS rempl2)'!L240</f>
        <v>N/A</v>
      </c>
      <c r="M243" s="73" t="str">
        <f>+'PAI 2025 GPS rempl2)'!M240</f>
        <v>N/A</v>
      </c>
      <c r="N243" s="73"/>
      <c r="O243" s="73" t="str">
        <f>+'PAI 2025 GPS rempl2)'!O240</f>
        <v>Rediseñar el menú de atención y servicios a la ciudadanía con mejoras en la accesibilidad y experiencia de los usuarios  (Menú destacado actualizado)</v>
      </c>
      <c r="P243" s="73">
        <f>+'PAI 2025 GPS rempl2)'!P240</f>
        <v>30</v>
      </c>
      <c r="Q243" s="73">
        <f>+'PAI 2025 GPS rempl2)'!Q240</f>
        <v>1</v>
      </c>
      <c r="R243" s="73" t="str">
        <f>+'PAI 2025 GPS rempl2)'!R240</f>
        <v>Númerica</v>
      </c>
      <c r="S243" s="73" t="str">
        <f>+'PAI 2025 GPS rempl2)'!S240</f>
        <v># de menús destacados actualizados / 1 menús destacados a actualizar</v>
      </c>
      <c r="T243" s="73" t="str">
        <f>+'PAI 2025 GPS rempl2)'!T240</f>
        <v>2025-06-03</v>
      </c>
      <c r="U243" s="73" t="str">
        <f>+'PAI 2025 GPS rempl2)'!U240</f>
        <v>2025-11-28</v>
      </c>
      <c r="V243" s="73" t="str">
        <f>+'PAI 2025 GPS rempl2)'!V240</f>
        <v>20-OFICINA DE TECNOLOGÍA E INFORMÁTICA;
72-GRUPO DE TRABAJO DE ATENCION AL CIUDADANO</v>
      </c>
    </row>
    <row r="244" spans="1:22" ht="45" x14ac:dyDescent="0.25">
      <c r="A244" s="36" t="str">
        <f>+'PAI 2025 GPS rempl2)'!A241</f>
        <v>72.3.5</v>
      </c>
      <c r="B244" s="73" t="str">
        <f>+'PAI 2025 GPS rempl2)'!B241</f>
        <v>72-GRUPO DE TRABAJO DE ATENCION AL CIUDADANO</v>
      </c>
      <c r="C244" s="73">
        <f>+'PAI 2025 GPS rempl2)'!C241</f>
        <v>0</v>
      </c>
      <c r="D244" s="73" t="str">
        <f>+'PAI 2025 GPS rempl2)'!D241</f>
        <v>Actividad propia</v>
      </c>
      <c r="E244" s="73" t="str">
        <f>+'PAI 2025 GPS rempl2)'!E241</f>
        <v>72.3.5</v>
      </c>
      <c r="F244" s="73" t="str">
        <f>+'PAI 2025 GPS rempl2)'!F241</f>
        <v>N/A</v>
      </c>
      <c r="G244" s="73" t="str">
        <f>+'PAI 2025 GPS rempl2)'!G241</f>
        <v>N/A</v>
      </c>
      <c r="H244" s="73" t="str">
        <f>+'PAI 2025 GPS rempl2)'!H241</f>
        <v>N/A</v>
      </c>
      <c r="I244" s="73" t="str">
        <f>+'PAI 2025 GPS rempl2)'!I241</f>
        <v>N/A</v>
      </c>
      <c r="J244" s="73">
        <f>IF(ISERROR(VLOOKUP(E244,'Plantilla publicacion'!$A$3:$Q$502,17,0)),"N/A",(VLOOKUP(E244,'Plantilla publicacion'!$A$3:$Q$502,17,0)))</f>
        <v>0</v>
      </c>
      <c r="K244" s="73" t="str">
        <f>+'PAI 2025 GPS rempl2)'!K241</f>
        <v>N/A</v>
      </c>
      <c r="L244" s="73" t="str">
        <f>+'PAI 2025 GPS rempl2)'!L241</f>
        <v>N/A</v>
      </c>
      <c r="M244" s="73" t="str">
        <f>+'PAI 2025 GPS rempl2)'!M241</f>
        <v>N/A</v>
      </c>
      <c r="N244" s="73"/>
      <c r="O244" s="73" t="str">
        <f>+'PAI 2025 GPS rempl2)'!O241</f>
        <v>Implementar fase 2 del traductor interactivo  (Adquisición pantalla y en funcionamiento)</v>
      </c>
      <c r="P244" s="73">
        <f>+'PAI 2025 GPS rempl2)'!P241</f>
        <v>20</v>
      </c>
      <c r="Q244" s="73">
        <f>+'PAI 2025 GPS rempl2)'!Q241</f>
        <v>1</v>
      </c>
      <c r="R244" s="73" t="str">
        <f>+'PAI 2025 GPS rempl2)'!R241</f>
        <v>Númerica</v>
      </c>
      <c r="S244" s="73" t="str">
        <f>+'PAI 2025 GPS rempl2)'!S241</f>
        <v># de pantallas adquiridas y puestas en funcionamiento / 1 pantallas programas para su adquisición y puesta en funcionamiento</v>
      </c>
      <c r="T244" s="73" t="str">
        <f>+'PAI 2025 GPS rempl2)'!T241</f>
        <v>2025-06-20</v>
      </c>
      <c r="U244" s="73" t="str">
        <f>+'PAI 2025 GPS rempl2)'!U241</f>
        <v>2025-11-28</v>
      </c>
      <c r="V244" s="73" t="str">
        <f>+'PAI 2025 GPS rempl2)'!V241</f>
        <v>20-OFICINA DE TECNOLOGÍA E INFORMÁTICA;
72-GRUPO DE TRABAJO DE ATENCION AL CIUDADANO</v>
      </c>
    </row>
    <row r="245" spans="1:22" ht="135" x14ac:dyDescent="0.25">
      <c r="A245" s="36" t="str">
        <f>+'PAI 2025 GPS rempl2)'!A242</f>
        <v>72.4</v>
      </c>
      <c r="B245" s="74" t="str">
        <f>+'PAI 2025 GPS rempl2)'!B242</f>
        <v>72-GRUPO DE TRABAJO DE ATENCION AL CIUDADANO</v>
      </c>
      <c r="C245" s="74">
        <f>+'PAI 2025 GPS rempl2)'!C242</f>
        <v>0</v>
      </c>
      <c r="D245" s="74" t="str">
        <f>+'PAI 2025 GPS rempl2)'!D242</f>
        <v>Producto</v>
      </c>
      <c r="E245" s="74" t="str">
        <f>+'PAI 2025 GPS rempl2)'!E242</f>
        <v>72.4</v>
      </c>
      <c r="F245" s="74" t="str">
        <f>+'PAI 2025 GPS rempl2)'!F242</f>
        <v>Operativo</v>
      </c>
      <c r="G245" s="74" t="str">
        <f>IF(ISERROR(VLOOKUP(E245,'Plantilla publicacion'!$A$3:$F$502,6,0)),"N/A",(VLOOKUP(E245,'Plantilla publicacion'!$A$3:$F$502,6,0)))</f>
        <v>60-Fortalecer el Sistema Integral de Gestión Institucional en el marco del Modelo Integrado de Planeación y gestión para mejorar la prestación del servicio.</v>
      </c>
      <c r="H245" s="74" t="str">
        <f>IF(ISERROR(VLOOKUP(E245,'Plantilla publicacion'!$A$3:$P$502,14,0)),"N/A",(VLOOKUP(E245,'Plantilla publicacion'!$A$3:$P$502,14,0)))</f>
        <v>106-Cumplimiento de productos del PAI asociados a Fortalecer el Sistema Integral de Gestión Institucional para mejorar la prestación del servicio.</v>
      </c>
      <c r="I245" s="74" t="str">
        <f>IF(ISERROR(VLOOKUP(E245,'Plantilla publicacion'!$A$3:$P$502,15,0)),"N/A",(VLOOKUP(E245,'Plantilla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5" s="74" t="str">
        <f>IF(ISERROR(VLOOKUP(E245,'Plantilla publicacion'!$A$3:$Q$502,17,0)),"N/A",(VLOOKUP(E245,'Plantilla publicacion'!$A$3:$Q$502,17,0)))</f>
        <v>PND - 5-31-5-b- Convergencia regional - Entidades públicas territoriales y nacionales fortalecidas / PES - Transformación Institucional</v>
      </c>
      <c r="K245" s="74" t="str">
        <f>+'PAI 2025 GPS rempl2)'!K242</f>
        <v>No</v>
      </c>
      <c r="L245" s="74" t="str">
        <f>+'PAI 2025 GPS rempl2)'!L242</f>
        <v>C-3599-0200-0005-53105b</v>
      </c>
      <c r="M245" s="74" t="str">
        <f>IF(ISERROR(VLOOKUP(E245,'Plantilla publicacion'!$A$3:$E$502,5,0)),"N/A",(VLOOKUP(E245,'Plantilla publicacion'!$A$3:$E$502,5,0)))</f>
        <v>Política Participación Ciudadana en la Gestión Pública _DIMENSIÓN Gestión con Valores para Resultados</v>
      </c>
      <c r="N245" s="74" t="str">
        <f>IF(VLOOKUP(A245,'Plantilla publicacion'!$A$3:$Q$502,16,0)=0,"NA",VLOOKUP(A245,'Plantilla publicacion'!$A$3:$Q$502,16,0))</f>
        <v>PES_20230281 / PEI_24</v>
      </c>
      <c r="O245" s="74" t="str">
        <f>+'PAI 2025 GPS rempl2)'!O242</f>
        <v>Estrategia de promoción de la participación ciudadana en la SIC, formulada e implementada  (Informe de actividades realizadas )</v>
      </c>
      <c r="P245" s="74">
        <f>+'PAI 2025 GPS rempl2)'!P242</f>
        <v>20</v>
      </c>
      <c r="Q245" s="74">
        <f>+'PAI 2025 GPS rempl2)'!Q242</f>
        <v>30</v>
      </c>
      <c r="R245" s="74" t="str">
        <f>+'PAI 2025 GPS rempl2)'!R242</f>
        <v>Porcentual</v>
      </c>
      <c r="S245" s="74" t="str">
        <f>+'PAI 2025 GPS rempl2)'!S242</f>
        <v>% de actividades de participación ciudadana formuladas e implementadas / 30% de actividades de participación ciudadana a formular e implementar</v>
      </c>
      <c r="T245" s="74" t="str">
        <f>+'PAI 2025 GPS rempl2)'!T242</f>
        <v>2025-01-15</v>
      </c>
      <c r="U245" s="74" t="str">
        <f>+'PAI 2025 GPS rempl2)'!U242</f>
        <v>2025-12-15</v>
      </c>
      <c r="V245" s="74" t="str">
        <f>+'PAI 2025 GPS rempl2)'!V242</f>
        <v>72-GRUPO DE TRABAJO DE ATENCION AL CIUDADANO</v>
      </c>
    </row>
    <row r="246" spans="1:22" ht="45" x14ac:dyDescent="0.25">
      <c r="A246" s="36" t="str">
        <f>+'PAI 2025 GPS rempl2)'!A243</f>
        <v>72.4.1</v>
      </c>
      <c r="B246" s="73" t="str">
        <f>+'PAI 2025 GPS rempl2)'!B243</f>
        <v>72-GRUPO DE TRABAJO DE ATENCION AL CIUDADANO</v>
      </c>
      <c r="C246" s="73">
        <f>+'PAI 2025 GPS rempl2)'!C243</f>
        <v>0</v>
      </c>
      <c r="D246" s="73" t="str">
        <f>+'PAI 2025 GPS rempl2)'!D243</f>
        <v>Actividad propia</v>
      </c>
      <c r="E246" s="73" t="str">
        <f>+'PAI 2025 GPS rempl2)'!E243</f>
        <v>72.4.1</v>
      </c>
      <c r="F246" s="73" t="str">
        <f>+'PAI 2025 GPS rempl2)'!F243</f>
        <v>N/A</v>
      </c>
      <c r="G246" s="73" t="str">
        <f>+'PAI 2025 GPS rempl2)'!G243</f>
        <v>N/A</v>
      </c>
      <c r="H246" s="73" t="str">
        <f>+'PAI 2025 GPS rempl2)'!H243</f>
        <v>N/A</v>
      </c>
      <c r="I246" s="73" t="str">
        <f>+'PAI 2025 GPS rempl2)'!I243</f>
        <v>N/A</v>
      </c>
      <c r="J246" s="73">
        <f>IF(ISERROR(VLOOKUP(E246,'Plantilla publicacion'!$A$3:$Q$502,17,0)),"N/A",(VLOOKUP(E246,'Plantilla publicacion'!$A$3:$Q$502,17,0)))</f>
        <v>0</v>
      </c>
      <c r="K246" s="73" t="str">
        <f>+'PAI 2025 GPS rempl2)'!K243</f>
        <v>N/A</v>
      </c>
      <c r="L246" s="73" t="str">
        <f>+'PAI 2025 GPS rempl2)'!L243</f>
        <v>N/A</v>
      </c>
      <c r="M246" s="73" t="str">
        <f>+'PAI 2025 GPS rempl2)'!M243</f>
        <v>N/A</v>
      </c>
      <c r="N246" s="73"/>
      <c r="O246" s="73" t="str">
        <f>+'PAI 2025 GPS rempl2)'!O243</f>
        <v>Diseñar la estrategia de participación ciudadanía SIC 2025 que incluya el plan detrabajo para su ejecución (Documento de estrategia)</v>
      </c>
      <c r="P246" s="73">
        <f>+'PAI 2025 GPS rempl2)'!P243</f>
        <v>25</v>
      </c>
      <c r="Q246" s="73">
        <f>+'PAI 2025 GPS rempl2)'!Q243</f>
        <v>1</v>
      </c>
      <c r="R246" s="73" t="str">
        <f>+'PAI 2025 GPS rempl2)'!R243</f>
        <v>Númerica</v>
      </c>
      <c r="S246" s="73" t="str">
        <f>+'PAI 2025 GPS rempl2)'!S243</f>
        <v># de estrategias de participación ciudadana diseñadas / 1 estrategias de participación ciudadana a diseñar</v>
      </c>
      <c r="T246" s="73" t="str">
        <f>+'PAI 2025 GPS rempl2)'!T243</f>
        <v>2025-01-15</v>
      </c>
      <c r="U246" s="73" t="str">
        <f>+'PAI 2025 GPS rempl2)'!U243</f>
        <v>2025-02-18</v>
      </c>
      <c r="V246" s="73" t="str">
        <f>+'PAI 2025 GPS rempl2)'!V243</f>
        <v>72-GRUPO DE TRABAJO DE ATENCION AL CIUDADANO</v>
      </c>
    </row>
    <row r="247" spans="1:22" ht="45" x14ac:dyDescent="0.25">
      <c r="A247" s="36" t="str">
        <f>+'PAI 2025 GPS rempl2)'!A244</f>
        <v>72.4.2</v>
      </c>
      <c r="B247" s="73" t="str">
        <f>+'PAI 2025 GPS rempl2)'!B244</f>
        <v>72-GRUPO DE TRABAJO DE ATENCION AL CIUDADANO</v>
      </c>
      <c r="C247" s="73">
        <f>+'PAI 2025 GPS rempl2)'!C244</f>
        <v>0</v>
      </c>
      <c r="D247" s="73" t="str">
        <f>+'PAI 2025 GPS rempl2)'!D244</f>
        <v>Actividad propia</v>
      </c>
      <c r="E247" s="73" t="str">
        <f>+'PAI 2025 GPS rempl2)'!E244</f>
        <v>72.4.2</v>
      </c>
      <c r="F247" s="73" t="str">
        <f>+'PAI 2025 GPS rempl2)'!F244</f>
        <v>N/A</v>
      </c>
      <c r="G247" s="73" t="str">
        <f>+'PAI 2025 GPS rempl2)'!G244</f>
        <v>N/A</v>
      </c>
      <c r="H247" s="73" t="str">
        <f>+'PAI 2025 GPS rempl2)'!H244</f>
        <v>N/A</v>
      </c>
      <c r="I247" s="73" t="str">
        <f>+'PAI 2025 GPS rempl2)'!I244</f>
        <v>N/A</v>
      </c>
      <c r="J247" s="73">
        <f>IF(ISERROR(VLOOKUP(E247,'Plantilla publicacion'!$A$3:$Q$502,17,0)),"N/A",(VLOOKUP(E247,'Plantilla publicacion'!$A$3:$Q$502,17,0)))</f>
        <v>0</v>
      </c>
      <c r="K247" s="73" t="str">
        <f>+'PAI 2025 GPS rempl2)'!K244</f>
        <v>N/A</v>
      </c>
      <c r="L247" s="73" t="str">
        <f>+'PAI 2025 GPS rempl2)'!L244</f>
        <v>N/A</v>
      </c>
      <c r="M247" s="73" t="str">
        <f>+'PAI 2025 GPS rempl2)'!M244</f>
        <v>N/A</v>
      </c>
      <c r="N247" s="73"/>
      <c r="O247" s="73" t="str">
        <f>+'PAI 2025 GPS rempl2)'!O244</f>
        <v>Comunicar a los grupos de valor la Estrategia de participación ciudadana diseñada  (Capturas de pantalla de la divulgación en la página web y redes sociales)</v>
      </c>
      <c r="P247" s="73">
        <f>+'PAI 2025 GPS rempl2)'!P244</f>
        <v>20</v>
      </c>
      <c r="Q247" s="73">
        <f>+'PAI 2025 GPS rempl2)'!Q244</f>
        <v>1</v>
      </c>
      <c r="R247" s="73" t="str">
        <f>+'PAI 2025 GPS rempl2)'!R244</f>
        <v>Númerica</v>
      </c>
      <c r="S247" s="73" t="str">
        <f>+'PAI 2025 GPS rempl2)'!S244</f>
        <v># de estrategias de participación ciudadana comunicadas a la ciudadanía / 1 estrategias de participación ciudadana a comunicar a la ciudadanía</v>
      </c>
      <c r="T247" s="73" t="str">
        <f>+'PAI 2025 GPS rempl2)'!T244</f>
        <v>2025-02-19</v>
      </c>
      <c r="U247" s="73" t="str">
        <f>+'PAI 2025 GPS rempl2)'!U244</f>
        <v>2025-02-28</v>
      </c>
      <c r="V247" s="73" t="str">
        <f>+'PAI 2025 GPS rempl2)'!V244</f>
        <v>72-GRUPO DE TRABAJO DE ATENCION AL CIUDADANO</v>
      </c>
    </row>
    <row r="248" spans="1:22" ht="60" x14ac:dyDescent="0.25">
      <c r="A248" s="36" t="str">
        <f>+'PAI 2025 GPS rempl2)'!A245</f>
        <v>72.4.3</v>
      </c>
      <c r="B248" s="73" t="str">
        <f>+'PAI 2025 GPS rempl2)'!B245</f>
        <v>72-GRUPO DE TRABAJO DE ATENCION AL CIUDADANO</v>
      </c>
      <c r="C248" s="73">
        <f>+'PAI 2025 GPS rempl2)'!C245</f>
        <v>0</v>
      </c>
      <c r="D248" s="73" t="str">
        <f>+'PAI 2025 GPS rempl2)'!D245</f>
        <v>Actividad propia</v>
      </c>
      <c r="E248" s="73" t="str">
        <f>+'PAI 2025 GPS rempl2)'!E245</f>
        <v>72.4.3</v>
      </c>
      <c r="F248" s="73" t="str">
        <f>+'PAI 2025 GPS rempl2)'!F245</f>
        <v>N/A</v>
      </c>
      <c r="G248" s="73" t="str">
        <f>+'PAI 2025 GPS rempl2)'!G245</f>
        <v>N/A</v>
      </c>
      <c r="H248" s="73" t="str">
        <f>+'PAI 2025 GPS rempl2)'!H245</f>
        <v>N/A</v>
      </c>
      <c r="I248" s="73" t="str">
        <f>+'PAI 2025 GPS rempl2)'!I245</f>
        <v>N/A</v>
      </c>
      <c r="J248" s="73">
        <f>IF(ISERROR(VLOOKUP(E248,'Plantilla publicacion'!$A$3:$Q$502,17,0)),"N/A",(VLOOKUP(E248,'Plantilla publicacion'!$A$3:$Q$502,17,0)))</f>
        <v>0</v>
      </c>
      <c r="K248" s="73" t="str">
        <f>+'PAI 2025 GPS rempl2)'!K245</f>
        <v>N/A</v>
      </c>
      <c r="L248" s="73" t="str">
        <f>+'PAI 2025 GPS rempl2)'!L245</f>
        <v>N/A</v>
      </c>
      <c r="M248" s="73" t="str">
        <f>+'PAI 2025 GPS rempl2)'!M245</f>
        <v>N/A</v>
      </c>
      <c r="N248" s="73"/>
      <c r="O248" s="73" t="str">
        <f>+'PAI 2025 GPS rempl2)'!O245</f>
        <v>Ejecutar el plan de trabajo de la estrategia  (Informe trimestral de seguimiento elaborado)</v>
      </c>
      <c r="P248" s="73">
        <f>+'PAI 2025 GPS rempl2)'!P245</f>
        <v>30</v>
      </c>
      <c r="Q248" s="73">
        <f>+'PAI 2025 GPS rempl2)'!Q245</f>
        <v>4</v>
      </c>
      <c r="R248" s="73" t="str">
        <f>+'PAI 2025 GPS rempl2)'!R245</f>
        <v>Númerica</v>
      </c>
      <c r="S248" s="73" t="str">
        <f>+'PAI 2025 GPS rempl2)'!S245</f>
        <v># de seguimientos a la implementación de las actividades planeadas y desarrolladas realizados / 4 seguimientos a la implementación de las actividades planeadas y desarrolladas a realizar</v>
      </c>
      <c r="T248" s="73" t="str">
        <f>+'PAI 2025 GPS rempl2)'!T245</f>
        <v>2025-03-03</v>
      </c>
      <c r="U248" s="73" t="str">
        <f>+'PAI 2025 GPS rempl2)'!U245</f>
        <v>2025-11-14</v>
      </c>
      <c r="V248" s="73" t="str">
        <f>+'PAI 2025 GPS rempl2)'!V245</f>
        <v>72-GRUPO DE TRABAJO DE ATENCION AL CIUDADANO</v>
      </c>
    </row>
    <row r="249" spans="1:22" ht="60" x14ac:dyDescent="0.25">
      <c r="A249" s="36" t="str">
        <f>+'PAI 2025 GPS rempl2)'!A246</f>
        <v>72.4.4</v>
      </c>
      <c r="B249" s="73" t="str">
        <f>+'PAI 2025 GPS rempl2)'!B246</f>
        <v>72-GRUPO DE TRABAJO DE ATENCION AL CIUDADANO</v>
      </c>
      <c r="C249" s="73">
        <f>+'PAI 2025 GPS rempl2)'!C246</f>
        <v>0</v>
      </c>
      <c r="D249" s="73" t="str">
        <f>+'PAI 2025 GPS rempl2)'!D246</f>
        <v>Actividad propia</v>
      </c>
      <c r="E249" s="73" t="str">
        <f>+'PAI 2025 GPS rempl2)'!E246</f>
        <v>72.4.4</v>
      </c>
      <c r="F249" s="73" t="str">
        <f>+'PAI 2025 GPS rempl2)'!F246</f>
        <v>N/A</v>
      </c>
      <c r="G249" s="73" t="str">
        <f>+'PAI 2025 GPS rempl2)'!G246</f>
        <v>N/A</v>
      </c>
      <c r="H249" s="73" t="str">
        <f>+'PAI 2025 GPS rempl2)'!H246</f>
        <v>N/A</v>
      </c>
      <c r="I249" s="73" t="str">
        <f>+'PAI 2025 GPS rempl2)'!I246</f>
        <v>N/A</v>
      </c>
      <c r="J249" s="73">
        <f>IF(ISERROR(VLOOKUP(E249,'Plantilla publicacion'!$A$3:$Q$502,17,0)),"N/A",(VLOOKUP(E249,'Plantilla publicacion'!$A$3:$Q$502,17,0)))</f>
        <v>0</v>
      </c>
      <c r="K249" s="73" t="str">
        <f>+'PAI 2025 GPS rempl2)'!K246</f>
        <v>N/A</v>
      </c>
      <c r="L249" s="73" t="str">
        <f>+'PAI 2025 GPS rempl2)'!L246</f>
        <v>N/A</v>
      </c>
      <c r="M249" s="73" t="str">
        <f>+'PAI 2025 GPS rempl2)'!M246</f>
        <v>N/A</v>
      </c>
      <c r="N249" s="73"/>
      <c r="O249" s="73" t="str">
        <f>+'PAI 2025 GPS rempl2)'!O246</f>
        <v>Elaborar y publicar informe con el resultado de la implementación de la estrategia de participación ciudadana (Informe publicado en el página web)</v>
      </c>
      <c r="P249" s="73">
        <f>+'PAI 2025 GPS rempl2)'!P246</f>
        <v>25</v>
      </c>
      <c r="Q249" s="73">
        <f>+'PAI 2025 GPS rempl2)'!Q246</f>
        <v>1</v>
      </c>
      <c r="R249" s="73" t="str">
        <f>+'PAI 2025 GPS rempl2)'!R246</f>
        <v>Númerica</v>
      </c>
      <c r="S249" s="73" t="str">
        <f>+'PAI 2025 GPS rempl2)'!S246</f>
        <v># de informes de resultados de la implementación de la estrategia de participación ciudadana elaborados / 1 informes de resultados de la implementación de la estrategia de participación ciudadana a elaborar</v>
      </c>
      <c r="T249" s="73" t="str">
        <f>+'PAI 2025 GPS rempl2)'!T246</f>
        <v>2025-12-01</v>
      </c>
      <c r="U249" s="73" t="str">
        <f>+'PAI 2025 GPS rempl2)'!U246</f>
        <v>2025-12-15</v>
      </c>
      <c r="V249" s="73" t="str">
        <f>+'PAI 2025 GPS rempl2)'!V246</f>
        <v>72-GRUPO DE TRABAJO DE ATENCION AL CIUDADANO</v>
      </c>
    </row>
    <row r="250" spans="1:22" ht="225" x14ac:dyDescent="0.25">
      <c r="A250" s="36" t="str">
        <f>+'PAI 2025 GPS rempl2)'!A247</f>
        <v>3200.1</v>
      </c>
      <c r="B250" s="74" t="str">
        <f>+'PAI 2025 GPS rempl2)'!B247</f>
        <v>3200-DIRECCIÓN DE INVESTIGACIONES DE PROTECCIÓN DE USUARIOS DE SERVICIOS DE COMUNICACIONES</v>
      </c>
      <c r="C250" s="74">
        <f>+'PAI 2025 GPS rempl2)'!C247</f>
        <v>0</v>
      </c>
      <c r="D250" s="74" t="str">
        <f>+'PAI 2025 GPS rempl2)'!D247</f>
        <v>Producto</v>
      </c>
      <c r="E250" s="74" t="str">
        <f>+'PAI 2025 GPS rempl2)'!E247</f>
        <v>3200.1</v>
      </c>
      <c r="F250" s="74" t="str">
        <f>+'PAI 2025 GPS rempl2)'!F247</f>
        <v>Innovador</v>
      </c>
      <c r="G250" s="74" t="str">
        <f>IF(ISERROR(VLOOKUP(E250,'Plantilla publicacion'!$A$3:$F$502,6,0)),"N/A",(VLOOKUP(E250,'Plantilla publicacion'!$A$3:$F$502,6,0)))</f>
        <v>56-Fortalecer la gestión de la información, el conocimiento y la innovación para optimizar la capacidad institucional</v>
      </c>
      <c r="H250" s="74" t="str">
        <f>IF(ISERROR(VLOOKUP(E250,'Plantilla publicacion'!$A$3:$P$502,14,0)),"N/A",(VLOOKUP(E250,'Plantilla publicacion'!$A$3:$P$502,14,0)))</f>
        <v>102-Cumplimiento de productos del PAI asociados a Fortalecer la gestión de la información, el conocimiento y la innovación para optimizar la capacidad institucional</v>
      </c>
      <c r="I250" s="74" t="str">
        <f>IF(ISERROR(VLOOKUP(E250,'Plantilla publicacion'!$A$3:$P$502,15,0)),"N/A",(VLOOKUP(E250,'Plantilla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0" s="74" t="str">
        <f>IF(ISERROR(VLOOKUP(E250,'Plantilla publicacion'!$A$3:$Q$502,17,0)),"N/A",(VLOOKUP(E250,'Plantilla publicacion'!$A$3:$Q$502,17,0)))</f>
        <v>PND - 5-31-5-b- Convergencia regional - Entidades públicas territoriales y nacionales fortalecidas / PES - Transformación Institucional</v>
      </c>
      <c r="K250" s="74" t="str">
        <f>+'PAI 2025 GPS rempl2)'!K247</f>
        <v>No</v>
      </c>
      <c r="L250" s="74" t="str">
        <f>+'PAI 2025 GPS rempl2)'!L247</f>
        <v>FUNCIONAMIENTO</v>
      </c>
      <c r="M250" s="74" t="str">
        <f>IF(ISERROR(VLOOKUP(E250,'Plantilla publicacion'!$A$3:$E$502,5,0)),"N/A",(VLOOKUP(E250,'Plantilla publicacion'!$A$3:$E$502,5,0)))</f>
        <v>Política Servicio al Ciudadano_DIMENSIÓN Gestión con Valores para Resultados</v>
      </c>
      <c r="N250" s="74" t="str">
        <f>IF(VLOOKUP(A250,'Plantilla publicacion'!$A$3:$Q$502,16,0)=0,"NA",VLOOKUP(A250,'Plantilla publicacion'!$A$3:$Q$502,16,0))</f>
        <v>PND_8_Fortalecer las capacidades y conocimiento sobre derechos y deberes de las relaciones de consumo / PND_9_Ampliar los instrumentos de prevención</v>
      </c>
      <c r="O250" s="74" t="str">
        <f>+'PAI 2025 GPS rempl2)'!O247</f>
        <v>Capacitaciones externas de acompañamiento a los operadores comunitarios respecto del Régimen diferencial de protección de usuarios, realizadas (Soportes de desarrollo de capacitaciones (Presentación  y/o listas asistencia  y/o fotos)</v>
      </c>
      <c r="P250" s="74">
        <f>+'PAI 2025 GPS rempl2)'!P247</f>
        <v>50</v>
      </c>
      <c r="Q250" s="74">
        <f>+'PAI 2025 GPS rempl2)'!Q247</f>
        <v>10</v>
      </c>
      <c r="R250" s="74" t="str">
        <f>+'PAI 2025 GPS rempl2)'!R247</f>
        <v>Númerica</v>
      </c>
      <c r="S250" s="74" t="str">
        <f>+'PAI 2025 GPS rempl2)'!S247</f>
        <v># de Jornadas realizadas / 10 Jornadas a realizar</v>
      </c>
      <c r="T250" s="74" t="str">
        <f>+'PAI 2025 GPS rempl2)'!T247</f>
        <v>2025-01-15</v>
      </c>
      <c r="U250" s="74" t="str">
        <f>+'PAI 2025 GPS rempl2)'!U247</f>
        <v>2025-12-15</v>
      </c>
      <c r="V250" s="74" t="str">
        <f>+'PAI 2025 GPS rempl2)'!V247</f>
        <v>3200-DIRECCIÓN DE INVESTIGACIONES DE PROTECCIÓN DE USUARIOS DE SERVICIOS DE COMUNICACIONES</v>
      </c>
    </row>
    <row r="251" spans="1:22" ht="45" x14ac:dyDescent="0.25">
      <c r="A251" s="36" t="str">
        <f>+'PAI 2025 GPS rempl2)'!A248</f>
        <v>3200.1.1</v>
      </c>
      <c r="B251" s="73" t="str">
        <f>+'PAI 2025 GPS rempl2)'!B248</f>
        <v>3200-DIRECCIÓN DE INVESTIGACIONES DE PROTECCIÓN DE USUARIOS DE SERVICIOS DE COMUNICACIONES</v>
      </c>
      <c r="C251" s="73">
        <f>+'PAI 2025 GPS rempl2)'!C248</f>
        <v>0</v>
      </c>
      <c r="D251" s="73" t="str">
        <f>+'PAI 2025 GPS rempl2)'!D248</f>
        <v>Actividad propia</v>
      </c>
      <c r="E251" s="73" t="str">
        <f>+'PAI 2025 GPS rempl2)'!E248</f>
        <v>3200.1.1</v>
      </c>
      <c r="F251" s="73" t="str">
        <f>+'PAI 2025 GPS rempl2)'!F248</f>
        <v>N/A</v>
      </c>
      <c r="G251" s="73" t="str">
        <f>+'PAI 2025 GPS rempl2)'!G248</f>
        <v>N/A</v>
      </c>
      <c r="H251" s="73" t="str">
        <f>+'PAI 2025 GPS rempl2)'!H248</f>
        <v>N/A</v>
      </c>
      <c r="I251" s="73" t="str">
        <f>+'PAI 2025 GPS rempl2)'!I248</f>
        <v>N/A</v>
      </c>
      <c r="J251" s="73">
        <f>IF(ISERROR(VLOOKUP(E251,'Plantilla publicacion'!$A$3:$Q$502,17,0)),"N/A",(VLOOKUP(E251,'Plantilla publicacion'!$A$3:$Q$502,17,0)))</f>
        <v>0</v>
      </c>
      <c r="K251" s="73" t="str">
        <f>+'PAI 2025 GPS rempl2)'!K248</f>
        <v>N/A</v>
      </c>
      <c r="L251" s="73" t="str">
        <f>+'PAI 2025 GPS rempl2)'!L248</f>
        <v>N/A</v>
      </c>
      <c r="M251" s="73" t="str">
        <f>+'PAI 2025 GPS rempl2)'!M248</f>
        <v>N/A</v>
      </c>
      <c r="N251" s="73"/>
      <c r="O251" s="73" t="str">
        <f>+'PAI 2025 GPS rempl2)'!O248</f>
        <v>Definir el plan de trabajo de las capacitaciones a realizar (Temas y lugares donde se realizarán las capacitaciones) (Acta de reunión)</v>
      </c>
      <c r="P251" s="73">
        <f>+'PAI 2025 GPS rempl2)'!P248</f>
        <v>50</v>
      </c>
      <c r="Q251" s="73">
        <f>+'PAI 2025 GPS rempl2)'!Q248</f>
        <v>1</v>
      </c>
      <c r="R251" s="73" t="str">
        <f>+'PAI 2025 GPS rempl2)'!R248</f>
        <v>Númerica</v>
      </c>
      <c r="S251" s="73" t="str">
        <f>+'PAI 2025 GPS rempl2)'!S248</f>
        <v># de Reunión realizada / 1 Reuniones a realizar</v>
      </c>
      <c r="T251" s="73" t="str">
        <f>+'PAI 2025 GPS rempl2)'!T248</f>
        <v>2025-01-15</v>
      </c>
      <c r="U251" s="73" t="str">
        <f>+'PAI 2025 GPS rempl2)'!U248</f>
        <v>2025-02-14</v>
      </c>
      <c r="V251" s="73" t="str">
        <f>+'PAI 2025 GPS rempl2)'!V248</f>
        <v>3200-DIRECCIÓN DE INVESTIGACIONES DE PROTECCIÓN DE USUARIOS DE SERVICIOS DE COMUNICACIONES</v>
      </c>
    </row>
    <row r="252" spans="1:22" ht="45" x14ac:dyDescent="0.25">
      <c r="A252" s="36" t="str">
        <f>+'PAI 2025 GPS rempl2)'!A249</f>
        <v>3200.1.2</v>
      </c>
      <c r="B252" s="73" t="str">
        <f>+'PAI 2025 GPS rempl2)'!B249</f>
        <v>3200-DIRECCIÓN DE INVESTIGACIONES DE PROTECCIÓN DE USUARIOS DE SERVICIOS DE COMUNICACIONES</v>
      </c>
      <c r="C252" s="73">
        <f>+'PAI 2025 GPS rempl2)'!C249</f>
        <v>0</v>
      </c>
      <c r="D252" s="73" t="str">
        <f>+'PAI 2025 GPS rempl2)'!D249</f>
        <v>Actividad propia</v>
      </c>
      <c r="E252" s="73" t="str">
        <f>+'PAI 2025 GPS rempl2)'!E249</f>
        <v>3200.1.2</v>
      </c>
      <c r="F252" s="73" t="str">
        <f>+'PAI 2025 GPS rempl2)'!F249</f>
        <v>N/A</v>
      </c>
      <c r="G252" s="73" t="str">
        <f>+'PAI 2025 GPS rempl2)'!G249</f>
        <v>N/A</v>
      </c>
      <c r="H252" s="73" t="str">
        <f>+'PAI 2025 GPS rempl2)'!H249</f>
        <v>N/A</v>
      </c>
      <c r="I252" s="73" t="str">
        <f>+'PAI 2025 GPS rempl2)'!I249</f>
        <v>N/A</v>
      </c>
      <c r="J252" s="73">
        <f>IF(ISERROR(VLOOKUP(E252,'Plantilla publicacion'!$A$3:$Q$502,17,0)),"N/A",(VLOOKUP(E252,'Plantilla publicacion'!$A$3:$Q$502,17,0)))</f>
        <v>0</v>
      </c>
      <c r="K252" s="73" t="str">
        <f>+'PAI 2025 GPS rempl2)'!K249</f>
        <v>N/A</v>
      </c>
      <c r="L252" s="73" t="str">
        <f>+'PAI 2025 GPS rempl2)'!L249</f>
        <v>N/A</v>
      </c>
      <c r="M252" s="73" t="str">
        <f>+'PAI 2025 GPS rempl2)'!M249</f>
        <v>N/A</v>
      </c>
      <c r="N252" s="73"/>
      <c r="O252" s="73" t="str">
        <f>+'PAI 2025 GPS rempl2)'!O249</f>
        <v>Realizar las jornadas de capacitación (Soportes de desarrollo de capacitaciones (Presentación  y/o listas asistencia  y/o fotos)</v>
      </c>
      <c r="P252" s="73">
        <f>+'PAI 2025 GPS rempl2)'!P249</f>
        <v>50</v>
      </c>
      <c r="Q252" s="73">
        <f>+'PAI 2025 GPS rempl2)'!Q249</f>
        <v>10</v>
      </c>
      <c r="R252" s="73" t="str">
        <f>+'PAI 2025 GPS rempl2)'!R249</f>
        <v>Númerica</v>
      </c>
      <c r="S252" s="73" t="str">
        <f>+'PAI 2025 GPS rempl2)'!S249</f>
        <v># de Jornadas realizadas / 10 Jornadas a realizar</v>
      </c>
      <c r="T252" s="73" t="str">
        <f>+'PAI 2025 GPS rempl2)'!T249</f>
        <v>2025-02-17</v>
      </c>
      <c r="U252" s="73" t="str">
        <f>+'PAI 2025 GPS rempl2)'!U249</f>
        <v>2025-12-15</v>
      </c>
      <c r="V252" s="73" t="str">
        <f>+'PAI 2025 GPS rempl2)'!V249</f>
        <v>3200-DIRECCIÓN DE INVESTIGACIONES DE PROTECCIÓN DE USUARIOS DE SERVICIOS DE COMUNICACIONES</v>
      </c>
    </row>
    <row r="253" spans="1:22" ht="225" x14ac:dyDescent="0.25">
      <c r="A253" s="36" t="str">
        <f>+'PAI 2025 GPS rempl2)'!A250</f>
        <v>3200.2</v>
      </c>
      <c r="B253" s="74" t="str">
        <f>+'PAI 2025 GPS rempl2)'!B250</f>
        <v>3200-DIRECCIÓN DE INVESTIGACIONES DE PROTECCIÓN DE USUARIOS DE SERVICIOS DE COMUNICACIONES</v>
      </c>
      <c r="C253" s="74">
        <f>+'PAI 2025 GPS rempl2)'!C250</f>
        <v>0</v>
      </c>
      <c r="D253" s="74" t="str">
        <f>+'PAI 2025 GPS rempl2)'!D250</f>
        <v>Producto</v>
      </c>
      <c r="E253" s="74" t="str">
        <f>+'PAI 2025 GPS rempl2)'!E250</f>
        <v>3200.2</v>
      </c>
      <c r="F253" s="74" t="str">
        <f>+'PAI 2025 GPS rempl2)'!F250</f>
        <v>Operativo SI</v>
      </c>
      <c r="G253" s="74" t="str">
        <f>IF(ISERROR(VLOOKUP(E253,'Plantilla publicacion'!$A$3:$F$502,6,0)),"N/A",(VLOOKUP(E253,'Plantilla publicacion'!$A$3:$F$502,6,0)))</f>
        <v>81-Mejorar la oportunidad en la atención de trámites y servicios.</v>
      </c>
      <c r="H253" s="74" t="str">
        <f>IF(ISERROR(VLOOKUP(E253,'Plantilla publicacion'!$A$3:$P$502,14,0)),"N/A",(VLOOKUP(E253,'Plantilla publicacion'!$A$3:$P$502,14,0)))</f>
        <v>138-Avance promedio de cumplimiento de productos asociados a mejorar la oportunidad en la atención de trámites y servicios.</v>
      </c>
      <c r="I253" s="74" t="str">
        <f>IF(ISERROR(VLOOKUP(E253,'Plantilla publicacion'!$A$3:$P$502,15,0)),"N/A",(VLOOKUP(E253,'Plantilla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3" s="74" t="str">
        <f>IF(ISERROR(VLOOKUP(E253,'Plantilla publicacion'!$A$3:$Q$502,17,0)),"N/A",(VLOOKUP(E253,'Plantilla publicacion'!$A$3:$Q$502,17,0)))</f>
        <v>PND - 5-31-5-b- Convergencia regional - Entidades públicas territoriales y nacionales fortalecidas / PES - Transformación Institucional</v>
      </c>
      <c r="K253" s="74" t="str">
        <f>+'PAI 2025 GPS rempl2)'!K250</f>
        <v>No</v>
      </c>
      <c r="L253" s="74" t="str">
        <f>+'PAI 2025 GPS rempl2)'!L250</f>
        <v>FUNCIONAMIENTO</v>
      </c>
      <c r="M253" s="74" t="str">
        <f>IF(ISERROR(VLOOKUP(E253,'Plantilla publicacion'!$A$3:$E$502,5,0)),"N/A",(VLOOKUP(E253,'Plantilla publicacion'!$A$3:$E$502,5,0)))</f>
        <v>Política Servicio al Ciudadano_DIMENSIÓN Gestión con Valores para Resultados</v>
      </c>
      <c r="N253" s="74" t="str">
        <f>IF(VLOOKUP(A253,'Plantilla publicacion'!$A$3:$Q$502,16,0)=0,"NA",VLOOKUP(A253,'Plantilla publicacion'!$A$3:$Q$502,16,0))</f>
        <v>NA</v>
      </c>
      <c r="O253" s="74" t="str">
        <f>+'PAI 2025 GPS rempl2)'!O250</f>
        <v>Recursos de reposición decididos en 6 meses o menos ( Listado definitivo realizado).</v>
      </c>
      <c r="P253" s="74">
        <f>+'PAI 2025 GPS rempl2)'!P250</f>
        <v>50</v>
      </c>
      <c r="Q253" s="74">
        <f>+'PAI 2025 GPS rempl2)'!Q250</f>
        <v>80</v>
      </c>
      <c r="R253" s="74" t="str">
        <f>+'PAI 2025 GPS rempl2)'!R250</f>
        <v>Porcentual</v>
      </c>
      <c r="S253" s="74" t="str">
        <f>+'PAI 2025 GPS rempl2)'!S250</f>
        <v>% de Listado Total recursos periodo / 80% de Listado recursos tramitados en menos de 6 meses</v>
      </c>
      <c r="T253" s="74" t="str">
        <f>+'PAI 2025 GPS rempl2)'!T250</f>
        <v>2025-01-02</v>
      </c>
      <c r="U253" s="74" t="str">
        <f>+'PAI 2025 GPS rempl2)'!U250</f>
        <v>2025-12-30</v>
      </c>
      <c r="V253" s="74" t="str">
        <f>+'PAI 2025 GPS rempl2)'!V250</f>
        <v>3200-DIRECCIÓN DE INVESTIGACIONES DE PROTECCIÓN DE USUARIOS DE SERVICIOS DE COMUNICACIONES</v>
      </c>
    </row>
    <row r="254" spans="1:22" ht="60" x14ac:dyDescent="0.25">
      <c r="A254" s="36" t="str">
        <f>+'PAI 2025 GPS rempl2)'!A251</f>
        <v>3200.2.1</v>
      </c>
      <c r="B254" s="73" t="str">
        <f>+'PAI 2025 GPS rempl2)'!B251</f>
        <v>3200-DIRECCIÓN DE INVESTIGACIONES DE PROTECCIÓN DE USUARIOS DE SERVICIOS DE COMUNICACIONES</v>
      </c>
      <c r="C254" s="73">
        <f>+'PAI 2025 GPS rempl2)'!C251</f>
        <v>0</v>
      </c>
      <c r="D254" s="73" t="str">
        <f>+'PAI 2025 GPS rempl2)'!D251</f>
        <v>Actividad propia</v>
      </c>
      <c r="E254" s="73" t="str">
        <f>+'PAI 2025 GPS rempl2)'!E251</f>
        <v>3200.2.1</v>
      </c>
      <c r="F254" s="73" t="str">
        <f>+'PAI 2025 GPS rempl2)'!F251</f>
        <v>N/A</v>
      </c>
      <c r="G254" s="73" t="str">
        <f>+'PAI 2025 GPS rempl2)'!G251</f>
        <v>N/A</v>
      </c>
      <c r="H254" s="73" t="str">
        <f>+'PAI 2025 GPS rempl2)'!H251</f>
        <v>N/A</v>
      </c>
      <c r="I254" s="73" t="str">
        <f>+'PAI 2025 GPS rempl2)'!I251</f>
        <v>N/A</v>
      </c>
      <c r="J254" s="73">
        <f>IF(ISERROR(VLOOKUP(E254,'Plantilla publicacion'!$A$3:$Q$502,17,0)),"N/A",(VLOOKUP(E254,'Plantilla publicacion'!$A$3:$Q$502,17,0)))</f>
        <v>0</v>
      </c>
      <c r="K254" s="73" t="str">
        <f>+'PAI 2025 GPS rempl2)'!K251</f>
        <v>N/A</v>
      </c>
      <c r="L254" s="73" t="str">
        <f>+'PAI 2025 GPS rempl2)'!L251</f>
        <v>N/A</v>
      </c>
      <c r="M254" s="73" t="str">
        <f>+'PAI 2025 GPS rempl2)'!M251</f>
        <v>N/A</v>
      </c>
      <c r="N254" s="73"/>
      <c r="O254" s="73" t="str">
        <f>+'PAI 2025 GPS rempl2)'!O251</f>
        <v>Realizar un inventario que identifique los recursos de reposición radicados entre el 15 de agosto de 2024 y el 15 de enero de 2025, incluyendo la información necesaria para verificar su cumplimiento (Listado con celdas definidas)</v>
      </c>
      <c r="P254" s="73">
        <f>+'PAI 2025 GPS rempl2)'!P251</f>
        <v>25</v>
      </c>
      <c r="Q254" s="73">
        <f>+'PAI 2025 GPS rempl2)'!Q251</f>
        <v>1</v>
      </c>
      <c r="R254" s="73" t="str">
        <f>+'PAI 2025 GPS rempl2)'!R251</f>
        <v>Númerica</v>
      </c>
      <c r="S254" s="73" t="str">
        <f>+'PAI 2025 GPS rempl2)'!S251</f>
        <v># de Listado realizado / 1 Listado a realizar</v>
      </c>
      <c r="T254" s="73" t="str">
        <f>+'PAI 2025 GPS rempl2)'!T251</f>
        <v>2025-01-02</v>
      </c>
      <c r="U254" s="73" t="str">
        <f>+'PAI 2025 GPS rempl2)'!U251</f>
        <v>2025-03-14</v>
      </c>
      <c r="V254" s="73" t="str">
        <f>+'PAI 2025 GPS rempl2)'!V251</f>
        <v>3200-DIRECCIÓN DE INVESTIGACIONES DE PROTECCIÓN DE USUARIOS DE SERVICIOS DE COMUNICACIONES</v>
      </c>
    </row>
    <row r="255" spans="1:22" ht="45" x14ac:dyDescent="0.25">
      <c r="A255" s="36" t="str">
        <f>+'PAI 2025 GPS rempl2)'!A252</f>
        <v>3200.2.2</v>
      </c>
      <c r="B255" s="73" t="str">
        <f>+'PAI 2025 GPS rempl2)'!B252</f>
        <v>3200-DIRECCIÓN DE INVESTIGACIONES DE PROTECCIÓN DE USUARIOS DE SERVICIOS DE COMUNICACIONES</v>
      </c>
      <c r="C255" s="73">
        <f>+'PAI 2025 GPS rempl2)'!C252</f>
        <v>0</v>
      </c>
      <c r="D255" s="73" t="str">
        <f>+'PAI 2025 GPS rempl2)'!D252</f>
        <v>Actividad propia</v>
      </c>
      <c r="E255" s="73" t="str">
        <f>+'PAI 2025 GPS rempl2)'!E252</f>
        <v>3200.2.2</v>
      </c>
      <c r="F255" s="73" t="str">
        <f>+'PAI 2025 GPS rempl2)'!F252</f>
        <v>N/A</v>
      </c>
      <c r="G255" s="73" t="str">
        <f>+'PAI 2025 GPS rempl2)'!G252</f>
        <v>N/A</v>
      </c>
      <c r="H255" s="73" t="str">
        <f>+'PAI 2025 GPS rempl2)'!H252</f>
        <v>N/A</v>
      </c>
      <c r="I255" s="73" t="str">
        <f>+'PAI 2025 GPS rempl2)'!I252</f>
        <v>N/A</v>
      </c>
      <c r="J255" s="73">
        <f>IF(ISERROR(VLOOKUP(E255,'Plantilla publicacion'!$A$3:$Q$502,17,0)),"N/A",(VLOOKUP(E255,'Plantilla publicacion'!$A$3:$Q$502,17,0)))</f>
        <v>0</v>
      </c>
      <c r="K255" s="73" t="str">
        <f>+'PAI 2025 GPS rempl2)'!K252</f>
        <v>N/A</v>
      </c>
      <c r="L255" s="73" t="str">
        <f>+'PAI 2025 GPS rempl2)'!L252</f>
        <v>N/A</v>
      </c>
      <c r="M255" s="73" t="str">
        <f>+'PAI 2025 GPS rempl2)'!M252</f>
        <v>N/A</v>
      </c>
      <c r="N255" s="73"/>
      <c r="O255" s="73" t="str">
        <f>+'PAI 2025 GPS rempl2)'!O252</f>
        <v>Actualizar periodicamente el listado, incorporando los recursos de reposición ingresados desde el 15 de enero hasta el 30 de junio de 2025.  (Listado)</v>
      </c>
      <c r="P255" s="73">
        <f>+'PAI 2025 GPS rempl2)'!P252</f>
        <v>25</v>
      </c>
      <c r="Q255" s="73">
        <f>+'PAI 2025 GPS rempl2)'!Q252</f>
        <v>1</v>
      </c>
      <c r="R255" s="73" t="str">
        <f>+'PAI 2025 GPS rempl2)'!R252</f>
        <v>Númerica</v>
      </c>
      <c r="S255" s="73" t="str">
        <f>+'PAI 2025 GPS rempl2)'!S252</f>
        <v># de Listado realizado / 1 Listado a realizar</v>
      </c>
      <c r="T255" s="73" t="str">
        <f>+'PAI 2025 GPS rempl2)'!T252</f>
        <v>2025-01-02</v>
      </c>
      <c r="U255" s="73" t="str">
        <f>+'PAI 2025 GPS rempl2)'!U252</f>
        <v>2025-07-15</v>
      </c>
      <c r="V255" s="73" t="str">
        <f>+'PAI 2025 GPS rempl2)'!V252</f>
        <v>3200-DIRECCIÓN DE INVESTIGACIONES DE PROTECCIÓN DE USUARIOS DE SERVICIOS DE COMUNICACIONES</v>
      </c>
    </row>
    <row r="256" spans="1:22" ht="45" x14ac:dyDescent="0.25">
      <c r="A256" s="36" t="str">
        <f>+'PAI 2025 GPS rempl2)'!A253</f>
        <v>3200.2.3</v>
      </c>
      <c r="B256" s="73" t="str">
        <f>+'PAI 2025 GPS rempl2)'!B253</f>
        <v>3200-DIRECCIÓN DE INVESTIGACIONES DE PROTECCIÓN DE USUARIOS DE SERVICIOS DE COMUNICACIONES</v>
      </c>
      <c r="C256" s="73">
        <f>+'PAI 2025 GPS rempl2)'!C253</f>
        <v>0</v>
      </c>
      <c r="D256" s="73" t="str">
        <f>+'PAI 2025 GPS rempl2)'!D253</f>
        <v>Actividad propia</v>
      </c>
      <c r="E256" s="73" t="str">
        <f>+'PAI 2025 GPS rempl2)'!E253</f>
        <v>3200.2.3</v>
      </c>
      <c r="F256" s="73" t="str">
        <f>+'PAI 2025 GPS rempl2)'!F253</f>
        <v>N/A</v>
      </c>
      <c r="G256" s="73" t="str">
        <f>+'PAI 2025 GPS rempl2)'!G253</f>
        <v>N/A</v>
      </c>
      <c r="H256" s="73" t="str">
        <f>+'PAI 2025 GPS rempl2)'!H253</f>
        <v>N/A</v>
      </c>
      <c r="I256" s="73" t="str">
        <f>+'PAI 2025 GPS rempl2)'!I253</f>
        <v>N/A</v>
      </c>
      <c r="J256" s="73">
        <f>IF(ISERROR(VLOOKUP(E256,'Plantilla publicacion'!$A$3:$Q$502,17,0)),"N/A",(VLOOKUP(E256,'Plantilla publicacion'!$A$3:$Q$502,17,0)))</f>
        <v>0</v>
      </c>
      <c r="K256" s="73" t="str">
        <f>+'PAI 2025 GPS rempl2)'!K253</f>
        <v>N/A</v>
      </c>
      <c r="L256" s="73" t="str">
        <f>+'PAI 2025 GPS rempl2)'!L253</f>
        <v>N/A</v>
      </c>
      <c r="M256" s="73" t="str">
        <f>+'PAI 2025 GPS rempl2)'!M253</f>
        <v>N/A</v>
      </c>
      <c r="N256" s="73"/>
      <c r="O256" s="73" t="str">
        <f>+'PAI 2025 GPS rempl2)'!O253</f>
        <v>Resolver los recursos de reposición identificados en el inventario de la actividad anterior en 6 meses o menos (listado definitivo realizado)</v>
      </c>
      <c r="P256" s="73">
        <f>+'PAI 2025 GPS rempl2)'!P253</f>
        <v>50</v>
      </c>
      <c r="Q256" s="73">
        <f>+'PAI 2025 GPS rempl2)'!Q253</f>
        <v>80</v>
      </c>
      <c r="R256" s="73" t="str">
        <f>+'PAI 2025 GPS rempl2)'!R253</f>
        <v>Porcentual</v>
      </c>
      <c r="S256" s="73" t="str">
        <f>+'PAI 2025 GPS rempl2)'!S253</f>
        <v>% de Listado recursos periodo actualizado / 80% de Listado recursos periodo a actualizar</v>
      </c>
      <c r="T256" s="73" t="str">
        <f>+'PAI 2025 GPS rempl2)'!T253</f>
        <v>2025-01-02</v>
      </c>
      <c r="U256" s="73" t="str">
        <f>+'PAI 2025 GPS rempl2)'!U253</f>
        <v>2025-12-30</v>
      </c>
      <c r="V256" s="73" t="str">
        <f>+'PAI 2025 GPS rempl2)'!V253</f>
        <v>3200-DIRECCIÓN DE INVESTIGACIONES DE PROTECCIÓN DE USUARIOS DE SERVICIOS DE COMUNICACIONES</v>
      </c>
    </row>
    <row r="257" spans="1:22" ht="225" x14ac:dyDescent="0.25">
      <c r="A257" s="36" t="str">
        <f>+'PAI 2025 GPS rempl2)'!A254</f>
        <v>2000.1</v>
      </c>
      <c r="B257" s="74" t="str">
        <f>+'PAI 2025 GPS rempl2)'!B254</f>
        <v>2000-DESPACHO DEL SUPERINTENDENTE DELEGADO PARA LA PROPIEDAD INDUSTRIAL</v>
      </c>
      <c r="C257" s="74">
        <f>+'PAI 2025 GPS rempl2)'!C254</f>
        <v>0</v>
      </c>
      <c r="D257" s="74" t="str">
        <f>+'PAI 2025 GPS rempl2)'!D254</f>
        <v>Producto</v>
      </c>
      <c r="E257" s="74" t="str">
        <f>+'PAI 2025 GPS rempl2)'!E254</f>
        <v>2000.1</v>
      </c>
      <c r="F257" s="74" t="str">
        <f>+'PAI 2025 GPS rempl2)'!F254</f>
        <v>Operativo SI</v>
      </c>
      <c r="G257" s="74" t="str">
        <f>IF(ISERROR(VLOOKUP(E257,'Plantilla publicacion'!$A$3:$F$502,6,0)),"N/A",(VLOOKUP(E257,'Plantilla publicacion'!$A$3:$F$502,6,0)))</f>
        <v>81-Mejorar la oportunidad en la atención de trámites y servicios.</v>
      </c>
      <c r="H257" s="74" t="str">
        <f>IF(ISERROR(VLOOKUP(E257,'Plantilla publicacion'!$A$3:$P$502,14,0)),"N/A",(VLOOKUP(E257,'Plantilla publicacion'!$A$3:$P$502,14,0)))</f>
        <v>138-Avance promedio de cumplimiento de productos asociados a mejorar la oportunidad en la atención de trámites y servicios.</v>
      </c>
      <c r="I257" s="74" t="str">
        <f>IF(ISERROR(VLOOKUP(E257,'Plantilla publicacion'!$A$3:$P$502,15,0)),"N/A",(VLOOKUP(E257,'Plantilla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7" s="74" t="str">
        <f>IF(ISERROR(VLOOKUP(E257,'Plantilla publicacion'!$A$3:$Q$502,17,0)),"N/A",(VLOOKUP(E257,'Plantilla publicacion'!$A$3:$Q$502,17,0)))</f>
        <v>PND - 5-31-5-b- Convergencia regional - Entidades públicas territoriales y nacionales fortalecidas / PES - Transformación Institucional</v>
      </c>
      <c r="K257" s="74" t="str">
        <f>+'PAI 2025 GPS rempl2)'!K254</f>
        <v>No</v>
      </c>
      <c r="L257" s="74" t="str">
        <f>+'PAI 2025 GPS rempl2)'!L254</f>
        <v>C-3503-0200-0014-20309b</v>
      </c>
      <c r="M257" s="74" t="str">
        <f>IF(ISERROR(VLOOKUP(E257,'Plantilla publicacion'!$A$3:$E$502,5,0)),"N/A",(VLOOKUP(E257,'Plantilla publicacion'!$A$3:$E$502,5,0)))</f>
        <v>Política Servicio al Ciudadano_DIMENSIÓN Gestión con Valores para Resultados</v>
      </c>
      <c r="N257" s="74" t="str">
        <f>IF(VLOOKUP(A257,'Plantilla publicacion'!$A$3:$Q$502,16,0)=0,"NA",VLOOKUP(A257,'Plantilla publicacion'!$A$3:$Q$502,16,0))</f>
        <v>NA</v>
      </c>
      <c r="O257" s="74" t="str">
        <f>+'PAI 2025 GPS rempl2)'!O254</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257" s="74">
        <f>+'PAI 2025 GPS rempl2)'!P254</f>
        <v>50</v>
      </c>
      <c r="Q257" s="74">
        <f>+'PAI 2025 GPS rempl2)'!Q254</f>
        <v>60</v>
      </c>
      <c r="R257" s="74" t="str">
        <f>+'PAI 2025 GPS rempl2)'!R254</f>
        <v>Porcentual</v>
      </c>
      <c r="S257" s="74" t="str">
        <f>+'PAI 2025 GPS rempl2)'!S254</f>
        <v>% de Recursos decididos / 60% de Recursos por decidir</v>
      </c>
      <c r="T257" s="74" t="str">
        <f>+'PAI 2025 GPS rempl2)'!T254</f>
        <v>2025-01-02</v>
      </c>
      <c r="U257" s="74" t="str">
        <f>+'PAI 2025 GPS rempl2)'!U254</f>
        <v>2025-12-31</v>
      </c>
      <c r="V257" s="74" t="str">
        <f>+'PAI 2025 GPS rempl2)'!V254</f>
        <v>2000-DESPACHO DEL SUPERINTENDENTE DELEGADO PARA LA PROPIEDAD INDUSTRIAL</v>
      </c>
    </row>
    <row r="258" spans="1:22" ht="90" x14ac:dyDescent="0.25">
      <c r="A258" s="36" t="str">
        <f>+'PAI 2025 GPS rempl2)'!A255</f>
        <v>2000.1.1</v>
      </c>
      <c r="B258" s="73" t="str">
        <f>+'PAI 2025 GPS rempl2)'!B255</f>
        <v>2000-DESPACHO DEL SUPERINTENDENTE DELEGADO PARA LA PROPIEDAD INDUSTRIAL</v>
      </c>
      <c r="C258" s="73">
        <f>+'PAI 2025 GPS rempl2)'!C255</f>
        <v>0</v>
      </c>
      <c r="D258" s="73" t="str">
        <f>+'PAI 2025 GPS rempl2)'!D255</f>
        <v>Actividad propia</v>
      </c>
      <c r="E258" s="73" t="str">
        <f>+'PAI 2025 GPS rempl2)'!E255</f>
        <v>2000.1.1</v>
      </c>
      <c r="F258" s="73" t="str">
        <f>+'PAI 2025 GPS rempl2)'!F255</f>
        <v>N/A</v>
      </c>
      <c r="G258" s="73" t="str">
        <f>+'PAI 2025 GPS rempl2)'!G255</f>
        <v>N/A</v>
      </c>
      <c r="H258" s="73" t="str">
        <f>+'PAI 2025 GPS rempl2)'!H255</f>
        <v>N/A</v>
      </c>
      <c r="I258" s="73" t="str">
        <f>+'PAI 2025 GPS rempl2)'!I255</f>
        <v>N/A</v>
      </c>
      <c r="J258" s="73">
        <f>IF(ISERROR(VLOOKUP(E258,'Plantilla publicacion'!$A$3:$Q$502,17,0)),"N/A",(VLOOKUP(E258,'Plantilla publicacion'!$A$3:$Q$502,17,0)))</f>
        <v>0</v>
      </c>
      <c r="K258" s="73" t="str">
        <f>+'PAI 2025 GPS rempl2)'!K255</f>
        <v>N/A</v>
      </c>
      <c r="L258" s="73" t="str">
        <f>+'PAI 2025 GPS rempl2)'!L255</f>
        <v>N/A</v>
      </c>
      <c r="M258" s="73" t="str">
        <f>+'PAI 2025 GPS rempl2)'!M255</f>
        <v>N/A</v>
      </c>
      <c r="N258" s="73"/>
      <c r="O258" s="73" t="str">
        <f>+'PAI 2025 GPS rempl2)'!O255</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258" s="73">
        <f>+'PAI 2025 GPS rempl2)'!P255</f>
        <v>100</v>
      </c>
      <c r="Q258" s="73">
        <f>+'PAI 2025 GPS rempl2)'!Q255</f>
        <v>60</v>
      </c>
      <c r="R258" s="73" t="str">
        <f>+'PAI 2025 GPS rempl2)'!R255</f>
        <v>Porcentual</v>
      </c>
      <c r="S258" s="73" t="str">
        <f>+'PAI 2025 GPS rempl2)'!S255</f>
        <v>% de Recursos decididos / 60% de Recursos por decidir</v>
      </c>
      <c r="T258" s="73" t="str">
        <f>+'PAI 2025 GPS rempl2)'!T255</f>
        <v>2025-01-02</v>
      </c>
      <c r="U258" s="73" t="str">
        <f>+'PAI 2025 GPS rempl2)'!U255</f>
        <v>2025-12-31</v>
      </c>
      <c r="V258" s="73" t="str">
        <f>+'PAI 2025 GPS rempl2)'!V255</f>
        <v>2000-DESPACHO DEL SUPERINTENDENTE DELEGADO PARA LA PROPIEDAD INDUSTRIAL</v>
      </c>
    </row>
    <row r="259" spans="1:22" ht="225" x14ac:dyDescent="0.25">
      <c r="A259" s="36" t="str">
        <f>+'PAI 2025 GPS rempl2)'!A256</f>
        <v>2000.2</v>
      </c>
      <c r="B259" s="74" t="str">
        <f>+'PAI 2025 GPS rempl2)'!B256</f>
        <v>2000-DESPACHO DEL SUPERINTENDENTE DELEGADO PARA LA PROPIEDAD INDUSTRIAL</v>
      </c>
      <c r="C259" s="74">
        <f>+'PAI 2025 GPS rempl2)'!C256</f>
        <v>0</v>
      </c>
      <c r="D259" s="74" t="str">
        <f>+'PAI 2025 GPS rempl2)'!D256</f>
        <v>Producto</v>
      </c>
      <c r="E259" s="74" t="str">
        <f>+'PAI 2025 GPS rempl2)'!E256</f>
        <v>2000.2</v>
      </c>
      <c r="F259" s="74" t="str">
        <f>+'PAI 2025 GPS rempl2)'!F256</f>
        <v>N/A</v>
      </c>
      <c r="G259" s="73" t="str">
        <f>+'PAI 2025 GPS rempl2)'!G256</f>
        <v xml:space="preserve">Fortalecer la gestión de la información, el conocimiento y la innovación para optimizar la capacidad institucional 
</v>
      </c>
      <c r="H259" s="73" t="str">
        <f>IF(ISERROR(VLOOKUP(E259,'Plantilla publicacion'!$A$3:$P$502,14,0)),"N/A",(VLOOKUP(E259,'Plantilla publicacion'!$A$3:$P$502,14,0)))</f>
        <v>102-Cumplimiento de productos del PAI asociados a Fortalecer la gestión de la información, el conocimiento y la innovación para optimizar la capacidad institucional</v>
      </c>
      <c r="I259" s="73" t="str">
        <f>IF(ISERROR(VLOOKUP(E259,'Plantilla publicacion'!$A$3:$P$502,15,0)),"N/A",(VLOOKUP(E259,'Plantilla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59" s="73" t="str">
        <f>IF(ISERROR(VLOOKUP(E259,'Plantilla publicacion'!$A$3:$Q$502,17,0)),"N/A",(VLOOKUP(E259,'Plantilla publicacion'!$A$3:$Q$502,17,0)))</f>
        <v>PND - 5-31-5-b- Convergencia regional - Entidades públicas territoriales y nacionales fortalecidas / PES - Transformación Institucional</v>
      </c>
      <c r="K259" s="74" t="str">
        <f>+'PAI 2025 GPS rempl2)'!K256</f>
        <v>Si</v>
      </c>
      <c r="L259" s="74" t="str">
        <f>+'PAI 2025 GPS rempl2)'!L256</f>
        <v>N/A</v>
      </c>
      <c r="M259" s="74" t="str">
        <f>IF(ISERROR(VLOOKUP(E259,'Plantilla publicacion'!$A$3:$E$502,5,0)),"N/A",(VLOOKUP(E259,'Plantilla publicacion'!$A$3:$E$502,5,0)))</f>
        <v>Política Servicio al Ciudadano_DIMENSIÓN Gestión con Valores para Resultados</v>
      </c>
      <c r="N259" s="74" t="str">
        <f>IF(VLOOKUP(A259,'Plantilla publicacion'!$A$3:$Q$502,16,0)=0,"NA",VLOOKUP(A259,'Plantilla publicacion'!$A$3:$Q$502,16,0))</f>
        <v>NA</v>
      </c>
      <c r="O259" s="74" t="str">
        <f>+'PAI 2025 GPS rempl2)'!O256</f>
        <v>Protocolo para la promoción, sensibilización y orientación al ciudadano en temas de Propiedad Industrial, mediante comunicación clara, oportuna y veraz, socializado (Acta de socialización firmada)</v>
      </c>
      <c r="P259" s="74">
        <f>+'PAI 2025 GPS rempl2)'!P256</f>
        <v>10</v>
      </c>
      <c r="Q259" s="74">
        <f>+'PAI 2025 GPS rempl2)'!Q256</f>
        <v>1</v>
      </c>
      <c r="R259" s="74" t="str">
        <f>+'PAI 2025 GPS rempl2)'!R256</f>
        <v>Númerica</v>
      </c>
      <c r="S259" s="74" t="str">
        <f>+'PAI 2025 GPS rempl2)'!S256</f>
        <v># de Protocolos socializados / 1 Protocolo por socializar</v>
      </c>
      <c r="T259" s="74" t="str">
        <f>+'PAI 2025 GPS rempl2)'!T256</f>
        <v>2025-03-03</v>
      </c>
      <c r="U259" s="74" t="str">
        <f>+'PAI 2025 GPS rempl2)'!U256</f>
        <v>2025-10-31</v>
      </c>
      <c r="V259" s="74" t="str">
        <f>+'PAI 2025 GPS rempl2)'!V256</f>
        <v>2000-DESPACHO DEL SUPERINTENDENTE DELEGADO PARA LA PROPIEDAD INDUSTRIAL;
2023-GRUPO DE TRABAJO DE CENTRO DE INFORMACIÓN TECNOLÓGICA Y APOYO A LA GESTIÓN DE PROPIEDAD LA INDUSTRIAL</v>
      </c>
    </row>
    <row r="260" spans="1:22" ht="60" x14ac:dyDescent="0.25">
      <c r="A260" s="36" t="str">
        <f>+'PAI 2025 GPS rempl2)'!A257</f>
        <v>2000.2.1</v>
      </c>
      <c r="B260" s="73" t="str">
        <f>+'PAI 2025 GPS rempl2)'!B257</f>
        <v>2000-DESPACHO DEL SUPERINTENDENTE DELEGADO PARA LA PROPIEDAD INDUSTRIAL</v>
      </c>
      <c r="C260" s="73">
        <f>+'PAI 2025 GPS rempl2)'!C257</f>
        <v>0</v>
      </c>
      <c r="D260" s="73" t="str">
        <f>+'PAI 2025 GPS rempl2)'!D257</f>
        <v>Actividad sin participaci�n</v>
      </c>
      <c r="E260" s="73" t="str">
        <f>+'PAI 2025 GPS rempl2)'!E257</f>
        <v>2000.2.1</v>
      </c>
      <c r="F260" s="73" t="str">
        <f>+'PAI 2025 GPS rempl2)'!F257</f>
        <v>N/A</v>
      </c>
      <c r="G260" s="73" t="str">
        <f>+'PAI 2025 GPS rempl2)'!G257</f>
        <v>N/A</v>
      </c>
      <c r="H260" s="73" t="str">
        <f>+'PAI 2025 GPS rempl2)'!H257</f>
        <v>N/A</v>
      </c>
      <c r="I260" s="73" t="str">
        <f>+'PAI 2025 GPS rempl2)'!I257</f>
        <v>N/A</v>
      </c>
      <c r="J260" s="73">
        <f>IF(ISERROR(VLOOKUP(E260,'Plantilla publicacion'!$A$3:$Q$502,17,0)),"N/A",(VLOOKUP(E260,'Plantilla publicacion'!$A$3:$Q$502,17,0)))</f>
        <v>0</v>
      </c>
      <c r="K260" s="73" t="str">
        <f>+'PAI 2025 GPS rempl2)'!K257</f>
        <v>N/A</v>
      </c>
      <c r="L260" s="73" t="str">
        <f>+'PAI 2025 GPS rempl2)'!L257</f>
        <v>N/A</v>
      </c>
      <c r="M260" s="73" t="str">
        <f>+'PAI 2025 GPS rempl2)'!M257</f>
        <v>N/A</v>
      </c>
      <c r="N260" s="73"/>
      <c r="O260" s="73" t="str">
        <f>+'PAI 2025 GPS rempl2)'!O257</f>
        <v>Definir la estructura y contenido del protocolo (Estructura y contenido del Protocolo definida)</v>
      </c>
      <c r="P260" s="73">
        <f>+'PAI 2025 GPS rempl2)'!P257</f>
        <v>0</v>
      </c>
      <c r="Q260" s="73">
        <f>+'PAI 2025 GPS rempl2)'!Q257</f>
        <v>1</v>
      </c>
      <c r="R260" s="73" t="str">
        <f>+'PAI 2025 GPS rempl2)'!R257</f>
        <v>Númerica</v>
      </c>
      <c r="S260" s="73" t="str">
        <f>+'PAI 2025 GPS rempl2)'!S257</f>
        <v># de Estructuras y contenidos definidos / 1 Estructura y contenido por definir</v>
      </c>
      <c r="T260" s="73" t="str">
        <f>+'PAI 2025 GPS rempl2)'!T257</f>
        <v>2025-03-03</v>
      </c>
      <c r="U260" s="73" t="str">
        <f>+'PAI 2025 GPS rempl2)'!U257</f>
        <v>2025-03-31</v>
      </c>
      <c r="V260" s="73" t="str">
        <f>+'PAI 2025 GPS rempl2)'!V257</f>
        <v>2023-GRUPO DE TRABAJO DE CENTRO DE INFORMACIÓN TECNOLÓGICA Y APOYO A LA GESTIÓN DE PROPIEDAD LA INDUSTRIAL</v>
      </c>
    </row>
    <row r="261" spans="1:22" ht="75" x14ac:dyDescent="0.25">
      <c r="A261" s="36" t="str">
        <f>+'PAI 2025 GPS rempl2)'!A258</f>
        <v>2000.2.2</v>
      </c>
      <c r="B261" s="73" t="str">
        <f>+'PAI 2025 GPS rempl2)'!B258</f>
        <v>2000-DESPACHO DEL SUPERINTENDENTE DELEGADO PARA LA PROPIEDAD INDUSTRIAL</v>
      </c>
      <c r="C261" s="73">
        <f>+'PAI 2025 GPS rempl2)'!C258</f>
        <v>0</v>
      </c>
      <c r="D261" s="73" t="str">
        <f>+'PAI 2025 GPS rempl2)'!D258</f>
        <v>Actividad propia</v>
      </c>
      <c r="E261" s="73" t="str">
        <f>+'PAI 2025 GPS rempl2)'!E258</f>
        <v>2000.2.2</v>
      </c>
      <c r="F261" s="73" t="str">
        <f>+'PAI 2025 GPS rempl2)'!F258</f>
        <v>N/A</v>
      </c>
      <c r="G261" s="73" t="str">
        <f>+'PAI 2025 GPS rempl2)'!G258</f>
        <v>N/A</v>
      </c>
      <c r="H261" s="73" t="str">
        <f>+'PAI 2025 GPS rempl2)'!H258</f>
        <v>N/A</v>
      </c>
      <c r="I261" s="73" t="str">
        <f>+'PAI 2025 GPS rempl2)'!I258</f>
        <v>N/A</v>
      </c>
      <c r="J261" s="73">
        <f>IF(ISERROR(VLOOKUP(E261,'Plantilla publicacion'!$A$3:$Q$502,17,0)),"N/A",(VLOOKUP(E261,'Plantilla publicacion'!$A$3:$Q$502,17,0)))</f>
        <v>0</v>
      </c>
      <c r="K261" s="73" t="str">
        <f>+'PAI 2025 GPS rempl2)'!K258</f>
        <v>N/A</v>
      </c>
      <c r="L261" s="73" t="str">
        <f>+'PAI 2025 GPS rempl2)'!L258</f>
        <v>N/A</v>
      </c>
      <c r="M261" s="73" t="str">
        <f>+'PAI 2025 GPS rempl2)'!M258</f>
        <v>N/A</v>
      </c>
      <c r="N261" s="73"/>
      <c r="O261" s="73" t="str">
        <f>+'PAI 2025 GPS rempl2)'!O258</f>
        <v>Definir los lineamientos para la promoción,  sensibilización y orientación en temas de Propiedad Industrial que se desarrollarán en el protocolo (Lineamientos para la promoción definidos)</v>
      </c>
      <c r="P261" s="73">
        <f>+'PAI 2025 GPS rempl2)'!P258</f>
        <v>50</v>
      </c>
      <c r="Q261" s="73">
        <f>+'PAI 2025 GPS rempl2)'!Q258</f>
        <v>1</v>
      </c>
      <c r="R261" s="73" t="str">
        <f>+'PAI 2025 GPS rempl2)'!R258</f>
        <v>Númerica</v>
      </c>
      <c r="S261" s="73" t="str">
        <f>+'PAI 2025 GPS rempl2)'!S258</f>
        <v># de Lineamientos definidos / 1 Lineamientos por definir</v>
      </c>
      <c r="T261" s="73" t="str">
        <f>+'PAI 2025 GPS rempl2)'!T258</f>
        <v>2025-04-01</v>
      </c>
      <c r="U261" s="73" t="str">
        <f>+'PAI 2025 GPS rempl2)'!U258</f>
        <v>2025-05-30</v>
      </c>
      <c r="V261" s="73" t="str">
        <f>+'PAI 2025 GPS rempl2)'!V258</f>
        <v>2000-DESPACHO DEL SUPERINTENDENTE DELEGADO PARA LA PROPIEDAD INDUSTRIAL;
2023-GRUPO DE TRABAJO DE CENTRO DE INFORMACIÓN TECNOLÓGICA Y APOYO A LA GESTIÓN DE PROPIEDAD LA INDUSTRIAL</v>
      </c>
    </row>
    <row r="262" spans="1:22" ht="60" x14ac:dyDescent="0.25">
      <c r="A262" s="36" t="str">
        <f>+'PAI 2025 GPS rempl2)'!A259</f>
        <v>2000.2.3</v>
      </c>
      <c r="B262" s="73" t="str">
        <f>+'PAI 2025 GPS rempl2)'!B259</f>
        <v>2000-DESPACHO DEL SUPERINTENDENTE DELEGADO PARA LA PROPIEDAD INDUSTRIAL</v>
      </c>
      <c r="C262" s="73">
        <f>+'PAI 2025 GPS rempl2)'!C259</f>
        <v>0</v>
      </c>
      <c r="D262" s="73" t="str">
        <f>+'PAI 2025 GPS rempl2)'!D259</f>
        <v>Actividad sin participaci�n</v>
      </c>
      <c r="E262" s="73" t="str">
        <f>+'PAI 2025 GPS rempl2)'!E259</f>
        <v>2000.2.3</v>
      </c>
      <c r="F262" s="73" t="str">
        <f>+'PAI 2025 GPS rempl2)'!F259</f>
        <v>N/A</v>
      </c>
      <c r="G262" s="73" t="str">
        <f>+'PAI 2025 GPS rempl2)'!G259</f>
        <v>N/A</v>
      </c>
      <c r="H262" s="73" t="str">
        <f>+'PAI 2025 GPS rempl2)'!H259</f>
        <v>N/A</v>
      </c>
      <c r="I262" s="73" t="str">
        <f>+'PAI 2025 GPS rempl2)'!I259</f>
        <v>N/A</v>
      </c>
      <c r="J262" s="73">
        <f>IF(ISERROR(VLOOKUP(E262,'Plantilla publicacion'!$A$3:$Q$502,17,0)),"N/A",(VLOOKUP(E262,'Plantilla publicacion'!$A$3:$Q$502,17,0)))</f>
        <v>0</v>
      </c>
      <c r="K262" s="73" t="str">
        <f>+'PAI 2025 GPS rempl2)'!K259</f>
        <v>N/A</v>
      </c>
      <c r="L262" s="73" t="str">
        <f>+'PAI 2025 GPS rempl2)'!L259</f>
        <v>N/A</v>
      </c>
      <c r="M262" s="73" t="str">
        <f>+'PAI 2025 GPS rempl2)'!M259</f>
        <v>N/A</v>
      </c>
      <c r="N262" s="73"/>
      <c r="O262" s="73" t="str">
        <f>+'PAI 2025 GPS rempl2)'!O259</f>
        <v>Elaborar el protocolo para la promoción,  sensibilización y orientación en temas de Propiedad Industrial (Protocolo elaborado)</v>
      </c>
      <c r="P262" s="73">
        <f>+'PAI 2025 GPS rempl2)'!P259</f>
        <v>0</v>
      </c>
      <c r="Q262" s="73">
        <f>+'PAI 2025 GPS rempl2)'!Q259</f>
        <v>1</v>
      </c>
      <c r="R262" s="73" t="str">
        <f>+'PAI 2025 GPS rempl2)'!R259</f>
        <v>Númerica</v>
      </c>
      <c r="S262" s="73" t="str">
        <f>+'PAI 2025 GPS rempl2)'!S259</f>
        <v># de Protocolos elaborados / 1 Protocolo por elaborar</v>
      </c>
      <c r="T262" s="73" t="str">
        <f>+'PAI 2025 GPS rempl2)'!T259</f>
        <v>2025-06-03</v>
      </c>
      <c r="U262" s="73" t="str">
        <f>+'PAI 2025 GPS rempl2)'!U259</f>
        <v>2025-08-29</v>
      </c>
      <c r="V262" s="73" t="str">
        <f>+'PAI 2025 GPS rempl2)'!V259</f>
        <v>2023-GRUPO DE TRABAJO DE CENTRO DE INFORMACIÓN TECNOLÓGICA Y APOYO A LA GESTIÓN DE PROPIEDAD LA INDUSTRIAL</v>
      </c>
    </row>
    <row r="263" spans="1:22" ht="75" x14ac:dyDescent="0.25">
      <c r="A263" s="36" t="str">
        <f>+'PAI 2025 GPS rempl2)'!A260</f>
        <v>2000.2.4</v>
      </c>
      <c r="B263" s="73" t="str">
        <f>+'PAI 2025 GPS rempl2)'!B260</f>
        <v>2000-DESPACHO DEL SUPERINTENDENTE DELEGADO PARA LA PROPIEDAD INDUSTRIAL</v>
      </c>
      <c r="C263" s="73">
        <f>+'PAI 2025 GPS rempl2)'!C260</f>
        <v>0</v>
      </c>
      <c r="D263" s="73" t="str">
        <f>+'PAI 2025 GPS rempl2)'!D260</f>
        <v>Actividad propia</v>
      </c>
      <c r="E263" s="73" t="str">
        <f>+'PAI 2025 GPS rempl2)'!E260</f>
        <v>2000.2.4</v>
      </c>
      <c r="F263" s="73" t="str">
        <f>+'PAI 2025 GPS rempl2)'!F260</f>
        <v>N/A</v>
      </c>
      <c r="G263" s="73" t="str">
        <f>+'PAI 2025 GPS rempl2)'!G260</f>
        <v>N/A</v>
      </c>
      <c r="H263" s="73" t="str">
        <f>+'PAI 2025 GPS rempl2)'!H260</f>
        <v>N/A</v>
      </c>
      <c r="I263" s="73" t="str">
        <f>+'PAI 2025 GPS rempl2)'!I260</f>
        <v>N/A</v>
      </c>
      <c r="J263" s="73">
        <f>IF(ISERROR(VLOOKUP(E263,'Plantilla publicacion'!$A$3:$Q$502,17,0)),"N/A",(VLOOKUP(E263,'Plantilla publicacion'!$A$3:$Q$502,17,0)))</f>
        <v>0</v>
      </c>
      <c r="K263" s="73" t="str">
        <f>+'PAI 2025 GPS rempl2)'!K260</f>
        <v>N/A</v>
      </c>
      <c r="L263" s="73" t="str">
        <f>+'PAI 2025 GPS rempl2)'!L260</f>
        <v>N/A</v>
      </c>
      <c r="M263" s="73" t="str">
        <f>+'PAI 2025 GPS rempl2)'!M260</f>
        <v>N/A</v>
      </c>
      <c r="N263" s="73"/>
      <c r="O263" s="73" t="str">
        <f>+'PAI 2025 GPS rempl2)'!O260</f>
        <v>Socializar a OSCAE y a la Red de Protección al Consumidor, el protocolo para la promoción,  sensibilización y orientación en temas de Propiedad Industrial (Acta de socialización firmada)</v>
      </c>
      <c r="P263" s="73">
        <f>+'PAI 2025 GPS rempl2)'!P260</f>
        <v>50</v>
      </c>
      <c r="Q263" s="73">
        <f>+'PAI 2025 GPS rempl2)'!Q260</f>
        <v>1</v>
      </c>
      <c r="R263" s="73" t="str">
        <f>+'PAI 2025 GPS rempl2)'!R260</f>
        <v>Númerica</v>
      </c>
      <c r="S263" s="73" t="str">
        <f>+'PAI 2025 GPS rempl2)'!S260</f>
        <v># de Protocolos socializados / 1 Protocolo por socializar</v>
      </c>
      <c r="T263" s="73" t="str">
        <f>+'PAI 2025 GPS rempl2)'!T260</f>
        <v>2025-09-01</v>
      </c>
      <c r="U263" s="73" t="str">
        <f>+'PAI 2025 GPS rempl2)'!U260</f>
        <v>2025-10-31</v>
      </c>
      <c r="V263" s="73" t="str">
        <f>+'PAI 2025 GPS rempl2)'!V260</f>
        <v>2000-DESPACHO DEL SUPERINTENDENTE DELEGADO PARA LA PROPIEDAD INDUSTRIAL;
2023-GRUPO DE TRABAJO DE CENTRO DE INFORMACIÓN TECNOLÓGICA Y APOYO A LA GESTIÓN DE PROPIEDAD LA INDUSTRIAL</v>
      </c>
    </row>
    <row r="264" spans="1:22" ht="135" x14ac:dyDescent="0.25">
      <c r="A264" s="36" t="str">
        <f>+'PAI 2025 GPS rempl2)'!A261</f>
        <v>2000.3</v>
      </c>
      <c r="B264" s="74" t="str">
        <f>+'PAI 2025 GPS rempl2)'!B261</f>
        <v>2000-DESPACHO DEL SUPERINTENDENTE DELEGADO PARA LA PROPIEDAD INDUSTRIAL</v>
      </c>
      <c r="C264" s="74">
        <f>+'PAI 2025 GPS rempl2)'!C261</f>
        <v>0</v>
      </c>
      <c r="D264" s="74" t="str">
        <f>+'PAI 2025 GPS rempl2)'!D261</f>
        <v>Producto</v>
      </c>
      <c r="E264" s="74" t="str">
        <f>+'PAI 2025 GPS rempl2)'!E261</f>
        <v>2000.3</v>
      </c>
      <c r="F264" s="74" t="str">
        <f>+'PAI 2025 GPS rempl2)'!F261</f>
        <v>Operativo</v>
      </c>
      <c r="G264" s="74" t="str">
        <f>IF(ISERROR(VLOOKUP(E264,'Plantilla publicacion'!$A$3:$F$502,6,0)),"N/A",(VLOOKUP(E264,'Plantilla publicacion'!$A$3:$F$502,6,0)))</f>
        <v>62-Fortalecer la infraestructura, uso y aprovechamiento de las tecnologías de la información, para optimizar la capacidad institucional</v>
      </c>
      <c r="H264" s="74" t="str">
        <f>IF(ISERROR(VLOOKUP(E264,'Plantilla publicacion'!$A$3:$P$502,14,0)),"N/A",(VLOOKUP(E264,'Plantilla publicacion'!$A$3:$P$502,14,0)))</f>
        <v>109-Cumplimiento de productos del PAI asociados a Fortalecer la infraestructura, uso y aprovechamiento de las tecnologías de la información, para optimizar la capacidad institucional</v>
      </c>
      <c r="I264" s="74" t="str">
        <f>IF(ISERROR(VLOOKUP(E264,'Plantilla publicacion'!$A$3:$P$502,15,0)),"N/A",(VLOOKUP(E264,'Plantilla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64" s="74" t="str">
        <f>IF(ISERROR(VLOOKUP(E264,'Plantilla publicacion'!$A$3:$Q$502,17,0)),"N/A",(VLOOKUP(E264,'Plantilla publicacion'!$A$3:$Q$502,17,0)))</f>
        <v>PND - 5-31-5-d- Convergencia regional - Gobierno digital para la gente / PES - Transformación Institucional</v>
      </c>
      <c r="K264" s="74" t="str">
        <f>+'PAI 2025 GPS rempl2)'!K261</f>
        <v>Si</v>
      </c>
      <c r="L264" s="74" t="str">
        <f>+'PAI 2025 GPS rempl2)'!L261</f>
        <v>N/A</v>
      </c>
      <c r="M264" s="74" t="str">
        <f>IF(ISERROR(VLOOKUP(E264,'Plantilla publicacion'!$A$3:$E$502,5,0)),"N/A",(VLOOKUP(E264,'Plantilla publicacion'!$A$3:$E$502,5,0)))</f>
        <v>Política Gestión Documental _DIMENSIÓN Información y Comunicación</v>
      </c>
      <c r="N264" s="74" t="str">
        <f>IF(VLOOKUP(A264,'Plantilla publicacion'!$A$3:$Q$502,16,0)=0,"NA",VLOOKUP(A264,'Plantilla publicacion'!$A$3:$Q$502,16,0))</f>
        <v>NA</v>
      </c>
      <c r="O264" s="74" t="str">
        <f>+'PAI 2025 GPS rempl2)'!O261</f>
        <v>Solución, mapa de ruta y documentación inicial en materia procedimental para el manejo del expediente electrónico - Segunda fase de estructura de expediente electrónico, realizada  (Informe elaborado)</v>
      </c>
      <c r="P264" s="74">
        <f>+'PAI 2025 GPS rempl2)'!P261</f>
        <v>10</v>
      </c>
      <c r="Q264" s="74">
        <f>+'PAI 2025 GPS rempl2)'!Q261</f>
        <v>1</v>
      </c>
      <c r="R264" s="74" t="str">
        <f>+'PAI 2025 GPS rempl2)'!R261</f>
        <v>Númerica</v>
      </c>
      <c r="S264" s="74" t="str">
        <f>+'PAI 2025 GPS rempl2)'!S261</f>
        <v># de soluciones realizadas / 1 Solución por realizar</v>
      </c>
      <c r="T264" s="74" t="str">
        <f>+'PAI 2025 GPS rempl2)'!T261</f>
        <v>2025-02-03</v>
      </c>
      <c r="U264" s="74" t="str">
        <f>+'PAI 2025 GPS rempl2)'!U261</f>
        <v>2025-11-28</v>
      </c>
      <c r="V264" s="74" t="str">
        <f>+'PAI 2025 GPS rempl2)'!V261</f>
        <v>141-GRUPO DE TRABAJO DE GESTIÓN DOCUMENTAL Y ARCHIVO;
20-OFICINA DE TECNOLOGÍA E INFORMÁTICA;
2000-DESPACHO DEL SUPERINTENDENTE DELEGADO PARA LA PROPIEDAD INDUSTRIAL;
2020-DIRECCIÓN DE NUEVAS CREACIONES;
30-OFICINA ASESORA DE PLANEACIÓN</v>
      </c>
    </row>
    <row r="265" spans="1:22" ht="105" x14ac:dyDescent="0.25">
      <c r="A265" s="36" t="str">
        <f>+'PAI 2025 GPS rempl2)'!A262</f>
        <v>2000.3.1</v>
      </c>
      <c r="B265" s="73" t="str">
        <f>+'PAI 2025 GPS rempl2)'!B262</f>
        <v>2000-DESPACHO DEL SUPERINTENDENTE DELEGADO PARA LA PROPIEDAD INDUSTRIAL</v>
      </c>
      <c r="C265" s="73">
        <f>+'PAI 2025 GPS rempl2)'!C262</f>
        <v>0</v>
      </c>
      <c r="D265" s="73" t="str">
        <f>+'PAI 2025 GPS rempl2)'!D262</f>
        <v>Actividad propia</v>
      </c>
      <c r="E265" s="73" t="str">
        <f>+'PAI 2025 GPS rempl2)'!E262</f>
        <v>2000.3.1</v>
      </c>
      <c r="F265" s="73" t="str">
        <f>+'PAI 2025 GPS rempl2)'!F262</f>
        <v>N/A</v>
      </c>
      <c r="G265" s="73" t="str">
        <f>+'PAI 2025 GPS rempl2)'!G262</f>
        <v>N/A</v>
      </c>
      <c r="H265" s="73" t="str">
        <f>+'PAI 2025 GPS rempl2)'!H262</f>
        <v>N/A</v>
      </c>
      <c r="I265" s="73" t="str">
        <f>+'PAI 2025 GPS rempl2)'!I262</f>
        <v>N/A</v>
      </c>
      <c r="J265" s="73">
        <f>IF(ISERROR(VLOOKUP(E265,'Plantilla publicacion'!$A$3:$Q$502,17,0)),"N/A",(VLOOKUP(E265,'Plantilla publicacion'!$A$3:$Q$502,17,0)))</f>
        <v>0</v>
      </c>
      <c r="K265" s="73" t="str">
        <f>+'PAI 2025 GPS rempl2)'!K262</f>
        <v>N/A</v>
      </c>
      <c r="L265" s="73" t="str">
        <f>+'PAI 2025 GPS rempl2)'!L262</f>
        <v>N/A</v>
      </c>
      <c r="M265" s="73" t="str">
        <f>+'PAI 2025 GPS rempl2)'!M262</f>
        <v>N/A</v>
      </c>
      <c r="N265" s="73"/>
      <c r="O265" s="73" t="str">
        <f>+'PAI 2025 GPS rempl2)'!O262</f>
        <v>Establecer cronograma para identificar el plan de trabajo a desarrollar (Cronograma establecido)</v>
      </c>
      <c r="P265" s="73">
        <f>+'PAI 2025 GPS rempl2)'!P262</f>
        <v>10</v>
      </c>
      <c r="Q265" s="73">
        <f>+'PAI 2025 GPS rempl2)'!Q262</f>
        <v>1</v>
      </c>
      <c r="R265" s="73" t="str">
        <f>+'PAI 2025 GPS rempl2)'!R262</f>
        <v>Númerica</v>
      </c>
      <c r="S265" s="73" t="str">
        <f>+'PAI 2025 GPS rempl2)'!S262</f>
        <v># de cronogramas establecidos / 1 Cronograma por establecer</v>
      </c>
      <c r="T265" s="73" t="str">
        <f>+'PAI 2025 GPS rempl2)'!T262</f>
        <v>2025-02-03</v>
      </c>
      <c r="U265" s="73" t="str">
        <f>+'PAI 2025 GPS rempl2)'!U262</f>
        <v>2025-02-28</v>
      </c>
      <c r="V265" s="73" t="str">
        <f>+'PAI 2025 GPS rempl2)'!V262</f>
        <v>141-GRUPO DE TRABAJO DE GESTIÓN DOCUMENTAL Y ARCHIVO;
20-OFICINA DE TECNOLOGÍA E INFORMÁTICA;
2000-DESPACHO DEL SUPERINTENDENTE DELEGADO PARA LA PROPIEDAD INDUSTRIAL;
2020-DIRECCIÓN DE NUEVAS CREACIONES;
30-OFICINA ASESORA DE PLANEACIÓN</v>
      </c>
    </row>
    <row r="266" spans="1:22" ht="45" x14ac:dyDescent="0.25">
      <c r="A266" s="36" t="str">
        <f>+'PAI 2025 GPS rempl2)'!A263</f>
        <v>2000.3.2</v>
      </c>
      <c r="B266" s="73" t="str">
        <f>+'PAI 2025 GPS rempl2)'!B263</f>
        <v>2000-DESPACHO DEL SUPERINTENDENTE DELEGADO PARA LA PROPIEDAD INDUSTRIAL</v>
      </c>
      <c r="C266" s="73">
        <f>+'PAI 2025 GPS rempl2)'!C263</f>
        <v>0</v>
      </c>
      <c r="D266" s="73" t="str">
        <f>+'PAI 2025 GPS rempl2)'!D263</f>
        <v>Actividad propia</v>
      </c>
      <c r="E266" s="73" t="str">
        <f>+'PAI 2025 GPS rempl2)'!E263</f>
        <v>2000.3.2</v>
      </c>
      <c r="F266" s="73" t="str">
        <f>+'PAI 2025 GPS rempl2)'!F263</f>
        <v>N/A</v>
      </c>
      <c r="G266" s="73" t="str">
        <f>+'PAI 2025 GPS rempl2)'!G263</f>
        <v>N/A</v>
      </c>
      <c r="H266" s="73" t="str">
        <f>+'PAI 2025 GPS rempl2)'!H263</f>
        <v>N/A</v>
      </c>
      <c r="I266" s="73" t="str">
        <f>+'PAI 2025 GPS rempl2)'!I263</f>
        <v>N/A</v>
      </c>
      <c r="J266" s="73">
        <f>IF(ISERROR(VLOOKUP(E266,'Plantilla publicacion'!$A$3:$Q$502,17,0)),"N/A",(VLOOKUP(E266,'Plantilla publicacion'!$A$3:$Q$502,17,0)))</f>
        <v>0</v>
      </c>
      <c r="K266" s="73" t="str">
        <f>+'PAI 2025 GPS rempl2)'!K263</f>
        <v>N/A</v>
      </c>
      <c r="L266" s="73" t="str">
        <f>+'PAI 2025 GPS rempl2)'!L263</f>
        <v>N/A</v>
      </c>
      <c r="M266" s="73" t="str">
        <f>+'PAI 2025 GPS rempl2)'!M263</f>
        <v>N/A</v>
      </c>
      <c r="N266" s="73"/>
      <c r="O266" s="73" t="str">
        <f>+'PAI 2025 GPS rempl2)'!O263</f>
        <v>Realizar el seguimiento a las actividades planeadas en el cronograma (Informes de seguimiento a las actividades planeadas en el cronograma)</v>
      </c>
      <c r="P266" s="73">
        <f>+'PAI 2025 GPS rempl2)'!P263</f>
        <v>60</v>
      </c>
      <c r="Q266" s="73">
        <f>+'PAI 2025 GPS rempl2)'!Q263</f>
        <v>8</v>
      </c>
      <c r="R266" s="73" t="str">
        <f>+'PAI 2025 GPS rempl2)'!R263</f>
        <v>Númerica</v>
      </c>
      <c r="S266" s="73" t="str">
        <f>+'PAI 2025 GPS rempl2)'!S263</f>
        <v># de seguimientos realizados / 8 seguimientos por realizar</v>
      </c>
      <c r="T266" s="73" t="str">
        <f>+'PAI 2025 GPS rempl2)'!T263</f>
        <v>2025-03-03</v>
      </c>
      <c r="U266" s="73" t="str">
        <f>+'PAI 2025 GPS rempl2)'!U263</f>
        <v>2025-10-31</v>
      </c>
      <c r="V266" s="73" t="str">
        <f>+'PAI 2025 GPS rempl2)'!V263</f>
        <v>2000-DESPACHO DEL SUPERINTENDENTE DELEGADO PARA LA PROPIEDAD INDUSTRIAL</v>
      </c>
    </row>
    <row r="267" spans="1:22" ht="105" x14ac:dyDescent="0.25">
      <c r="A267" s="36" t="str">
        <f>+'PAI 2025 GPS rempl2)'!A264</f>
        <v>2000.3.3</v>
      </c>
      <c r="B267" s="73" t="str">
        <f>+'PAI 2025 GPS rempl2)'!B264</f>
        <v>2000-DESPACHO DEL SUPERINTENDENTE DELEGADO PARA LA PROPIEDAD INDUSTRIAL</v>
      </c>
      <c r="C267" s="73">
        <f>+'PAI 2025 GPS rempl2)'!C264</f>
        <v>0</v>
      </c>
      <c r="D267" s="73" t="str">
        <f>+'PAI 2025 GPS rempl2)'!D264</f>
        <v>Actividad propia</v>
      </c>
      <c r="E267" s="73" t="str">
        <f>+'PAI 2025 GPS rempl2)'!E264</f>
        <v>2000.3.3</v>
      </c>
      <c r="F267" s="73" t="str">
        <f>+'PAI 2025 GPS rempl2)'!F264</f>
        <v>N/A</v>
      </c>
      <c r="G267" s="73" t="str">
        <f>+'PAI 2025 GPS rempl2)'!G264</f>
        <v>N/A</v>
      </c>
      <c r="H267" s="73" t="str">
        <f>+'PAI 2025 GPS rempl2)'!H264</f>
        <v>N/A</v>
      </c>
      <c r="I267" s="73" t="str">
        <f>+'PAI 2025 GPS rempl2)'!I264</f>
        <v>N/A</v>
      </c>
      <c r="J267" s="73">
        <f>IF(ISERROR(VLOOKUP(E267,'Plantilla publicacion'!$A$3:$Q$502,17,0)),"N/A",(VLOOKUP(E267,'Plantilla publicacion'!$A$3:$Q$502,17,0)))</f>
        <v>0</v>
      </c>
      <c r="K267" s="73" t="str">
        <f>+'PAI 2025 GPS rempl2)'!K264</f>
        <v>N/A</v>
      </c>
      <c r="L267" s="73" t="str">
        <f>+'PAI 2025 GPS rempl2)'!L264</f>
        <v>N/A</v>
      </c>
      <c r="M267" s="73" t="str">
        <f>+'PAI 2025 GPS rempl2)'!M264</f>
        <v>N/A</v>
      </c>
      <c r="N267" s="73"/>
      <c r="O267" s="73" t="str">
        <f>+'PAI 2025 GPS rempl2)'!O264</f>
        <v>Elaborar informe de brechas (Informe elaborado)</v>
      </c>
      <c r="P267" s="73">
        <f>+'PAI 2025 GPS rempl2)'!P264</f>
        <v>30</v>
      </c>
      <c r="Q267" s="73">
        <f>+'PAI 2025 GPS rempl2)'!Q264</f>
        <v>1</v>
      </c>
      <c r="R267" s="73" t="str">
        <f>+'PAI 2025 GPS rempl2)'!R264</f>
        <v>Númerica</v>
      </c>
      <c r="S267" s="73" t="str">
        <f>+'PAI 2025 GPS rempl2)'!S264</f>
        <v># de informes realizados / 1 informes por realizar</v>
      </c>
      <c r="T267" s="73" t="str">
        <f>+'PAI 2025 GPS rempl2)'!T264</f>
        <v>2025-11-04</v>
      </c>
      <c r="U267" s="73" t="str">
        <f>+'PAI 2025 GPS rempl2)'!U264</f>
        <v>2025-11-28</v>
      </c>
      <c r="V267" s="73" t="str">
        <f>+'PAI 2025 GPS rempl2)'!V264</f>
        <v>141-GRUPO DE TRABAJO DE GESTIÓN DOCUMENTAL Y ARCHIVO;
20-OFICINA DE TECNOLOGÍA E INFORMÁTICA;
2000-DESPACHO DEL SUPERINTENDENTE DELEGADO PARA LA PROPIEDAD INDUSTRIAL;
2020-DIRECCIÓN DE NUEVAS CREACIONES;
30-OFICINA ASESORA DE PLANEACIÓN</v>
      </c>
    </row>
    <row r="268" spans="1:22" ht="135" x14ac:dyDescent="0.25">
      <c r="A268" s="36" t="str">
        <f>+'PAI 2025 GPS rempl2)'!A265</f>
        <v>2000.4</v>
      </c>
      <c r="B268" s="74" t="str">
        <f>+'PAI 2025 GPS rempl2)'!B265</f>
        <v>2000-DESPACHO DEL SUPERINTENDENTE DELEGADO PARA LA PROPIEDAD INDUSTRIAL</v>
      </c>
      <c r="C268" s="74">
        <f>+'PAI 2025 GPS rempl2)'!C265</f>
        <v>0</v>
      </c>
      <c r="D268" s="74" t="str">
        <f>+'PAI 2025 GPS rempl2)'!D265</f>
        <v>Producto</v>
      </c>
      <c r="E268" s="74" t="str">
        <f>+'PAI 2025 GPS rempl2)'!E265</f>
        <v>2000.4</v>
      </c>
      <c r="F268" s="74" t="str">
        <f>+'PAI 2025 GPS rempl2)'!F265</f>
        <v>Innovador</v>
      </c>
      <c r="G268" s="74" t="str">
        <f>IF(ISERROR(VLOOKUP(E268,'Plantilla publicacion'!$A$3:$F$502,6,0)),"N/A",(VLOOKUP(E268,'Plantilla publicacion'!$A$3:$F$502,6,0)))</f>
        <v>62-Fortalecer la infraestructura, uso y aprovechamiento de las tecnologías de la información, para optimizar la capacidad institucional</v>
      </c>
      <c r="H268" s="74" t="str">
        <f>IF(ISERROR(VLOOKUP(E268,'Plantilla publicacion'!$A$3:$P$502,14,0)),"N/A",(VLOOKUP(E268,'Plantilla publicacion'!$A$3:$P$502,14,0)))</f>
        <v>109-Cumplimiento de productos del PAI asociados a Fortalecer la infraestructura, uso y aprovechamiento de las tecnologías de la información, para optimizar la capacidad institucional</v>
      </c>
      <c r="I268" s="74" t="str">
        <f>IF(ISERROR(VLOOKUP(E268,'Plantilla publicacion'!$A$3:$P$502,15,0)),"N/A",(VLOOKUP(E268,'Plantilla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68" s="74" t="str">
        <f>IF(ISERROR(VLOOKUP(E268,'Plantilla publicacion'!$A$3:$Q$502,17,0)),"N/A",(VLOOKUP(E268,'Plantilla publicacion'!$A$3:$Q$502,17,0)))</f>
        <v>PND - 5-31-5-d- Convergencia regional - Gobierno digital para la gente / PES - Transformación Institucional</v>
      </c>
      <c r="K268" s="74" t="str">
        <f>+'PAI 2025 GPS rempl2)'!K265</f>
        <v>Si</v>
      </c>
      <c r="L268" s="74" t="str">
        <f>+'PAI 2025 GPS rempl2)'!L265</f>
        <v>N/A</v>
      </c>
      <c r="M268" s="74" t="str">
        <f>IF(ISERROR(VLOOKUP(E268,'Plantilla publicacion'!$A$3:$E$502,5,0)),"N/A",(VLOOKUP(E268,'Plantilla publicacion'!$A$3:$E$502,5,0)))</f>
        <v>Política Gestión Documental _DIMENSIÓN Información y Comunicación</v>
      </c>
      <c r="N268" s="74" t="str">
        <f>IF(VLOOKUP(A268,'Plantilla publicacion'!$A$3:$Q$502,16,0)=0,"NA",VLOOKUP(A268,'Plantilla publicacion'!$A$3:$Q$502,16,0))</f>
        <v>NA</v>
      </c>
      <c r="O268" s="74" t="str">
        <f>+'PAI 2025 GPS rempl2)'!O265</f>
        <v>Protocolo para la conservación de evidencias en el entorno digital, gestión de pruebas digitales y el aseguramiento del acervo probatorio en entornos digitales, elaborado. (Protocolo elaborado)</v>
      </c>
      <c r="P268" s="74">
        <f>+'PAI 2025 GPS rempl2)'!P265</f>
        <v>10</v>
      </c>
      <c r="Q268" s="74">
        <f>+'PAI 2025 GPS rempl2)'!Q265</f>
        <v>1</v>
      </c>
      <c r="R268" s="74" t="str">
        <f>+'PAI 2025 GPS rempl2)'!R265</f>
        <v>Númerica</v>
      </c>
      <c r="S268" s="74" t="str">
        <f>+'PAI 2025 GPS rempl2)'!S265</f>
        <v># de Protocolos elaborados / 1 Protocolo por elaborar</v>
      </c>
      <c r="T268" s="74" t="str">
        <f>+'PAI 2025 GPS rempl2)'!T265</f>
        <v>2025-01-20</v>
      </c>
      <c r="U268" s="74" t="str">
        <f>+'PAI 2025 GPS rempl2)'!U265</f>
        <v>2025-11-28</v>
      </c>
      <c r="V268" s="74" t="str">
        <f>+'PAI 2025 GPS rempl2)'!V265</f>
        <v>10-OFICINA  ASESORA JURÍDICA;
20-OFICINA DE TECNOLOGÍA E INFORMÁTICA;
2000-DESPACHO DEL SUPERINTENDENTE DELEGADO PARA LA PROPIEDAD INDUSTRIAL;
2010-DIRECCION DE SIGNOS DISTINTIVOS;
2020-DIRECCIÓN DE NUEVAS CREACIONES</v>
      </c>
    </row>
    <row r="269" spans="1:22" ht="75" x14ac:dyDescent="0.25">
      <c r="A269" s="36" t="str">
        <f>+'PAI 2025 GPS rempl2)'!A266</f>
        <v>2000.4.1</v>
      </c>
      <c r="B269" s="73" t="str">
        <f>+'PAI 2025 GPS rempl2)'!B266</f>
        <v>2000-DESPACHO DEL SUPERINTENDENTE DELEGADO PARA LA PROPIEDAD INDUSTRIAL</v>
      </c>
      <c r="C269" s="73">
        <f>+'PAI 2025 GPS rempl2)'!C266</f>
        <v>0</v>
      </c>
      <c r="D269" s="73" t="str">
        <f>+'PAI 2025 GPS rempl2)'!D266</f>
        <v>Actividad propia</v>
      </c>
      <c r="E269" s="73" t="str">
        <f>+'PAI 2025 GPS rempl2)'!E266</f>
        <v>2000.4.1</v>
      </c>
      <c r="F269" s="73" t="str">
        <f>+'PAI 2025 GPS rempl2)'!F266</f>
        <v>N/A</v>
      </c>
      <c r="G269" s="73" t="str">
        <f>+'PAI 2025 GPS rempl2)'!G266</f>
        <v>N/A</v>
      </c>
      <c r="H269" s="73" t="str">
        <f>+'PAI 2025 GPS rempl2)'!H266</f>
        <v>N/A</v>
      </c>
      <c r="I269" s="73" t="str">
        <f>+'PAI 2025 GPS rempl2)'!I266</f>
        <v>N/A</v>
      </c>
      <c r="J269" s="73">
        <f>IF(ISERROR(VLOOKUP(E269,'Plantilla publicacion'!$A$3:$Q$502,17,0)),"N/A",(VLOOKUP(E269,'Plantilla publicacion'!$A$3:$Q$502,17,0)))</f>
        <v>0</v>
      </c>
      <c r="K269" s="73" t="str">
        <f>+'PAI 2025 GPS rempl2)'!K266</f>
        <v>N/A</v>
      </c>
      <c r="L269" s="73" t="str">
        <f>+'PAI 2025 GPS rempl2)'!L266</f>
        <v>N/A</v>
      </c>
      <c r="M269" s="73" t="str">
        <f>+'PAI 2025 GPS rempl2)'!M266</f>
        <v>N/A</v>
      </c>
      <c r="N269" s="73"/>
      <c r="O269" s="73" t="str">
        <f>+'PAI 2025 GPS rempl2)'!O266</f>
        <v>Identificar los tipos de evidencia y fuentes que requieren de conservación en los trámites de PI  (Informe sobre tipos de evidencia y fuentes de conservación elaborado)</v>
      </c>
      <c r="P269" s="73">
        <f>+'PAI 2025 GPS rempl2)'!P266</f>
        <v>40</v>
      </c>
      <c r="Q269" s="73">
        <f>+'PAI 2025 GPS rempl2)'!Q266</f>
        <v>1</v>
      </c>
      <c r="R269" s="73" t="str">
        <f>+'PAI 2025 GPS rempl2)'!R266</f>
        <v>Númerica</v>
      </c>
      <c r="S269" s="73" t="str">
        <f>+'PAI 2025 GPS rempl2)'!S266</f>
        <v># de Identificación de evidencias y fuentes realizadas / 1 Identificación de evidencias y fuentes por realizar</v>
      </c>
      <c r="T269" s="73" t="str">
        <f>+'PAI 2025 GPS rempl2)'!T266</f>
        <v>2025-01-20</v>
      </c>
      <c r="U269" s="73" t="str">
        <f>+'PAI 2025 GPS rempl2)'!U266</f>
        <v>2025-02-28</v>
      </c>
      <c r="V269" s="73" t="str">
        <f>+'PAI 2025 GPS rempl2)'!V266</f>
        <v>20-OFICINA DE TECNOLOGÍA E INFORMÁTICA;
2000-DESPACHO DEL SUPERINTENDENTE DELEGADO PARA LA PROPIEDAD INDUSTRIAL;
2010-DIRECCION DE SIGNOS DISTINTIVOS;
2020-DIRECCIÓN DE NUEVAS CREACIONES</v>
      </c>
    </row>
    <row r="270" spans="1:22" ht="60" x14ac:dyDescent="0.25">
      <c r="A270" s="36" t="str">
        <f>+'PAI 2025 GPS rempl2)'!A267</f>
        <v>2000.4.2</v>
      </c>
      <c r="B270" s="73" t="str">
        <f>+'PAI 2025 GPS rempl2)'!B267</f>
        <v>2000-DESPACHO DEL SUPERINTENDENTE DELEGADO PARA LA PROPIEDAD INDUSTRIAL</v>
      </c>
      <c r="C270" s="73">
        <f>+'PAI 2025 GPS rempl2)'!C267</f>
        <v>0</v>
      </c>
      <c r="D270" s="73" t="str">
        <f>+'PAI 2025 GPS rempl2)'!D267</f>
        <v>Actividad sin participaci�n</v>
      </c>
      <c r="E270" s="73" t="str">
        <f>+'PAI 2025 GPS rempl2)'!E267</f>
        <v>2000.4.2</v>
      </c>
      <c r="F270" s="73" t="str">
        <f>+'PAI 2025 GPS rempl2)'!F267</f>
        <v>N/A</v>
      </c>
      <c r="G270" s="73" t="str">
        <f>+'PAI 2025 GPS rempl2)'!G267</f>
        <v>N/A</v>
      </c>
      <c r="H270" s="73" t="str">
        <f>+'PAI 2025 GPS rempl2)'!H267</f>
        <v>N/A</v>
      </c>
      <c r="I270" s="73" t="str">
        <f>+'PAI 2025 GPS rempl2)'!I267</f>
        <v>N/A</v>
      </c>
      <c r="J270" s="73">
        <f>IF(ISERROR(VLOOKUP(E270,'Plantilla publicacion'!$A$3:$Q$502,17,0)),"N/A",(VLOOKUP(E270,'Plantilla publicacion'!$A$3:$Q$502,17,0)))</f>
        <v>0</v>
      </c>
      <c r="K270" s="73" t="str">
        <f>+'PAI 2025 GPS rempl2)'!K267</f>
        <v>N/A</v>
      </c>
      <c r="L270" s="73" t="str">
        <f>+'PAI 2025 GPS rempl2)'!L267</f>
        <v>N/A</v>
      </c>
      <c r="M270" s="73" t="str">
        <f>+'PAI 2025 GPS rempl2)'!M267</f>
        <v>N/A</v>
      </c>
      <c r="N270" s="73"/>
      <c r="O270" s="73" t="str">
        <f>+'PAI 2025 GPS rempl2)'!O267</f>
        <v>Realizar un análisis de las leyes y regulaciones sobre la conservación de evidencias digitales  (Documento de análisis elaborado)</v>
      </c>
      <c r="P270" s="73">
        <f>+'PAI 2025 GPS rempl2)'!P267</f>
        <v>0</v>
      </c>
      <c r="Q270" s="73">
        <f>+'PAI 2025 GPS rempl2)'!Q267</f>
        <v>1</v>
      </c>
      <c r="R270" s="73" t="str">
        <f>+'PAI 2025 GPS rempl2)'!R267</f>
        <v>Númerica</v>
      </c>
      <c r="S270" s="73" t="str">
        <f>+'PAI 2025 GPS rempl2)'!S267</f>
        <v># de Análisis de las leyes y regulaciones realizadas / 1 Análisis de las leyes y regulaciones por realizar</v>
      </c>
      <c r="T270" s="73" t="str">
        <f>+'PAI 2025 GPS rempl2)'!T267</f>
        <v>2025-01-20</v>
      </c>
      <c r="U270" s="73" t="str">
        <f>+'PAI 2025 GPS rempl2)'!U267</f>
        <v>2025-02-28</v>
      </c>
      <c r="V270" s="73" t="str">
        <f>+'PAI 2025 GPS rempl2)'!V267</f>
        <v>10-OFICINA  ASESORA JURÍDICA</v>
      </c>
    </row>
    <row r="271" spans="1:22" ht="75" x14ac:dyDescent="0.25">
      <c r="A271" s="36" t="str">
        <f>+'PAI 2025 GPS rempl2)'!A268</f>
        <v>2000.4.3</v>
      </c>
      <c r="B271" s="73" t="str">
        <f>+'PAI 2025 GPS rempl2)'!B268</f>
        <v>2000-DESPACHO DEL SUPERINTENDENTE DELEGADO PARA LA PROPIEDAD INDUSTRIAL</v>
      </c>
      <c r="C271" s="73">
        <f>+'PAI 2025 GPS rempl2)'!C268</f>
        <v>0</v>
      </c>
      <c r="D271" s="73" t="str">
        <f>+'PAI 2025 GPS rempl2)'!D268</f>
        <v>Actividad propia</v>
      </c>
      <c r="E271" s="73" t="str">
        <f>+'PAI 2025 GPS rempl2)'!E268</f>
        <v>2000.4.3</v>
      </c>
      <c r="F271" s="73" t="str">
        <f>+'PAI 2025 GPS rempl2)'!F268</f>
        <v>N/A</v>
      </c>
      <c r="G271" s="73" t="str">
        <f>+'PAI 2025 GPS rempl2)'!G268</f>
        <v>N/A</v>
      </c>
      <c r="H271" s="73" t="str">
        <f>+'PAI 2025 GPS rempl2)'!H268</f>
        <v>N/A</v>
      </c>
      <c r="I271" s="73" t="str">
        <f>+'PAI 2025 GPS rempl2)'!I268</f>
        <v>N/A</v>
      </c>
      <c r="J271" s="73">
        <f>IF(ISERROR(VLOOKUP(E271,'Plantilla publicacion'!$A$3:$Q$502,17,0)),"N/A",(VLOOKUP(E271,'Plantilla publicacion'!$A$3:$Q$502,17,0)))</f>
        <v>0</v>
      </c>
      <c r="K271" s="73" t="str">
        <f>+'PAI 2025 GPS rempl2)'!K268</f>
        <v>N/A</v>
      </c>
      <c r="L271" s="73" t="str">
        <f>+'PAI 2025 GPS rempl2)'!L268</f>
        <v>N/A</v>
      </c>
      <c r="M271" s="73" t="str">
        <f>+'PAI 2025 GPS rempl2)'!M268</f>
        <v>N/A</v>
      </c>
      <c r="N271" s="73"/>
      <c r="O271" s="73" t="str">
        <f>+'PAI 2025 GPS rempl2)'!O268</f>
        <v>Definir la estructura y contenido del Protocolo (Documento con la estructura y contenido definido)</v>
      </c>
      <c r="P271" s="73">
        <f>+'PAI 2025 GPS rempl2)'!P268</f>
        <v>30</v>
      </c>
      <c r="Q271" s="73">
        <f>+'PAI 2025 GPS rempl2)'!Q268</f>
        <v>1</v>
      </c>
      <c r="R271" s="73" t="str">
        <f>+'PAI 2025 GPS rempl2)'!R268</f>
        <v>Númerica</v>
      </c>
      <c r="S271" s="73" t="str">
        <f>+'PAI 2025 GPS rempl2)'!S268</f>
        <v># de Estructuras y contenidos definidos / 1 Estructura y contenido por definir</v>
      </c>
      <c r="T271" s="73" t="str">
        <f>+'PAI 2025 GPS rempl2)'!T268</f>
        <v>2025-03-03</v>
      </c>
      <c r="U271" s="73" t="str">
        <f>+'PAI 2025 GPS rempl2)'!U268</f>
        <v>2025-04-30</v>
      </c>
      <c r="V271" s="73" t="str">
        <f>+'PAI 2025 GPS rempl2)'!V268</f>
        <v>20-OFICINA DE TECNOLOGÍA E INFORMÁTICA;
2000-DESPACHO DEL SUPERINTENDENTE DELEGADO PARA LA PROPIEDAD INDUSTRIAL;
2010-DIRECCION DE SIGNOS DISTINTIVOS;
2020-DIRECCIÓN DE NUEVAS CREACIONES</v>
      </c>
    </row>
    <row r="272" spans="1:22" ht="75" x14ac:dyDescent="0.25">
      <c r="A272" s="36" t="str">
        <f>+'PAI 2025 GPS rempl2)'!A269</f>
        <v>2000.4.4</v>
      </c>
      <c r="B272" s="73" t="str">
        <f>+'PAI 2025 GPS rempl2)'!B269</f>
        <v>2000-DESPACHO DEL SUPERINTENDENTE DELEGADO PARA LA PROPIEDAD INDUSTRIAL</v>
      </c>
      <c r="C272" s="73">
        <f>+'PAI 2025 GPS rempl2)'!C269</f>
        <v>0</v>
      </c>
      <c r="D272" s="73" t="str">
        <f>+'PAI 2025 GPS rempl2)'!D269</f>
        <v>Actividad propia</v>
      </c>
      <c r="E272" s="73" t="str">
        <f>+'PAI 2025 GPS rempl2)'!E269</f>
        <v>2000.4.4</v>
      </c>
      <c r="F272" s="73" t="str">
        <f>+'PAI 2025 GPS rempl2)'!F269</f>
        <v>N/A</v>
      </c>
      <c r="G272" s="73" t="str">
        <f>+'PAI 2025 GPS rempl2)'!G269</f>
        <v>N/A</v>
      </c>
      <c r="H272" s="73" t="str">
        <f>+'PAI 2025 GPS rempl2)'!H269</f>
        <v>N/A</v>
      </c>
      <c r="I272" s="73" t="str">
        <f>+'PAI 2025 GPS rempl2)'!I269</f>
        <v>N/A</v>
      </c>
      <c r="J272" s="73">
        <f>IF(ISERROR(VLOOKUP(E272,'Plantilla publicacion'!$A$3:$Q$502,17,0)),"N/A",(VLOOKUP(E272,'Plantilla publicacion'!$A$3:$Q$502,17,0)))</f>
        <v>0</v>
      </c>
      <c r="K272" s="73" t="str">
        <f>+'PAI 2025 GPS rempl2)'!K269</f>
        <v>N/A</v>
      </c>
      <c r="L272" s="73" t="str">
        <f>+'PAI 2025 GPS rempl2)'!L269</f>
        <v>N/A</v>
      </c>
      <c r="M272" s="73" t="str">
        <f>+'PAI 2025 GPS rempl2)'!M269</f>
        <v>N/A</v>
      </c>
      <c r="N272" s="73"/>
      <c r="O272" s="73" t="str">
        <f>+'PAI 2025 GPS rempl2)'!O269</f>
        <v>Elaborar el protocolo para la conservación de evidencias en el entorno digital (Protocolo elaborado)</v>
      </c>
      <c r="P272" s="73">
        <f>+'PAI 2025 GPS rempl2)'!P269</f>
        <v>30</v>
      </c>
      <c r="Q272" s="73">
        <f>+'PAI 2025 GPS rempl2)'!Q269</f>
        <v>1</v>
      </c>
      <c r="R272" s="73" t="str">
        <f>+'PAI 2025 GPS rempl2)'!R269</f>
        <v>Númerica</v>
      </c>
      <c r="S272" s="73" t="str">
        <f>+'PAI 2025 GPS rempl2)'!S269</f>
        <v># de Protocolos elaborados / 1 Protocolo por elaborar</v>
      </c>
      <c r="T272" s="73" t="str">
        <f>+'PAI 2025 GPS rempl2)'!T269</f>
        <v>2025-05-05</v>
      </c>
      <c r="U272" s="73" t="str">
        <f>+'PAI 2025 GPS rempl2)'!U269</f>
        <v>2025-11-28</v>
      </c>
      <c r="V272" s="73" t="str">
        <f>+'PAI 2025 GPS rempl2)'!V269</f>
        <v>20-OFICINA DE TECNOLOGÍA E INFORMÁTICA;
2000-DESPACHO DEL SUPERINTENDENTE DELEGADO PARA LA PROPIEDAD INDUSTRIAL;
2010-DIRECCION DE SIGNOS DISTINTIVOS;
2020-DIRECCIÓN DE NUEVAS CREACIONES</v>
      </c>
    </row>
    <row r="273" spans="1:22" ht="135" x14ac:dyDescent="0.25">
      <c r="A273" s="36" t="str">
        <f>+'PAI 2025 GPS rempl2)'!A270</f>
        <v>2000.5</v>
      </c>
      <c r="B273" s="74" t="str">
        <f>+'PAI 2025 GPS rempl2)'!B270</f>
        <v>2000-DESPACHO DEL SUPERINTENDENTE DELEGADO PARA LA PROPIEDAD INDUSTRIAL</v>
      </c>
      <c r="C273" s="74">
        <f>+'PAI 2025 GPS rempl2)'!C270</f>
        <v>0</v>
      </c>
      <c r="D273" s="74" t="str">
        <f>+'PAI 2025 GPS rempl2)'!D270</f>
        <v>Producto</v>
      </c>
      <c r="E273" s="74" t="str">
        <f>+'PAI 2025 GPS rempl2)'!E270</f>
        <v>2000.5</v>
      </c>
      <c r="F273" s="74" t="str">
        <f>+'PAI 2025 GPS rempl2)'!F270</f>
        <v>Operativo</v>
      </c>
      <c r="G273" s="74" t="str">
        <f>IF(ISERROR(VLOOKUP(E273,'Plantilla publicacion'!$A$3:$F$502,6,0)),"N/A",(VLOOKUP(E273,'Plantilla publicacion'!$A$3:$F$502,6,0)))</f>
        <v>62-Fortalecer la infraestructura, uso y aprovechamiento de las tecnologías de la información, para optimizar la capacidad institucional</v>
      </c>
      <c r="H273" s="74" t="str">
        <f>IF(ISERROR(VLOOKUP(E273,'Plantilla publicacion'!$A$3:$P$502,14,0)),"N/A",(VLOOKUP(E273,'Plantilla publicacion'!$A$3:$P$502,14,0)))</f>
        <v>109-Cumplimiento de productos del PAI asociados a Fortalecer la infraestructura, uso y aprovechamiento de las tecnologías de la información, para optimizar la capacidad institucional</v>
      </c>
      <c r="I273" s="74" t="str">
        <f>IF(ISERROR(VLOOKUP(E273,'Plantilla publicacion'!$A$3:$P$502,15,0)),"N/A",(VLOOKUP(E273,'Plantilla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273" s="74" t="str">
        <f>IF(ISERROR(VLOOKUP(E273,'Plantilla publicacion'!$A$3:$Q$502,17,0)),"N/A",(VLOOKUP(E273,'Plantilla publicacion'!$A$3:$Q$502,17,0)))</f>
        <v>PND - 5-31-5-d- Convergencia regional - Gobierno digital para la gente / PES - Transformación Institucional</v>
      </c>
      <c r="K273" s="74" t="str">
        <f>+'PAI 2025 GPS rempl2)'!K270</f>
        <v>Si</v>
      </c>
      <c r="L273" s="74" t="str">
        <f>+'PAI 2025 GPS rempl2)'!L270</f>
        <v>FUNCIONAMIENTO</v>
      </c>
      <c r="M273" s="74" t="str">
        <f>IF(ISERROR(VLOOKUP(E273,'Plantilla publicacion'!$A$3:$E$502,5,0)),"N/A",(VLOOKUP(E273,'Plantilla publicacion'!$A$3:$E$502,5,0)))</f>
        <v>Política Gobierno Digital _DIMENSIÓN Gestión con Valores para Resultados</v>
      </c>
      <c r="N273" s="74" t="str">
        <f>IF(VLOOKUP(A273,'Plantilla publicacion'!$A$3:$Q$502,16,0)=0,"NA",VLOOKUP(A273,'Plantilla publicacion'!$A$3:$Q$502,16,0))</f>
        <v>NA</v>
      </c>
      <c r="O273" s="74" t="str">
        <f>+'PAI 2025 GPS rempl2)'!O270</f>
        <v>Intervenciones en el sistema de información SIPI respecto a temas funcionales y técnicos, puestas en producción (Correos electrónicos del proveedor indicando la puesta en producción)</v>
      </c>
      <c r="P273" s="74">
        <f>+'PAI 2025 GPS rempl2)'!P270</f>
        <v>10</v>
      </c>
      <c r="Q273" s="74">
        <f>+'PAI 2025 GPS rempl2)'!Q270</f>
        <v>4</v>
      </c>
      <c r="R273" s="74" t="str">
        <f>+'PAI 2025 GPS rempl2)'!R270</f>
        <v>Númerica</v>
      </c>
      <c r="S273" s="74" t="str">
        <f>+'PAI 2025 GPS rempl2)'!S270</f>
        <v># de intervenciones en el sistema de información SIPI puestas en producción / 4 intervenciones en el sistema de información SIPI por poner en producción</v>
      </c>
      <c r="T273" s="74" t="str">
        <f>+'PAI 2025 GPS rempl2)'!T270</f>
        <v>2025-01-07</v>
      </c>
      <c r="U273" s="74" t="str">
        <f>+'PAI 2025 GPS rempl2)'!U270</f>
        <v>2025-11-28</v>
      </c>
      <c r="V273" s="74" t="str">
        <f>+'PAI 2025 GPS rempl2)'!V270</f>
        <v>20-OFICINA DE TECNOLOGÍA E INFORMÁTICA;
2000-DESPACHO DEL SUPERINTENDENTE DELEGADO PARA LA PROPIEDAD INDUSTRIAL</v>
      </c>
    </row>
    <row r="274" spans="1:22" ht="45" x14ac:dyDescent="0.25">
      <c r="A274" s="36" t="str">
        <f>+'PAI 2025 GPS rempl2)'!A271</f>
        <v>2000.5.1</v>
      </c>
      <c r="B274" s="73" t="str">
        <f>+'PAI 2025 GPS rempl2)'!B271</f>
        <v>2000-DESPACHO DEL SUPERINTENDENTE DELEGADO PARA LA PROPIEDAD INDUSTRIAL</v>
      </c>
      <c r="C274" s="73">
        <f>+'PAI 2025 GPS rempl2)'!C271</f>
        <v>0</v>
      </c>
      <c r="D274" s="73" t="str">
        <f>+'PAI 2025 GPS rempl2)'!D271</f>
        <v>Actividad propia</v>
      </c>
      <c r="E274" s="73" t="str">
        <f>+'PAI 2025 GPS rempl2)'!E271</f>
        <v>2000.5.1</v>
      </c>
      <c r="F274" s="73" t="str">
        <f>+'PAI 2025 GPS rempl2)'!F271</f>
        <v>N/A</v>
      </c>
      <c r="G274" s="73" t="str">
        <f>+'PAI 2025 GPS rempl2)'!G271</f>
        <v>N/A</v>
      </c>
      <c r="H274" s="73" t="str">
        <f>+'PAI 2025 GPS rempl2)'!H271</f>
        <v>N/A</v>
      </c>
      <c r="I274" s="73" t="str">
        <f>+'PAI 2025 GPS rempl2)'!I271</f>
        <v>N/A</v>
      </c>
      <c r="J274" s="73">
        <f>IF(ISERROR(VLOOKUP(E274,'Plantilla publicacion'!$A$3:$Q$502,17,0)),"N/A",(VLOOKUP(E274,'Plantilla publicacion'!$A$3:$Q$502,17,0)))</f>
        <v>0</v>
      </c>
      <c r="K274" s="73" t="str">
        <f>+'PAI 2025 GPS rempl2)'!K271</f>
        <v>N/A</v>
      </c>
      <c r="L274" s="73" t="str">
        <f>+'PAI 2025 GPS rempl2)'!L271</f>
        <v>N/A</v>
      </c>
      <c r="M274" s="73" t="str">
        <f>+'PAI 2025 GPS rempl2)'!M271</f>
        <v>N/A</v>
      </c>
      <c r="N274" s="73"/>
      <c r="O274" s="73" t="str">
        <f>+'PAI 2025 GPS rempl2)'!O271</f>
        <v>Priorizar y enviar los requerimientos previstos para las 4 versiones de fortalecimiento del SIPI (Correos electrónicos de la OTI al proveedor informando los requerimientos priorizados)</v>
      </c>
      <c r="P274" s="73">
        <f>+'PAI 2025 GPS rempl2)'!P271</f>
        <v>50</v>
      </c>
      <c r="Q274" s="73">
        <f>+'PAI 2025 GPS rempl2)'!Q271</f>
        <v>4</v>
      </c>
      <c r="R274" s="73" t="str">
        <f>+'PAI 2025 GPS rempl2)'!R271</f>
        <v>Númerica</v>
      </c>
      <c r="S274" s="73" t="str">
        <f>+'PAI 2025 GPS rempl2)'!S271</f>
        <v># de priorizaciones enviadas / 4 priorizaciones por  enviar</v>
      </c>
      <c r="T274" s="73" t="str">
        <f>+'PAI 2025 GPS rempl2)'!T271</f>
        <v>2025-01-07</v>
      </c>
      <c r="U274" s="73" t="str">
        <f>+'PAI 2025 GPS rempl2)'!U271</f>
        <v>2025-11-28</v>
      </c>
      <c r="V274" s="73" t="str">
        <f>+'PAI 2025 GPS rempl2)'!V271</f>
        <v>20-OFICINA DE TECNOLOGÍA E INFORMÁTICA;
2000-DESPACHO DEL SUPERINTENDENTE DELEGADO PARA LA PROPIEDAD INDUSTRIAL</v>
      </c>
    </row>
    <row r="275" spans="1:22" ht="45" x14ac:dyDescent="0.25">
      <c r="A275" s="36" t="str">
        <f>+'PAI 2025 GPS rempl2)'!A272</f>
        <v>2000.5.2</v>
      </c>
      <c r="B275" s="73" t="str">
        <f>+'PAI 2025 GPS rempl2)'!B272</f>
        <v>2000-DESPACHO DEL SUPERINTENDENTE DELEGADO PARA LA PROPIEDAD INDUSTRIAL</v>
      </c>
      <c r="C275" s="73">
        <f>+'PAI 2025 GPS rempl2)'!C272</f>
        <v>0</v>
      </c>
      <c r="D275" s="73" t="str">
        <f>+'PAI 2025 GPS rempl2)'!D272</f>
        <v>Actividad propia</v>
      </c>
      <c r="E275" s="73" t="str">
        <f>+'PAI 2025 GPS rempl2)'!E272</f>
        <v>2000.5.2</v>
      </c>
      <c r="F275" s="73" t="str">
        <f>+'PAI 2025 GPS rempl2)'!F272</f>
        <v>N/A</v>
      </c>
      <c r="G275" s="73" t="str">
        <f>+'PAI 2025 GPS rempl2)'!G272</f>
        <v>N/A</v>
      </c>
      <c r="H275" s="73" t="str">
        <f>+'PAI 2025 GPS rempl2)'!H272</f>
        <v>N/A</v>
      </c>
      <c r="I275" s="73" t="str">
        <f>+'PAI 2025 GPS rempl2)'!I272</f>
        <v>N/A</v>
      </c>
      <c r="J275" s="73">
        <f>IF(ISERROR(VLOOKUP(E275,'Plantilla publicacion'!$A$3:$Q$502,17,0)),"N/A",(VLOOKUP(E275,'Plantilla publicacion'!$A$3:$Q$502,17,0)))</f>
        <v>0</v>
      </c>
      <c r="K275" s="73" t="str">
        <f>+'PAI 2025 GPS rempl2)'!K272</f>
        <v>N/A</v>
      </c>
      <c r="L275" s="73" t="str">
        <f>+'PAI 2025 GPS rempl2)'!L272</f>
        <v>N/A</v>
      </c>
      <c r="M275" s="73" t="str">
        <f>+'PAI 2025 GPS rempl2)'!M272</f>
        <v>N/A</v>
      </c>
      <c r="N275" s="73"/>
      <c r="O275" s="73" t="str">
        <f>+'PAI 2025 GPS rempl2)'!O272</f>
        <v>Realizar seguimiento al desarrollo, prueba y puesta en producción de los requerimientos priorizados en las 4 versiones (Correos electrónicos del proveedor indicando la puesta en producción)</v>
      </c>
      <c r="P275" s="73">
        <f>+'PAI 2025 GPS rempl2)'!P272</f>
        <v>50</v>
      </c>
      <c r="Q275" s="73">
        <f>+'PAI 2025 GPS rempl2)'!Q272</f>
        <v>4</v>
      </c>
      <c r="R275" s="73" t="str">
        <f>+'PAI 2025 GPS rempl2)'!R272</f>
        <v>Númerica</v>
      </c>
      <c r="S275" s="73" t="str">
        <f>+'PAI 2025 GPS rempl2)'!S272</f>
        <v># de intervenciones en el sistema de información SIPI puestas en producción / 4 intervenciones en el sistema de información SIPI por poner en producción</v>
      </c>
      <c r="T275" s="73" t="str">
        <f>+'PAI 2025 GPS rempl2)'!T272</f>
        <v>2025-04-01</v>
      </c>
      <c r="U275" s="73" t="str">
        <f>+'PAI 2025 GPS rempl2)'!U272</f>
        <v>2025-11-28</v>
      </c>
      <c r="V275" s="73" t="str">
        <f>+'PAI 2025 GPS rempl2)'!V272</f>
        <v>20-OFICINA DE TECNOLOGÍA E INFORMÁTICA;
2000-DESPACHO DEL SUPERINTENDENTE DELEGADO PARA LA PROPIEDAD INDUSTRIAL</v>
      </c>
    </row>
    <row r="276" spans="1:22" ht="135" x14ac:dyDescent="0.25">
      <c r="A276" s="36" t="str">
        <f>+'PAI 2025 GPS rempl2)'!A273</f>
        <v>2000.6</v>
      </c>
      <c r="B276" s="74" t="str">
        <f>+'PAI 2025 GPS rempl2)'!B273</f>
        <v>2000-DESPACHO DEL SUPERINTENDENTE DELEGADO PARA LA PROPIEDAD INDUSTRIAL</v>
      </c>
      <c r="C276" s="74">
        <f>+'PAI 2025 GPS rempl2)'!C273</f>
        <v>0</v>
      </c>
      <c r="D276" s="74" t="str">
        <f>+'PAI 2025 GPS rempl2)'!D273</f>
        <v>Producto</v>
      </c>
      <c r="E276" s="74" t="str">
        <f>+'PAI 2025 GPS rempl2)'!E273</f>
        <v>2000.6</v>
      </c>
      <c r="F276" s="74" t="str">
        <f>+'PAI 2025 GPS rempl2)'!F273</f>
        <v>Operativo</v>
      </c>
      <c r="G276" s="74" t="str">
        <f>IF(ISERROR(VLOOKUP(E276,'Plantilla publicacion'!$A$3:$F$502,6,0)),"N/A",(VLOOKUP(E276,'Plantilla publicacion'!$A$3:$F$502,6,0)))</f>
        <v>60-Fortalecer el Sistema Integral de Gestión Institucional en el marco del Modelo Integrado de Planeación y gestión para mejorar la prestación del servicio.</v>
      </c>
      <c r="H276" s="74" t="str">
        <f>IF(ISERROR(VLOOKUP(E276,'Plantilla publicacion'!$A$3:$P$502,14,0)),"N/A",(VLOOKUP(E276,'Plantilla publicacion'!$A$3:$P$502,14,0)))</f>
        <v>106-Cumplimiento de productos del PAI asociados a Fortalecer el Sistema Integral de Gestión Institucional para mejorar la prestación del servicio.</v>
      </c>
      <c r="I276" s="74" t="str">
        <f>IF(ISERROR(VLOOKUP(E276,'Plantilla publicacion'!$A$3:$P$502,15,0)),"N/A",(VLOOKUP(E276,'Plantilla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6" s="74" t="str">
        <f>IF(ISERROR(VLOOKUP(E276,'Plantilla publicacion'!$A$3:$Q$502,17,0)),"N/A",(VLOOKUP(E276,'Plantilla publicacion'!$A$3:$Q$502,17,0)))</f>
        <v>PND - 5-31-5-b- Convergencia regional - Entidades públicas territoriales y nacionales fortalecidas / PES - Transformación Institucional</v>
      </c>
      <c r="K276" s="74" t="str">
        <f>+'PAI 2025 GPS rempl2)'!K273</f>
        <v>Si</v>
      </c>
      <c r="L276" s="74" t="str">
        <f>+'PAI 2025 GPS rempl2)'!L273</f>
        <v>N/A</v>
      </c>
      <c r="M276" s="74" t="str">
        <f>IF(ISERROR(VLOOKUP(E276,'Plantilla publicacion'!$A$3:$E$502,5,0)),"N/A",(VLOOKUP(E276,'Plantilla publicacion'!$A$3:$E$502,5,0)))</f>
        <v>Política Mejora Normativa _DIMENSIÓN Gestión con Valores para Resultados</v>
      </c>
      <c r="N276" s="74" t="str">
        <f>IF(VLOOKUP(A276,'Plantilla publicacion'!$A$3:$Q$502,16,0)=0,"NA",VLOOKUP(A276,'Plantilla publicacion'!$A$3:$Q$502,16,0))</f>
        <v>NA</v>
      </c>
      <c r="O276" s="74" t="str">
        <f>+'PAI 2025 GPS rempl2)'!O273</f>
        <v>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v>
      </c>
      <c r="P276" s="74">
        <f>+'PAI 2025 GPS rempl2)'!P273</f>
        <v>10</v>
      </c>
      <c r="Q276" s="74">
        <f>+'PAI 2025 GPS rempl2)'!Q273</f>
        <v>1</v>
      </c>
      <c r="R276" s="74" t="str">
        <f>+'PAI 2025 GPS rempl2)'!R273</f>
        <v>Númerica</v>
      </c>
      <c r="S276" s="74" t="str">
        <f>+'PAI 2025 GPS rempl2)'!S273</f>
        <v># de Propuestas enviadas / 1 Propuesta por enviar</v>
      </c>
      <c r="T276" s="74" t="str">
        <f>+'PAI 2025 GPS rempl2)'!T273</f>
        <v>2025-01-20</v>
      </c>
      <c r="U276" s="74" t="str">
        <f>+'PAI 2025 GPS rempl2)'!U273</f>
        <v>2025-07-18</v>
      </c>
      <c r="V276" s="74" t="str">
        <f>+'PAI 2025 GPS rempl2)'!V273</f>
        <v>2000-DESPACHO DEL SUPERINTENDENTE DELEGADO PARA LA PROPIEDAD INDUSTRIAL;
2010-DIRECCION DE SIGNOS DISTINTIVOS;
2020-DIRECCIÓN DE NUEVAS CREACIONES</v>
      </c>
    </row>
    <row r="277" spans="1:22" ht="60" x14ac:dyDescent="0.25">
      <c r="A277" s="36" t="str">
        <f>+'PAI 2025 GPS rempl2)'!A274</f>
        <v>2000.6.1</v>
      </c>
      <c r="B277" s="73" t="str">
        <f>+'PAI 2025 GPS rempl2)'!B274</f>
        <v>2000-DESPACHO DEL SUPERINTENDENTE DELEGADO PARA LA PROPIEDAD INDUSTRIAL</v>
      </c>
      <c r="C277" s="73">
        <f>+'PAI 2025 GPS rempl2)'!C274</f>
        <v>0</v>
      </c>
      <c r="D277" s="73" t="str">
        <f>+'PAI 2025 GPS rempl2)'!D274</f>
        <v>Actividad sin participaci�n</v>
      </c>
      <c r="E277" s="73" t="str">
        <f>+'PAI 2025 GPS rempl2)'!E274</f>
        <v>2000.6.1</v>
      </c>
      <c r="F277" s="73" t="str">
        <f>+'PAI 2025 GPS rempl2)'!F274</f>
        <v>N/A</v>
      </c>
      <c r="G277" s="73" t="str">
        <f>+'PAI 2025 GPS rempl2)'!G274</f>
        <v>N/A</v>
      </c>
      <c r="H277" s="73" t="str">
        <f>+'PAI 2025 GPS rempl2)'!H274</f>
        <v>N/A</v>
      </c>
      <c r="I277" s="73" t="str">
        <f>+'PAI 2025 GPS rempl2)'!I274</f>
        <v>N/A</v>
      </c>
      <c r="J277" s="73">
        <f>IF(ISERROR(VLOOKUP(E277,'Plantilla publicacion'!$A$3:$Q$502,17,0)),"N/A",(VLOOKUP(E277,'Plantilla publicacion'!$A$3:$Q$502,17,0)))</f>
        <v>0</v>
      </c>
      <c r="K277" s="73" t="str">
        <f>+'PAI 2025 GPS rempl2)'!K274</f>
        <v>N/A</v>
      </c>
      <c r="L277" s="73" t="str">
        <f>+'PAI 2025 GPS rempl2)'!L274</f>
        <v>N/A</v>
      </c>
      <c r="M277" s="73" t="str">
        <f>+'PAI 2025 GPS rempl2)'!M274</f>
        <v>N/A</v>
      </c>
      <c r="N277" s="73"/>
      <c r="O277" s="73" t="str">
        <f>+'PAI 2025 GPS rempl2)'!O274</f>
        <v>Identificar necesidades de regulación en materia de Propiedad Industrial para mejora de los trámites (Documento de identificación de necesidades elaborado)</v>
      </c>
      <c r="P277" s="73">
        <f>+'PAI 2025 GPS rempl2)'!P274</f>
        <v>0</v>
      </c>
      <c r="Q277" s="73">
        <f>+'PAI 2025 GPS rempl2)'!Q274</f>
        <v>2</v>
      </c>
      <c r="R277" s="73" t="str">
        <f>+'PAI 2025 GPS rempl2)'!R274</f>
        <v>Númerica</v>
      </c>
      <c r="S277" s="73" t="str">
        <f>+'PAI 2025 GPS rempl2)'!S274</f>
        <v># de Análisis realizados / 2 Análisis por realizar</v>
      </c>
      <c r="T277" s="73" t="str">
        <f>+'PAI 2025 GPS rempl2)'!T274</f>
        <v>2025-01-20</v>
      </c>
      <c r="U277" s="73" t="str">
        <f>+'PAI 2025 GPS rempl2)'!U274</f>
        <v>2025-05-30</v>
      </c>
      <c r="V277" s="73" t="str">
        <f>+'PAI 2025 GPS rempl2)'!V274</f>
        <v>2010-DIRECCION DE SIGNOS DISTINTIVOS;
2020-DIRECCIÓN DE NUEVAS CREACIONES</v>
      </c>
    </row>
    <row r="278" spans="1:22" ht="60" x14ac:dyDescent="0.25">
      <c r="A278" s="36" t="str">
        <f>+'PAI 2025 GPS rempl2)'!A275</f>
        <v>2000.6.2</v>
      </c>
      <c r="B278" s="73" t="str">
        <f>+'PAI 2025 GPS rempl2)'!B275</f>
        <v>2000-DESPACHO DEL SUPERINTENDENTE DELEGADO PARA LA PROPIEDAD INDUSTRIAL</v>
      </c>
      <c r="C278" s="73">
        <f>+'PAI 2025 GPS rempl2)'!C275</f>
        <v>0</v>
      </c>
      <c r="D278" s="73" t="str">
        <f>+'PAI 2025 GPS rempl2)'!D275</f>
        <v>Actividad sin participaci�n</v>
      </c>
      <c r="E278" s="73" t="str">
        <f>+'PAI 2025 GPS rempl2)'!E275</f>
        <v>2000.6.2</v>
      </c>
      <c r="F278" s="73" t="str">
        <f>+'PAI 2025 GPS rempl2)'!F275</f>
        <v>N/A</v>
      </c>
      <c r="G278" s="73" t="str">
        <f>+'PAI 2025 GPS rempl2)'!G275</f>
        <v>N/A</v>
      </c>
      <c r="H278" s="73" t="str">
        <f>+'PAI 2025 GPS rempl2)'!H275</f>
        <v>N/A</v>
      </c>
      <c r="I278" s="73" t="str">
        <f>+'PAI 2025 GPS rempl2)'!I275</f>
        <v>N/A</v>
      </c>
      <c r="J278" s="73">
        <f>IF(ISERROR(VLOOKUP(E278,'Plantilla publicacion'!$A$3:$Q$502,17,0)),"N/A",(VLOOKUP(E278,'Plantilla publicacion'!$A$3:$Q$502,17,0)))</f>
        <v>0</v>
      </c>
      <c r="K278" s="73" t="str">
        <f>+'PAI 2025 GPS rempl2)'!K275</f>
        <v>N/A</v>
      </c>
      <c r="L278" s="73" t="str">
        <f>+'PAI 2025 GPS rempl2)'!L275</f>
        <v>N/A</v>
      </c>
      <c r="M278" s="73" t="str">
        <f>+'PAI 2025 GPS rempl2)'!M275</f>
        <v>N/A</v>
      </c>
      <c r="N278" s="73"/>
      <c r="O278" s="73" t="str">
        <f>+'PAI 2025 GPS rempl2)'!O275</f>
        <v>Elaborar propuesta de modificación y actualización del Título X de la Circular Única de la Superintendencia de Industria y Comercio en materia de Nuevas Creaciones y  Signos Distintivos (Propuestas de modificación entregadas al Despacho de PI)</v>
      </c>
      <c r="P278" s="73">
        <f>+'PAI 2025 GPS rempl2)'!P275</f>
        <v>0</v>
      </c>
      <c r="Q278" s="73">
        <f>+'PAI 2025 GPS rempl2)'!Q275</f>
        <v>2</v>
      </c>
      <c r="R278" s="73" t="str">
        <f>+'PAI 2025 GPS rempl2)'!R275</f>
        <v>Númerica</v>
      </c>
      <c r="S278" s="73" t="str">
        <f>+'PAI 2025 GPS rempl2)'!S275</f>
        <v># de Propuestas elaboradas / 2 Propuestas por elaborar</v>
      </c>
      <c r="T278" s="73" t="str">
        <f>+'PAI 2025 GPS rempl2)'!T275</f>
        <v>2025-01-20</v>
      </c>
      <c r="U278" s="73" t="str">
        <f>+'PAI 2025 GPS rempl2)'!U275</f>
        <v>2025-05-30</v>
      </c>
      <c r="V278" s="73" t="str">
        <f>+'PAI 2025 GPS rempl2)'!V275</f>
        <v>2010-DIRECCION DE SIGNOS DISTINTIVOS;
2020-DIRECCIÓN DE NUEVAS CREACIONES</v>
      </c>
    </row>
    <row r="279" spans="1:22" ht="60" x14ac:dyDescent="0.25">
      <c r="A279" s="36" t="str">
        <f>+'PAI 2025 GPS rempl2)'!A276</f>
        <v>2000.6.3</v>
      </c>
      <c r="B279" s="73" t="str">
        <f>+'PAI 2025 GPS rempl2)'!B276</f>
        <v>2000-DESPACHO DEL SUPERINTENDENTE DELEGADO PARA LA PROPIEDAD INDUSTRIAL</v>
      </c>
      <c r="C279" s="73">
        <f>+'PAI 2025 GPS rempl2)'!C276</f>
        <v>0</v>
      </c>
      <c r="D279" s="73" t="str">
        <f>+'PAI 2025 GPS rempl2)'!D276</f>
        <v>Actividad propia</v>
      </c>
      <c r="E279" s="73" t="str">
        <f>+'PAI 2025 GPS rempl2)'!E276</f>
        <v>2000.6.3</v>
      </c>
      <c r="F279" s="73" t="str">
        <f>+'PAI 2025 GPS rempl2)'!F276</f>
        <v>N/A</v>
      </c>
      <c r="G279" s="73" t="str">
        <f>+'PAI 2025 GPS rempl2)'!G276</f>
        <v>N/A</v>
      </c>
      <c r="H279" s="73" t="str">
        <f>+'PAI 2025 GPS rempl2)'!H276</f>
        <v>N/A</v>
      </c>
      <c r="I279" s="73" t="str">
        <f>+'PAI 2025 GPS rempl2)'!I276</f>
        <v>N/A</v>
      </c>
      <c r="J279" s="73">
        <f>IF(ISERROR(VLOOKUP(E279,'Plantilla publicacion'!$A$3:$Q$502,17,0)),"N/A",(VLOOKUP(E279,'Plantilla publicacion'!$A$3:$Q$502,17,0)))</f>
        <v>0</v>
      </c>
      <c r="K279" s="73" t="str">
        <f>+'PAI 2025 GPS rempl2)'!K276</f>
        <v>N/A</v>
      </c>
      <c r="L279" s="73" t="str">
        <f>+'PAI 2025 GPS rempl2)'!L276</f>
        <v>N/A</v>
      </c>
      <c r="M279" s="73" t="str">
        <f>+'PAI 2025 GPS rempl2)'!M276</f>
        <v>N/A</v>
      </c>
      <c r="N279" s="73"/>
      <c r="O279" s="73" t="str">
        <f>+'PAI 2025 GPS rempl2)'!O276</f>
        <v>Unificar las propuestas de modificación y actualización del Título X de la Circular Única de la Superintendencia de Industria y Comercio en materia de Signos Distintivos y Nuevas Creaciones (Propuesta de modificación unificada)</v>
      </c>
      <c r="P279" s="73">
        <f>+'PAI 2025 GPS rempl2)'!P276</f>
        <v>50</v>
      </c>
      <c r="Q279" s="73">
        <f>+'PAI 2025 GPS rempl2)'!Q276</f>
        <v>1</v>
      </c>
      <c r="R279" s="73" t="str">
        <f>+'PAI 2025 GPS rempl2)'!R276</f>
        <v>Númerica</v>
      </c>
      <c r="S279" s="73" t="str">
        <f>+'PAI 2025 GPS rempl2)'!S276</f>
        <v># de unificaciones realizadas / 1 unificaciones por unificar</v>
      </c>
      <c r="T279" s="73" t="str">
        <f>+'PAI 2025 GPS rempl2)'!T276</f>
        <v>2025-06-03</v>
      </c>
      <c r="U279" s="73" t="str">
        <f>+'PAI 2025 GPS rempl2)'!U276</f>
        <v>2025-06-27</v>
      </c>
      <c r="V279" s="73" t="str">
        <f>+'PAI 2025 GPS rempl2)'!V276</f>
        <v>2000-DESPACHO DEL SUPERINTENDENTE DELEGADO PARA LA PROPIEDAD INDUSTRIAL</v>
      </c>
    </row>
    <row r="280" spans="1:22" ht="75" x14ac:dyDescent="0.25">
      <c r="A280" s="36" t="str">
        <f>+'PAI 2025 GPS rempl2)'!A277</f>
        <v>2000.6.4</v>
      </c>
      <c r="B280" s="73" t="str">
        <f>+'PAI 2025 GPS rempl2)'!B277</f>
        <v>2000-DESPACHO DEL SUPERINTENDENTE DELEGADO PARA LA PROPIEDAD INDUSTRIAL</v>
      </c>
      <c r="C280" s="73">
        <f>+'PAI 2025 GPS rempl2)'!C277</f>
        <v>0</v>
      </c>
      <c r="D280" s="73" t="str">
        <f>+'PAI 2025 GPS rempl2)'!D277</f>
        <v>Actividad propia</v>
      </c>
      <c r="E280" s="73" t="str">
        <f>+'PAI 2025 GPS rempl2)'!E277</f>
        <v>2000.6.4</v>
      </c>
      <c r="F280" s="73" t="str">
        <f>+'PAI 2025 GPS rempl2)'!F277</f>
        <v>N/A</v>
      </c>
      <c r="G280" s="73" t="str">
        <f>+'PAI 2025 GPS rempl2)'!G277</f>
        <v>N/A</v>
      </c>
      <c r="H280" s="73" t="str">
        <f>+'PAI 2025 GPS rempl2)'!H277</f>
        <v>N/A</v>
      </c>
      <c r="I280" s="73" t="str">
        <f>+'PAI 2025 GPS rempl2)'!I277</f>
        <v>N/A</v>
      </c>
      <c r="J280" s="73">
        <f>IF(ISERROR(VLOOKUP(E280,'Plantilla publicacion'!$A$3:$Q$502,17,0)),"N/A",(VLOOKUP(E280,'Plantilla publicacion'!$A$3:$Q$502,17,0)))</f>
        <v>0</v>
      </c>
      <c r="K280" s="73" t="str">
        <f>+'PAI 2025 GPS rempl2)'!K277</f>
        <v>N/A</v>
      </c>
      <c r="L280" s="73" t="str">
        <f>+'PAI 2025 GPS rempl2)'!L277</f>
        <v>N/A</v>
      </c>
      <c r="M280" s="73" t="str">
        <f>+'PAI 2025 GPS rempl2)'!M277</f>
        <v>N/A</v>
      </c>
      <c r="N280" s="73"/>
      <c r="O280" s="73" t="str">
        <f>+'PAI 2025 GPS rempl2)'!O277</f>
        <v>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v>
      </c>
      <c r="P280" s="73">
        <f>+'PAI 2025 GPS rempl2)'!P277</f>
        <v>50</v>
      </c>
      <c r="Q280" s="73">
        <f>+'PAI 2025 GPS rempl2)'!Q277</f>
        <v>1</v>
      </c>
      <c r="R280" s="73" t="str">
        <f>+'PAI 2025 GPS rempl2)'!R277</f>
        <v>Númerica</v>
      </c>
      <c r="S280" s="73" t="str">
        <f>+'PAI 2025 GPS rempl2)'!S277</f>
        <v># de Propuestas enviadas / 1 Propuesta por enviar</v>
      </c>
      <c r="T280" s="73" t="str">
        <f>+'PAI 2025 GPS rempl2)'!T277</f>
        <v>2025-07-01</v>
      </c>
      <c r="U280" s="73" t="str">
        <f>+'PAI 2025 GPS rempl2)'!U277</f>
        <v>2025-07-18</v>
      </c>
      <c r="V280" s="73" t="str">
        <f>+'PAI 2025 GPS rempl2)'!V277</f>
        <v>2000-DESPACHO DEL SUPERINTENDENTE DELEGADO PARA LA PROPIEDAD INDUSTRIAL</v>
      </c>
    </row>
    <row r="281" spans="1:22" ht="225" x14ac:dyDescent="0.25">
      <c r="A281" s="36" t="str">
        <f>+'PAI 2025 GPS rempl2)'!A278</f>
        <v>4000.1</v>
      </c>
      <c r="B281" s="74" t="str">
        <f>+'PAI 2025 GPS rempl2)'!B278</f>
        <v>4000-DESPACHO DEL SUPERINTENDENTE DELEGADO PARA ASUNTOS JURISDICCIONALES</v>
      </c>
      <c r="C281" s="74">
        <f>+'PAI 2025 GPS rempl2)'!C278</f>
        <v>0</v>
      </c>
      <c r="D281" s="74" t="str">
        <f>+'PAI 2025 GPS rempl2)'!D278</f>
        <v>Producto</v>
      </c>
      <c r="E281" s="74" t="str">
        <f>+'PAI 2025 GPS rempl2)'!E278</f>
        <v>4000.1</v>
      </c>
      <c r="F281" s="74" t="str">
        <f>+'PAI 2025 GPS rempl2)'!F278</f>
        <v>Operativo SI</v>
      </c>
      <c r="G281" s="74" t="str">
        <f>IF(ISERROR(VLOOKUP(E281,'Plantilla publicacion'!$A$3:$F$502,6,0)),"N/A",(VLOOKUP(E281,'Plantilla publicacion'!$A$3:$F$502,6,0)))</f>
        <v>81-Mejorar la oportunidad en la atención de trámites y servicios.</v>
      </c>
      <c r="H281" s="74" t="str">
        <f>IF(ISERROR(VLOOKUP(E281,'Plantilla publicacion'!$A$3:$P$502,14,0)),"N/A",(VLOOKUP(E281,'Plantilla publicacion'!$A$3:$P$502,14,0)))</f>
        <v>138-Avance promedio de cumplimiento de productos asociados a mejorar la oportunidad en la atención de trámites y servicios.</v>
      </c>
      <c r="I281" s="74" t="str">
        <f>IF(ISERROR(VLOOKUP(E281,'Plantilla publicacion'!$A$3:$P$502,15,0)),"N/A",(VLOOKUP(E281,'Plantilla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1" s="74" t="str">
        <f>IF(ISERROR(VLOOKUP(E281,'Plantilla publicacion'!$A$3:$Q$502,17,0)),"N/A",(VLOOKUP(E281,'Plantilla publicacion'!$A$3:$Q$502,17,0)))</f>
        <v>PND - 5-31-5-b- Convergencia regional - Entidades públicas territoriales y nacionales fortalecidas / PES - Transformación Institucional</v>
      </c>
      <c r="K281" s="74" t="str">
        <f>+'PAI 2025 GPS rempl2)'!K278</f>
        <v>No</v>
      </c>
      <c r="L281" s="74" t="str">
        <f>+'PAI 2025 GPS rempl2)'!L278</f>
        <v>C-3503-0200-0011-40401c</v>
      </c>
      <c r="M281" s="74" t="str">
        <f>IF(ISERROR(VLOOKUP(E281,'Plantilla publicacion'!$A$3:$E$502,5,0)),"N/A",(VLOOKUP(E281,'Plantilla publicacion'!$A$3:$E$502,5,0)))</f>
        <v>Política Servicio al Ciudadano_DIMENSIÓN Gestión con Valores para Resultados</v>
      </c>
      <c r="N281" s="74" t="str">
        <f>IF(VLOOKUP(A281,'Plantilla publicacion'!$A$3:$Q$502,16,0)=0,"NA",VLOOKUP(A281,'Plantilla publicacion'!$A$3:$Q$502,16,0))</f>
        <v>NA</v>
      </c>
      <c r="O281" s="74" t="str">
        <f>+'PAI 2025 GPS rempl2)'!O278</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81" s="74">
        <f>+'PAI 2025 GPS rempl2)'!P278</f>
        <v>15</v>
      </c>
      <c r="Q281" s="74">
        <f>+'PAI 2025 GPS rempl2)'!Q278</f>
        <v>100</v>
      </c>
      <c r="R281" s="74" t="str">
        <f>+'PAI 2025 GPS rempl2)'!R278</f>
        <v>Númerica</v>
      </c>
      <c r="S281" s="74" t="str">
        <f>+'PAI 2025 GPS rempl2)'!S278</f>
        <v># de demandas gestionadas / 100 demandas a gestionar</v>
      </c>
      <c r="T281" s="74" t="str">
        <f>+'PAI 2025 GPS rempl2)'!T278</f>
        <v>2025-01-20</v>
      </c>
      <c r="U281" s="74" t="str">
        <f>+'PAI 2025 GPS rempl2)'!U278</f>
        <v>2025-12-12</v>
      </c>
      <c r="V281" s="74" t="str">
        <f>+'PAI 2025 GPS rempl2)'!V278</f>
        <v>4000-DESPACHO DEL SUPERINTENDENTE DELEGADO PARA ASUNTOS JURISDICCIONALES</v>
      </c>
    </row>
    <row r="282" spans="1:22" ht="45" x14ac:dyDescent="0.25">
      <c r="A282" s="36" t="str">
        <f>+'PAI 2025 GPS rempl2)'!A279</f>
        <v>4000.1.1</v>
      </c>
      <c r="B282" s="73" t="str">
        <f>+'PAI 2025 GPS rempl2)'!B279</f>
        <v>4000-DESPACHO DEL SUPERINTENDENTE DELEGADO PARA ASUNTOS JURISDICCIONALES</v>
      </c>
      <c r="C282" s="73">
        <f>+'PAI 2025 GPS rempl2)'!C279</f>
        <v>0</v>
      </c>
      <c r="D282" s="73" t="str">
        <f>+'PAI 2025 GPS rempl2)'!D279</f>
        <v>Actividad propia</v>
      </c>
      <c r="E282" s="73" t="str">
        <f>+'PAI 2025 GPS rempl2)'!E279</f>
        <v>4000.1.1</v>
      </c>
      <c r="F282" s="73" t="str">
        <f>+'PAI 2025 GPS rempl2)'!F279</f>
        <v>N/A</v>
      </c>
      <c r="G282" s="73" t="str">
        <f>+'PAI 2025 GPS rempl2)'!G279</f>
        <v>N/A</v>
      </c>
      <c r="H282" s="73" t="str">
        <f>+'PAI 2025 GPS rempl2)'!H279</f>
        <v>N/A</v>
      </c>
      <c r="I282" s="73" t="str">
        <f>+'PAI 2025 GPS rempl2)'!I279</f>
        <v>N/A</v>
      </c>
      <c r="J282" s="73">
        <f>IF(ISERROR(VLOOKUP(E282,'Plantilla publicacion'!$A$3:$Q$502,17,0)),"N/A",(VLOOKUP(E282,'Plantilla publicacion'!$A$3:$Q$502,17,0)))</f>
        <v>0</v>
      </c>
      <c r="K282" s="73" t="str">
        <f>+'PAI 2025 GPS rempl2)'!K279</f>
        <v>N/A</v>
      </c>
      <c r="L282" s="73" t="str">
        <f>+'PAI 2025 GPS rempl2)'!L279</f>
        <v>N/A</v>
      </c>
      <c r="M282" s="73" t="str">
        <f>+'PAI 2025 GPS rempl2)'!M279</f>
        <v>N/A</v>
      </c>
      <c r="N282" s="73"/>
      <c r="O282" s="73" t="str">
        <f>+'PAI 2025 GPS rempl2)'!O279</f>
        <v>Finalizar acciones de competencia desleal y propiedad industrial que hayan sido admitidas a 31 de diciembre de 2024. (Listado mensual en Excel de autos o sentencias finalizados)</v>
      </c>
      <c r="P282" s="73">
        <f>+'PAI 2025 GPS rempl2)'!P279</f>
        <v>100</v>
      </c>
      <c r="Q282" s="73">
        <f>+'PAI 2025 GPS rempl2)'!Q279</f>
        <v>100</v>
      </c>
      <c r="R282" s="73" t="str">
        <f>+'PAI 2025 GPS rempl2)'!R279</f>
        <v>Númerica</v>
      </c>
      <c r="S282" s="73" t="str">
        <f>+'PAI 2025 GPS rempl2)'!S279</f>
        <v># de demandas gestionadas / 100 demandas a gestionar</v>
      </c>
      <c r="T282" s="73" t="str">
        <f>+'PAI 2025 GPS rempl2)'!T279</f>
        <v>2025-01-20</v>
      </c>
      <c r="U282" s="73" t="str">
        <f>+'PAI 2025 GPS rempl2)'!U279</f>
        <v>2025-12-12</v>
      </c>
      <c r="V282" s="73" t="str">
        <f>+'PAI 2025 GPS rempl2)'!V279</f>
        <v>4000-DESPACHO DEL SUPERINTENDENTE DELEGADO PARA ASUNTOS JURISDICCIONALES</v>
      </c>
    </row>
    <row r="283" spans="1:22" ht="225" x14ac:dyDescent="0.25">
      <c r="A283" s="36" t="str">
        <f>+'PAI 2025 GPS rempl2)'!A280</f>
        <v>4000.2</v>
      </c>
      <c r="B283" s="74" t="str">
        <f>+'PAI 2025 GPS rempl2)'!B280</f>
        <v>4000-DESPACHO DEL SUPERINTENDENTE DELEGADO PARA ASUNTOS JURISDICCIONALES</v>
      </c>
      <c r="C283" s="74">
        <f>+'PAI 2025 GPS rempl2)'!C280</f>
        <v>0</v>
      </c>
      <c r="D283" s="74" t="str">
        <f>+'PAI 2025 GPS rempl2)'!D280</f>
        <v>Producto</v>
      </c>
      <c r="E283" s="74" t="str">
        <f>+'PAI 2025 GPS rempl2)'!E280</f>
        <v>4000.2</v>
      </c>
      <c r="F283" s="74" t="str">
        <f>+'PAI 2025 GPS rempl2)'!F280</f>
        <v>Operativo SI</v>
      </c>
      <c r="G283" s="74" t="str">
        <f>IF(ISERROR(VLOOKUP(E283,'Plantilla publicacion'!$A$3:$F$502,6,0)),"N/A",(VLOOKUP(E283,'Plantilla publicacion'!$A$3:$F$502,6,0)))</f>
        <v>81-Mejorar la oportunidad en la atención de trámites y servicios.</v>
      </c>
      <c r="H283" s="74" t="str">
        <f>IF(ISERROR(VLOOKUP(E283,'Plantilla publicacion'!$A$3:$P$502,14,0)),"N/A",(VLOOKUP(E283,'Plantilla publicacion'!$A$3:$P$502,14,0)))</f>
        <v>138-Avance promedio de cumplimiento de productos asociados a mejorar la oportunidad en la atención de trámites y servicios.</v>
      </c>
      <c r="I283" s="74" t="str">
        <f>IF(ISERROR(VLOOKUP(E283,'Plantilla publicacion'!$A$3:$P$502,15,0)),"N/A",(VLOOKUP(E283,'Plantilla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3" s="74" t="str">
        <f>IF(ISERROR(VLOOKUP(E283,'Plantilla publicacion'!$A$3:$Q$502,17,0)),"N/A",(VLOOKUP(E283,'Plantilla publicacion'!$A$3:$Q$502,17,0)))</f>
        <v>PND - 5-31-5-b- Convergencia regional - Entidades públicas territoriales y nacionales fortalecidas / PES - Transformación Institucional</v>
      </c>
      <c r="K283" s="74" t="str">
        <f>+'PAI 2025 GPS rempl2)'!K280</f>
        <v>No</v>
      </c>
      <c r="L283" s="74" t="str">
        <f>+'PAI 2025 GPS rempl2)'!L280</f>
        <v>C-3503-0200-0011-40401c</v>
      </c>
      <c r="M283" s="74" t="str">
        <f>IF(ISERROR(VLOOKUP(E283,'Plantilla publicacion'!$A$3:$E$502,5,0)),"N/A",(VLOOKUP(E283,'Plantilla publicacion'!$A$3:$E$502,5,0)))</f>
        <v>Política Servicio al Ciudadano_DIMENSIÓN Gestión con Valores para Resultados</v>
      </c>
      <c r="N283" s="74" t="str">
        <f>IF(VLOOKUP(A283,'Plantilla publicacion'!$A$3:$Q$502,16,0)=0,"NA",VLOOKUP(A283,'Plantilla publicacion'!$A$3:$Q$502,16,0))</f>
        <v>NA</v>
      </c>
      <c r="O283" s="74" t="str">
        <f>+'PAI 2025 GPS rempl2)'!O280</f>
        <v>Demandas de protección al consumidor que se presenten o trasladen al Grupo de Trabajo de Calificación, calificadas dentro del termino señalado por la ley.  (se contabilizará  a partir del ingreso de la correspondiente al grupo)</v>
      </c>
      <c r="P283" s="74">
        <f>+'PAI 2025 GPS rempl2)'!P280</f>
        <v>15</v>
      </c>
      <c r="Q283" s="74">
        <f>+'PAI 2025 GPS rempl2)'!Q280</f>
        <v>100</v>
      </c>
      <c r="R283" s="74" t="str">
        <f>+'PAI 2025 GPS rempl2)'!R280</f>
        <v>Porcentual</v>
      </c>
      <c r="S283" s="74" t="str">
        <f>+'PAI 2025 GPS rempl2)'!S280</f>
        <v>% de Acciones de protección al consumidor admitidas / 100% de Acciones de protección al consumidor por admitir</v>
      </c>
      <c r="T283" s="74" t="str">
        <f>+'PAI 2025 GPS rempl2)'!T280</f>
        <v>2025-01-20</v>
      </c>
      <c r="U283" s="74" t="str">
        <f>+'PAI 2025 GPS rempl2)'!U280</f>
        <v>2025-12-12</v>
      </c>
      <c r="V283" s="74" t="str">
        <f>+'PAI 2025 GPS rempl2)'!V280</f>
        <v>4000-DESPACHO DEL SUPERINTENDENTE DELEGADO PARA ASUNTOS JURISDICCIONALES</v>
      </c>
    </row>
    <row r="284" spans="1:22" ht="45" x14ac:dyDescent="0.25">
      <c r="A284" s="36" t="str">
        <f>+'PAI 2025 GPS rempl2)'!A281</f>
        <v>4000.2.1</v>
      </c>
      <c r="B284" s="73" t="str">
        <f>+'PAI 2025 GPS rempl2)'!B281</f>
        <v>4000-DESPACHO DEL SUPERINTENDENTE DELEGADO PARA ASUNTOS JURISDICCIONALES</v>
      </c>
      <c r="C284" s="73">
        <f>+'PAI 2025 GPS rempl2)'!C281</f>
        <v>0</v>
      </c>
      <c r="D284" s="73" t="str">
        <f>+'PAI 2025 GPS rempl2)'!D281</f>
        <v>Actividad propia</v>
      </c>
      <c r="E284" s="73" t="str">
        <f>+'PAI 2025 GPS rempl2)'!E281</f>
        <v>4000.2.1</v>
      </c>
      <c r="F284" s="73" t="str">
        <f>+'PAI 2025 GPS rempl2)'!F281</f>
        <v>N/A</v>
      </c>
      <c r="G284" s="73" t="str">
        <f>+'PAI 2025 GPS rempl2)'!G281</f>
        <v>N/A</v>
      </c>
      <c r="H284" s="73" t="str">
        <f>+'PAI 2025 GPS rempl2)'!H281</f>
        <v>N/A</v>
      </c>
      <c r="I284" s="73" t="str">
        <f>+'PAI 2025 GPS rempl2)'!I281</f>
        <v>N/A</v>
      </c>
      <c r="J284" s="73">
        <f>IF(ISERROR(VLOOKUP(E284,'Plantilla publicacion'!$A$3:$Q$502,17,0)),"N/A",(VLOOKUP(E284,'Plantilla publicacion'!$A$3:$Q$502,17,0)))</f>
        <v>0</v>
      </c>
      <c r="K284" s="73" t="str">
        <f>+'PAI 2025 GPS rempl2)'!K281</f>
        <v>N/A</v>
      </c>
      <c r="L284" s="73" t="str">
        <f>+'PAI 2025 GPS rempl2)'!L281</f>
        <v>N/A</v>
      </c>
      <c r="M284" s="73" t="str">
        <f>+'PAI 2025 GPS rempl2)'!M281</f>
        <v>N/A</v>
      </c>
      <c r="N284" s="73"/>
      <c r="O284" s="73" t="str">
        <f>+'PAI 2025 GPS rempl2)'!O281</f>
        <v>Admitir las demandas de protección al consumidor dentro de los 30 días hábiles siguientes a la presentación de la demanda (Listado mensual de Excel con las demandas admitidas)</v>
      </c>
      <c r="P284" s="73">
        <f>+'PAI 2025 GPS rempl2)'!P281</f>
        <v>100</v>
      </c>
      <c r="Q284" s="73">
        <f>+'PAI 2025 GPS rempl2)'!Q281</f>
        <v>100</v>
      </c>
      <c r="R284" s="73" t="str">
        <f>+'PAI 2025 GPS rempl2)'!R281</f>
        <v>Porcentual</v>
      </c>
      <c r="S284" s="73" t="str">
        <f>+'PAI 2025 GPS rempl2)'!S281</f>
        <v>% de Acciones de protección al consumidor admitidas / 100% de Acciones de protección al consumidor por admitir</v>
      </c>
      <c r="T284" s="73" t="str">
        <f>+'PAI 2025 GPS rempl2)'!T281</f>
        <v>2025-01-20</v>
      </c>
      <c r="U284" s="73" t="str">
        <f>+'PAI 2025 GPS rempl2)'!U281</f>
        <v>2025-12-12</v>
      </c>
      <c r="V284" s="73" t="str">
        <f>+'PAI 2025 GPS rempl2)'!V281</f>
        <v>4000-DESPACHO DEL SUPERINTENDENTE DELEGADO PARA ASUNTOS JURISDICCIONALES</v>
      </c>
    </row>
    <row r="285" spans="1:22" ht="225" x14ac:dyDescent="0.25">
      <c r="A285" s="36" t="str">
        <f>+'PAI 2025 GPS rempl2)'!A282</f>
        <v>4000.3</v>
      </c>
      <c r="B285" s="74" t="str">
        <f>+'PAI 2025 GPS rempl2)'!B282</f>
        <v>4000-DESPACHO DEL SUPERINTENDENTE DELEGADO PARA ASUNTOS JURISDICCIONALES</v>
      </c>
      <c r="C285" s="74">
        <f>+'PAI 2025 GPS rempl2)'!C282</f>
        <v>0</v>
      </c>
      <c r="D285" s="74" t="str">
        <f>+'PAI 2025 GPS rempl2)'!D282</f>
        <v>Producto</v>
      </c>
      <c r="E285" s="74" t="str">
        <f>+'PAI 2025 GPS rempl2)'!E282</f>
        <v>4000.3</v>
      </c>
      <c r="F285" s="74" t="str">
        <f>+'PAI 2025 GPS rempl2)'!F282</f>
        <v>Operativo SI</v>
      </c>
      <c r="G285" s="74" t="str">
        <f>IF(ISERROR(VLOOKUP(E285,'Plantilla publicacion'!$A$3:$F$502,6,0)),"N/A",(VLOOKUP(E285,'Plantilla publicacion'!$A$3:$F$502,6,0)))</f>
        <v>81-Mejorar la oportunidad en la atención de trámites y servicios.</v>
      </c>
      <c r="H285" s="74" t="str">
        <f>IF(ISERROR(VLOOKUP(E285,'Plantilla publicacion'!$A$3:$P$502,14,0)),"N/A",(VLOOKUP(E285,'Plantilla publicacion'!$A$3:$P$502,14,0)))</f>
        <v>138-Avance promedio de cumplimiento de productos asociados a mejorar la oportunidad en la atención de trámites y servicios.</v>
      </c>
      <c r="I285" s="74" t="str">
        <f>IF(ISERROR(VLOOKUP(E285,'Plantilla publicacion'!$A$3:$P$502,15,0)),"N/A",(VLOOKUP(E285,'Plantilla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5" s="74" t="str">
        <f>IF(ISERROR(VLOOKUP(E285,'Plantilla publicacion'!$A$3:$Q$502,17,0)),"N/A",(VLOOKUP(E285,'Plantilla publicacion'!$A$3:$Q$502,17,0)))</f>
        <v>PND - 5-31-5-b- Convergencia regional - Entidades públicas territoriales y nacionales fortalecidas / PES - Transformación Institucional</v>
      </c>
      <c r="K285" s="74" t="str">
        <f>+'PAI 2025 GPS rempl2)'!K282</f>
        <v>No</v>
      </c>
      <c r="L285" s="74" t="str">
        <f>+'PAI 2025 GPS rempl2)'!L282</f>
        <v>C-3503-0200-0011-40401c</v>
      </c>
      <c r="M285" s="74" t="str">
        <f>IF(ISERROR(VLOOKUP(E285,'Plantilla publicacion'!$A$3:$E$502,5,0)),"N/A",(VLOOKUP(E285,'Plantilla publicacion'!$A$3:$E$502,5,0)))</f>
        <v>Política Servicio al Ciudadano_DIMENSIÓN Gestión con Valores para Resultados</v>
      </c>
      <c r="N285" s="74" t="str">
        <f>IF(VLOOKUP(A285,'Plantilla publicacion'!$A$3:$Q$502,16,0)=0,"NA",VLOOKUP(A285,'Plantilla publicacion'!$A$3:$Q$502,16,0))</f>
        <v>NA</v>
      </c>
      <c r="O285" s="74" t="str">
        <f>+'PAI 2025 GPS rempl2)'!O282</f>
        <v>Niveles de congestión de los procesos admitidos y pendientes de decisión a 31 de diciembre de 2024, en materia de Protección al Consumidor, reducidos. (Informe final que liste los autos o sentencias admitidos, finalizados)</v>
      </c>
      <c r="P285" s="74">
        <f>+'PAI 2025 GPS rempl2)'!P282</f>
        <v>15</v>
      </c>
      <c r="Q285" s="74">
        <f>+'PAI 2025 GPS rempl2)'!Q282</f>
        <v>20000</v>
      </c>
      <c r="R285" s="74" t="str">
        <f>+'PAI 2025 GPS rempl2)'!R282</f>
        <v>Númerica</v>
      </c>
      <c r="S285" s="74" t="str">
        <f>+'PAI 2025 GPS rempl2)'!S282</f>
        <v># de procesos de protección al consumidor finalizados / 20000 Procesos de protección al consumidor a finalizar</v>
      </c>
      <c r="T285" s="74" t="str">
        <f>+'PAI 2025 GPS rempl2)'!T282</f>
        <v>2025-01-20</v>
      </c>
      <c r="U285" s="74" t="str">
        <f>+'PAI 2025 GPS rempl2)'!U282</f>
        <v>2025-12-12</v>
      </c>
      <c r="V285" s="74" t="str">
        <f>+'PAI 2025 GPS rempl2)'!V282</f>
        <v>4000-DESPACHO DEL SUPERINTENDENTE DELEGADO PARA ASUNTOS JURISDICCIONALES</v>
      </c>
    </row>
    <row r="286" spans="1:22" ht="45" x14ac:dyDescent="0.25">
      <c r="A286" s="36" t="str">
        <f>+'PAI 2025 GPS rempl2)'!A283</f>
        <v>4000.3.1</v>
      </c>
      <c r="B286" s="73" t="str">
        <f>+'PAI 2025 GPS rempl2)'!B283</f>
        <v>4000-DESPACHO DEL SUPERINTENDENTE DELEGADO PARA ASUNTOS JURISDICCIONALES</v>
      </c>
      <c r="C286" s="73">
        <f>+'PAI 2025 GPS rempl2)'!C283</f>
        <v>0</v>
      </c>
      <c r="D286" s="73" t="str">
        <f>+'PAI 2025 GPS rempl2)'!D283</f>
        <v>Actividad propia</v>
      </c>
      <c r="E286" s="73" t="str">
        <f>+'PAI 2025 GPS rempl2)'!E283</f>
        <v>4000.3.1</v>
      </c>
      <c r="F286" s="73" t="str">
        <f>+'PAI 2025 GPS rempl2)'!F283</f>
        <v>N/A</v>
      </c>
      <c r="G286" s="73" t="str">
        <f>+'PAI 2025 GPS rempl2)'!G283</f>
        <v>N/A</v>
      </c>
      <c r="H286" s="73" t="str">
        <f>+'PAI 2025 GPS rempl2)'!H283</f>
        <v>N/A</v>
      </c>
      <c r="I286" s="73" t="str">
        <f>+'PAI 2025 GPS rempl2)'!I283</f>
        <v>N/A</v>
      </c>
      <c r="J286" s="73">
        <f>IF(ISERROR(VLOOKUP(E286,'Plantilla publicacion'!$A$3:$Q$502,17,0)),"N/A",(VLOOKUP(E286,'Plantilla publicacion'!$A$3:$Q$502,17,0)))</f>
        <v>0</v>
      </c>
      <c r="K286" s="73" t="str">
        <f>+'PAI 2025 GPS rempl2)'!K283</f>
        <v>N/A</v>
      </c>
      <c r="L286" s="73" t="str">
        <f>+'PAI 2025 GPS rempl2)'!L283</f>
        <v>N/A</v>
      </c>
      <c r="M286" s="73" t="str">
        <f>+'PAI 2025 GPS rempl2)'!M283</f>
        <v>N/A</v>
      </c>
      <c r="N286" s="73"/>
      <c r="O286" s="73" t="str">
        <f>+'PAI 2025 GPS rempl2)'!O283</f>
        <v>Finalizar las acciones de protección al consumidor admitidas y pendientes de decisión a 31 de diciembre de 2024. (Listado mensual en Excel de autos o sentencias finalizados)</v>
      </c>
      <c r="P286" s="73">
        <f>+'PAI 2025 GPS rempl2)'!P283</f>
        <v>100</v>
      </c>
      <c r="Q286" s="73">
        <f>+'PAI 2025 GPS rempl2)'!Q283</f>
        <v>20000</v>
      </c>
      <c r="R286" s="73" t="str">
        <f>+'PAI 2025 GPS rempl2)'!R283</f>
        <v>Númerica</v>
      </c>
      <c r="S286" s="73" t="str">
        <f>+'PAI 2025 GPS rempl2)'!S283</f>
        <v># de procesos de protección al consumidor finalizados / 20000 Procesos de protección al consumidor a finalizar</v>
      </c>
      <c r="T286" s="73" t="str">
        <f>+'PAI 2025 GPS rempl2)'!T283</f>
        <v>2025-01-20</v>
      </c>
      <c r="U286" s="73" t="str">
        <f>+'PAI 2025 GPS rempl2)'!U283</f>
        <v>2025-12-12</v>
      </c>
      <c r="V286" s="73" t="str">
        <f>+'PAI 2025 GPS rempl2)'!V283</f>
        <v>4000-DESPACHO DEL SUPERINTENDENTE DELEGADO PARA ASUNTOS JURISDICCIONALES</v>
      </c>
    </row>
    <row r="287" spans="1:22" ht="225" x14ac:dyDescent="0.25">
      <c r="A287" s="36" t="str">
        <f>+'PAI 2025 GPS rempl2)'!A284</f>
        <v>4000.4</v>
      </c>
      <c r="B287" s="74" t="str">
        <f>+'PAI 2025 GPS rempl2)'!B284</f>
        <v>4000-DESPACHO DEL SUPERINTENDENTE DELEGADO PARA ASUNTOS JURISDICCIONALES</v>
      </c>
      <c r="C287" s="74">
        <f>+'PAI 2025 GPS rempl2)'!C284</f>
        <v>0</v>
      </c>
      <c r="D287" s="74" t="str">
        <f>+'PAI 2025 GPS rempl2)'!D284</f>
        <v>Producto</v>
      </c>
      <c r="E287" s="74" t="str">
        <f>+'PAI 2025 GPS rempl2)'!E284</f>
        <v>4000.4</v>
      </c>
      <c r="F287" s="74" t="str">
        <f>+'PAI 2025 GPS rempl2)'!F284</f>
        <v>Operativo SI</v>
      </c>
      <c r="G287" s="74" t="str">
        <f>IF(ISERROR(VLOOKUP(E287,'Plantilla publicacion'!$A$3:$F$502,6,0)),"N/A",(VLOOKUP(E287,'Plantilla publicacion'!$A$3:$F$502,6,0)))</f>
        <v>81-Mejorar la oportunidad en la atención de trámites y servicios.</v>
      </c>
      <c r="H287" s="74" t="str">
        <f>IF(ISERROR(VLOOKUP(E287,'Plantilla publicacion'!$A$3:$P$502,14,0)),"N/A",(VLOOKUP(E287,'Plantilla publicacion'!$A$3:$P$502,14,0)))</f>
        <v>138-Avance promedio de cumplimiento de productos asociados a mejorar la oportunidad en la atención de trámites y servicios.</v>
      </c>
      <c r="I287" s="74" t="str">
        <f>IF(ISERROR(VLOOKUP(E287,'Plantilla publicacion'!$A$3:$P$502,15,0)),"N/A",(VLOOKUP(E287,'Plantilla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s="74" t="str">
        <f>IF(ISERROR(VLOOKUP(E287,'Plantilla publicacion'!$A$3:$Q$502,17,0)),"N/A",(VLOOKUP(E287,'Plantilla publicacion'!$A$3:$Q$502,17,0)))</f>
        <v>PND - 5-31-5-b- Convergencia regional - Entidades públicas territoriales y nacionales fortalecidas / PES - Transformación Institucional</v>
      </c>
      <c r="K287" s="74" t="str">
        <f>+'PAI 2025 GPS rempl2)'!K284</f>
        <v>No</v>
      </c>
      <c r="L287" s="74" t="str">
        <f>+'PAI 2025 GPS rempl2)'!L284</f>
        <v>C-3503-0200-0011-40401c</v>
      </c>
      <c r="M287" s="74" t="str">
        <f>IF(ISERROR(VLOOKUP(E287,'Plantilla publicacion'!$A$3:$E$502,5,0)),"N/A",(VLOOKUP(E287,'Plantilla publicacion'!$A$3:$E$502,5,0)))</f>
        <v>Política Servicio al Ciudadano_DIMENSIÓN Gestión con Valores para Resultados</v>
      </c>
      <c r="N287" s="74" t="str">
        <f>IF(VLOOKUP(A287,'Plantilla publicacion'!$A$3:$Q$502,16,0)=0,"NA",VLOOKUP(A287,'Plantilla publicacion'!$A$3:$Q$502,16,0))</f>
        <v>NA</v>
      </c>
      <c r="O287" s="74" t="str">
        <f>+'PAI 2025 GPS rempl2)'!O284</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P287" s="74">
        <f>+'PAI 2025 GPS rempl2)'!P284</f>
        <v>15</v>
      </c>
      <c r="Q287" s="74">
        <f>+'PAI 2025 GPS rempl2)'!Q284</f>
        <v>6430</v>
      </c>
      <c r="R287" s="74" t="str">
        <f>+'PAI 2025 GPS rempl2)'!R284</f>
        <v>Númerica</v>
      </c>
      <c r="S287" s="74" t="str">
        <f>+'PAI 2025 GPS rempl2)'!S284</f>
        <v># de procesos en verificación del cumplimiento finalizados / 6430 Procesos en verificación del cumplimiento a finalizar</v>
      </c>
      <c r="T287" s="74" t="str">
        <f>+'PAI 2025 GPS rempl2)'!T284</f>
        <v>2025-01-20</v>
      </c>
      <c r="U287" s="74" t="str">
        <f>+'PAI 2025 GPS rempl2)'!U284</f>
        <v>2025-12-12</v>
      </c>
      <c r="V287" s="74" t="str">
        <f>+'PAI 2025 GPS rempl2)'!V284</f>
        <v>4000-DESPACHO DEL SUPERINTENDENTE DELEGADO PARA ASUNTOS JURISDICCIONALES</v>
      </c>
    </row>
    <row r="288" spans="1:22" ht="60" x14ac:dyDescent="0.25">
      <c r="A288" s="36" t="str">
        <f>+'PAI 2025 GPS rempl2)'!A285</f>
        <v>4000.4.1</v>
      </c>
      <c r="B288" s="73" t="str">
        <f>+'PAI 2025 GPS rempl2)'!B285</f>
        <v>4000-DESPACHO DEL SUPERINTENDENTE DELEGADO PARA ASUNTOS JURISDICCIONALES</v>
      </c>
      <c r="C288" s="73">
        <f>+'PAI 2025 GPS rempl2)'!C285</f>
        <v>0</v>
      </c>
      <c r="D288" s="73" t="str">
        <f>+'PAI 2025 GPS rempl2)'!D285</f>
        <v>Actividad propia</v>
      </c>
      <c r="E288" s="73" t="str">
        <f>+'PAI 2025 GPS rempl2)'!E285</f>
        <v>4000.4.1</v>
      </c>
      <c r="F288" s="73" t="str">
        <f>+'PAI 2025 GPS rempl2)'!F285</f>
        <v>N/A</v>
      </c>
      <c r="G288" s="73" t="str">
        <f>+'PAI 2025 GPS rempl2)'!G285</f>
        <v>N/A</v>
      </c>
      <c r="H288" s="73" t="str">
        <f>+'PAI 2025 GPS rempl2)'!H285</f>
        <v>N/A</v>
      </c>
      <c r="I288" s="73" t="str">
        <f>+'PAI 2025 GPS rempl2)'!I285</f>
        <v>N/A</v>
      </c>
      <c r="J288" s="73">
        <f>IF(ISERROR(VLOOKUP(E288,'Plantilla publicacion'!$A$3:$Q$502,17,0)),"N/A",(VLOOKUP(E288,'Plantilla publicacion'!$A$3:$Q$502,17,0)))</f>
        <v>0</v>
      </c>
      <c r="K288" s="73" t="str">
        <f>+'PAI 2025 GPS rempl2)'!K285</f>
        <v>N/A</v>
      </c>
      <c r="L288" s="73" t="str">
        <f>+'PAI 2025 GPS rempl2)'!L285</f>
        <v>N/A</v>
      </c>
      <c r="M288" s="73" t="str">
        <f>+'PAI 2025 GPS rempl2)'!M285</f>
        <v>N/A</v>
      </c>
      <c r="N288" s="73"/>
      <c r="O288" s="73" t="str">
        <f>+'PAI 2025 GPS rempl2)'!O285</f>
        <v>Finalizar el trámite para la verificación del cumplimiento de las sentencias, transacciones y conciliaciones a favor del consumidor legalmente celebradas hasta el 31 de diciembre de 2023 (Listado en Excel mensual de finalización)</v>
      </c>
      <c r="P288" s="73">
        <f>+'PAI 2025 GPS rempl2)'!P285</f>
        <v>100</v>
      </c>
      <c r="Q288" s="73">
        <f>+'PAI 2025 GPS rempl2)'!Q285</f>
        <v>6430</v>
      </c>
      <c r="R288" s="73" t="str">
        <f>+'PAI 2025 GPS rempl2)'!R285</f>
        <v>Númerica</v>
      </c>
      <c r="S288" s="73" t="str">
        <f>+'PAI 2025 GPS rempl2)'!S285</f>
        <v># de procesos en verificación del cumplimiento finalizados / 6430 Procesos en verificación del cumplimiento a finalizar</v>
      </c>
      <c r="T288" s="73" t="str">
        <f>+'PAI 2025 GPS rempl2)'!T285</f>
        <v>2025-01-20</v>
      </c>
      <c r="U288" s="73" t="str">
        <f>+'PAI 2025 GPS rempl2)'!U285</f>
        <v>2025-12-12</v>
      </c>
      <c r="V288" s="73" t="str">
        <f>+'PAI 2025 GPS rempl2)'!V285</f>
        <v>4000-DESPACHO DEL SUPERINTENDENTE DELEGADO PARA ASUNTOS JURISDICCIONALES</v>
      </c>
    </row>
    <row r="289" spans="1:22" ht="255" x14ac:dyDescent="0.25">
      <c r="A289" s="36" t="str">
        <f>+'PAI 2025 GPS rempl2)'!A286</f>
        <v>4000.5</v>
      </c>
      <c r="B289" s="74" t="str">
        <f>+'PAI 2025 GPS rempl2)'!B286</f>
        <v>4000-DESPACHO DEL SUPERINTENDENTE DELEGADO PARA ASUNTOS JURISDICCIONALES</v>
      </c>
      <c r="C289" s="74">
        <f>+'PAI 2025 GPS rempl2)'!C286</f>
        <v>0</v>
      </c>
      <c r="D289" s="74" t="str">
        <f>+'PAI 2025 GPS rempl2)'!D286</f>
        <v>Producto</v>
      </c>
      <c r="E289" s="74" t="str">
        <f>+'PAI 2025 GPS rempl2)'!E286</f>
        <v>4000.5</v>
      </c>
      <c r="F289" s="74" t="str">
        <f>+'PAI 2025 GPS rempl2)'!F286</f>
        <v>Innovador</v>
      </c>
      <c r="G289" s="74" t="str">
        <f>IF(ISERROR(VLOOKUP(E289,'Plantilla publicacion'!$A$3:$F$502,6,0)),"N/A",(VLOOKUP(E289,'Plantilla publicacion'!$A$3:$F$502,6,0)))</f>
        <v>58-Promover el enfoque preventivo, diferencial y territorial en el que hacer misional de la entidad</v>
      </c>
      <c r="H289" s="74" t="str">
        <f>IF(ISERROR(VLOOKUP(E289,'Plantilla publicacion'!$A$3:$P$502,14,0)),"N/A",(VLOOKUP(E289,'Plantilla publicacion'!$A$3:$P$502,14,0)))</f>
        <v>103-Cumplimiento de productos del PAI asociados a Promover el enfoque preventivo, diferencial y territorial en el que hacer misional de la entidad</v>
      </c>
      <c r="I289" s="74" t="str">
        <f>IF(ISERROR(VLOOKUP(E289,'Plantilla publicacion'!$A$3:$P$502,15,0)),"N/A",(VLOOKUP(E289,'Plantilla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9" s="74" t="str">
        <f>IF(ISERROR(VLOOKUP(E289,'Plantilla publicacion'!$A$3:$Q$502,17,0)),"N/A",(VLOOKUP(E289,'Plantilla publicacion'!$A$3:$Q$502,17,0)))</f>
        <v>PND - 5-31-5-b- Convergencia regional - Entidades públicas territoriales y nacionales fortalecidas / PES - Cierre de brechas territoriales</v>
      </c>
      <c r="K289" s="74" t="str">
        <f>+'PAI 2025 GPS rempl2)'!K286</f>
        <v>No</v>
      </c>
      <c r="L289" s="74" t="str">
        <f>+'PAI 2025 GPS rempl2)'!L286</f>
        <v>C-3503-0200-0011-40401c</v>
      </c>
      <c r="M289" s="74" t="str">
        <f>IF(ISERROR(VLOOKUP(E289,'Plantilla publicacion'!$A$3:$E$502,5,0)),"N/A",(VLOOKUP(E289,'Plantilla publicacion'!$A$3:$E$502,5,0)))</f>
        <v>Política Servicio al Ciudadano_DIMENSIÓN Gestión con Valores para Resultados</v>
      </c>
      <c r="N289" s="74" t="str">
        <f>IF(VLOOKUP(A289,'Plantilla publicacion'!$A$3:$Q$502,16,0)=0,"NA",VLOOKUP(A289,'Plantilla publicacion'!$A$3:$Q$502,16,0))</f>
        <v>NA</v>
      </c>
      <c r="O289" s="74" t="str">
        <f>+'PAI 2025 GPS rempl2)'!O286</f>
        <v>Presencia territorial de la SIC en materia de asuntos jursidiccionales, fortalecida. (Listados de asistencia por jornada)</v>
      </c>
      <c r="P289" s="74">
        <f>+'PAI 2025 GPS rempl2)'!P286</f>
        <v>10</v>
      </c>
      <c r="Q289" s="74">
        <f>+'PAI 2025 GPS rempl2)'!Q286</f>
        <v>6</v>
      </c>
      <c r="R289" s="74" t="str">
        <f>+'PAI 2025 GPS rempl2)'!R286</f>
        <v>Númerica</v>
      </c>
      <c r="S289" s="74" t="str">
        <f>+'PAI 2025 GPS rempl2)'!S286</f>
        <v># de jornadas de territorialización realizadas / 6 Jornadas de territorialización programadas</v>
      </c>
      <c r="T289" s="74" t="str">
        <f>+'PAI 2025 GPS rempl2)'!T286</f>
        <v>2025-02-03</v>
      </c>
      <c r="U289" s="74" t="str">
        <f>+'PAI 2025 GPS rempl2)'!U286</f>
        <v>2025-11-28</v>
      </c>
      <c r="V289" s="74" t="str">
        <f>+'PAI 2025 GPS rempl2)'!V286</f>
        <v>4000-DESPACHO DEL SUPERINTENDENTE DELEGADO PARA ASUNTOS JURISDICCIONALES</v>
      </c>
    </row>
    <row r="290" spans="1:22" ht="45" x14ac:dyDescent="0.25">
      <c r="A290" s="36" t="str">
        <f>+'PAI 2025 GPS rempl2)'!A287</f>
        <v>4000.5.1</v>
      </c>
      <c r="B290" s="73" t="str">
        <f>+'PAI 2025 GPS rempl2)'!B287</f>
        <v>4000-DESPACHO DEL SUPERINTENDENTE DELEGADO PARA ASUNTOS JURISDICCIONALES</v>
      </c>
      <c r="C290" s="73">
        <f>+'PAI 2025 GPS rempl2)'!C287</f>
        <v>0</v>
      </c>
      <c r="D290" s="73" t="str">
        <f>+'PAI 2025 GPS rempl2)'!D287</f>
        <v>Actividad propia</v>
      </c>
      <c r="E290" s="73" t="str">
        <f>+'PAI 2025 GPS rempl2)'!E287</f>
        <v>4000.5.1</v>
      </c>
      <c r="F290" s="73" t="str">
        <f>+'PAI 2025 GPS rempl2)'!F287</f>
        <v>N/A</v>
      </c>
      <c r="G290" s="73" t="str">
        <f>+'PAI 2025 GPS rempl2)'!G287</f>
        <v>N/A</v>
      </c>
      <c r="H290" s="73" t="str">
        <f>+'PAI 2025 GPS rempl2)'!H287</f>
        <v>N/A</v>
      </c>
      <c r="I290" s="73" t="str">
        <f>+'PAI 2025 GPS rempl2)'!I287</f>
        <v>N/A</v>
      </c>
      <c r="J290" s="73">
        <f>IF(ISERROR(VLOOKUP(E290,'Plantilla publicacion'!$A$3:$Q$502,17,0)),"N/A",(VLOOKUP(E290,'Plantilla publicacion'!$A$3:$Q$502,17,0)))</f>
        <v>0</v>
      </c>
      <c r="K290" s="73" t="str">
        <f>+'PAI 2025 GPS rempl2)'!K287</f>
        <v>N/A</v>
      </c>
      <c r="L290" s="73" t="str">
        <f>+'PAI 2025 GPS rempl2)'!L287</f>
        <v>N/A</v>
      </c>
      <c r="M290" s="73" t="str">
        <f>+'PAI 2025 GPS rempl2)'!M287</f>
        <v>N/A</v>
      </c>
      <c r="N290" s="73"/>
      <c r="O290" s="73" t="str">
        <f>+'PAI 2025 GPS rempl2)'!O287</f>
        <v>Definir fechas de las jornadas de territorialización. (correo electrónico enviando con las fechas de las jornadas/único entregable)</v>
      </c>
      <c r="P290" s="73">
        <f>+'PAI 2025 GPS rempl2)'!P287</f>
        <v>20</v>
      </c>
      <c r="Q290" s="73">
        <f>+'PAI 2025 GPS rempl2)'!Q287</f>
        <v>1</v>
      </c>
      <c r="R290" s="73" t="str">
        <f>+'PAI 2025 GPS rempl2)'!R287</f>
        <v>Númerica</v>
      </c>
      <c r="S290" s="73" t="str">
        <f>+'PAI 2025 GPS rempl2)'!S287</f>
        <v># de Correo electrónico elaborado y enviado / 1 Correo electrónico programado</v>
      </c>
      <c r="T290" s="73" t="str">
        <f>+'PAI 2025 GPS rempl2)'!T287</f>
        <v>2025-02-03</v>
      </c>
      <c r="U290" s="73" t="str">
        <f>+'PAI 2025 GPS rempl2)'!U287</f>
        <v>2025-03-31</v>
      </c>
      <c r="V290" s="73" t="str">
        <f>+'PAI 2025 GPS rempl2)'!V287</f>
        <v>4000-DESPACHO DEL SUPERINTENDENTE DELEGADO PARA ASUNTOS JURISDICCIONALES</v>
      </c>
    </row>
    <row r="291" spans="1:22" ht="30" x14ac:dyDescent="0.25">
      <c r="A291" s="36" t="str">
        <f>+'PAI 2025 GPS rempl2)'!A288</f>
        <v>4000.5.2</v>
      </c>
      <c r="B291" s="73" t="str">
        <f>+'PAI 2025 GPS rempl2)'!B288</f>
        <v>4000-DESPACHO DEL SUPERINTENDENTE DELEGADO PARA ASUNTOS JURISDICCIONALES</v>
      </c>
      <c r="C291" s="73">
        <f>+'PAI 2025 GPS rempl2)'!C288</f>
        <v>0</v>
      </c>
      <c r="D291" s="73" t="str">
        <f>+'PAI 2025 GPS rempl2)'!D288</f>
        <v>Actividad propia</v>
      </c>
      <c r="E291" s="73" t="str">
        <f>+'PAI 2025 GPS rempl2)'!E288</f>
        <v>4000.5.2</v>
      </c>
      <c r="F291" s="73" t="str">
        <f>+'PAI 2025 GPS rempl2)'!F288</f>
        <v>N/A</v>
      </c>
      <c r="G291" s="73" t="str">
        <f>+'PAI 2025 GPS rempl2)'!G288</f>
        <v>N/A</v>
      </c>
      <c r="H291" s="73" t="str">
        <f>+'PAI 2025 GPS rempl2)'!H288</f>
        <v>N/A</v>
      </c>
      <c r="I291" s="73" t="str">
        <f>+'PAI 2025 GPS rempl2)'!I288</f>
        <v>N/A</v>
      </c>
      <c r="J291" s="73">
        <f>IF(ISERROR(VLOOKUP(E291,'Plantilla publicacion'!$A$3:$Q$502,17,0)),"N/A",(VLOOKUP(E291,'Plantilla publicacion'!$A$3:$Q$502,17,0)))</f>
        <v>0</v>
      </c>
      <c r="K291" s="73" t="str">
        <f>+'PAI 2025 GPS rempl2)'!K288</f>
        <v>N/A</v>
      </c>
      <c r="L291" s="73" t="str">
        <f>+'PAI 2025 GPS rempl2)'!L288</f>
        <v>N/A</v>
      </c>
      <c r="M291" s="73" t="str">
        <f>+'PAI 2025 GPS rempl2)'!M288</f>
        <v>N/A</v>
      </c>
      <c r="N291" s="73"/>
      <c r="O291" s="73" t="str">
        <f>+'PAI 2025 GPS rempl2)'!O288</f>
        <v>Realizar jornadas de territorialización, de acuerdo con el cronograma establecido. (Listados de asistencia por programa)</v>
      </c>
      <c r="P291" s="73">
        <f>+'PAI 2025 GPS rempl2)'!P288</f>
        <v>80</v>
      </c>
      <c r="Q291" s="73">
        <f>+'PAI 2025 GPS rempl2)'!Q288</f>
        <v>6</v>
      </c>
      <c r="R291" s="73" t="str">
        <f>+'PAI 2025 GPS rempl2)'!R288</f>
        <v>Númerica</v>
      </c>
      <c r="S291" s="73" t="str">
        <f>+'PAI 2025 GPS rempl2)'!S288</f>
        <v># de jornadas de territorialización realizadas / 6 Jornadas de territorialización programadas</v>
      </c>
      <c r="T291" s="73" t="str">
        <f>+'PAI 2025 GPS rempl2)'!T288</f>
        <v>2025-04-01</v>
      </c>
      <c r="U291" s="73" t="str">
        <f>+'PAI 2025 GPS rempl2)'!U288</f>
        <v>2025-11-28</v>
      </c>
      <c r="V291" s="73" t="str">
        <f>+'PAI 2025 GPS rempl2)'!V288</f>
        <v>4000-DESPACHO DEL SUPERINTENDENTE DELEGADO PARA ASUNTOS JURISDICCIONALES</v>
      </c>
    </row>
    <row r="292" spans="1:22" ht="75" x14ac:dyDescent="0.25">
      <c r="A292" s="36" t="str">
        <f>+'PAI 2025 GPS rempl2)'!A289</f>
        <v>4000.6</v>
      </c>
      <c r="B292" s="74" t="str">
        <f>+'PAI 2025 GPS rempl2)'!B289</f>
        <v>4000-DESPACHO DEL SUPERINTENDENTE DELEGADO PARA ASUNTOS JURISDICCIONALES</v>
      </c>
      <c r="C292" s="74">
        <f>+'PAI 2025 GPS rempl2)'!C289</f>
        <v>0</v>
      </c>
      <c r="D292" s="74" t="str">
        <f>+'PAI 2025 GPS rempl2)'!D289</f>
        <v>Producto</v>
      </c>
      <c r="E292" s="74" t="str">
        <f>+'PAI 2025 GPS rempl2)'!E289</f>
        <v>4000.6</v>
      </c>
      <c r="F292" s="74" t="str">
        <f>+'PAI 2025 GPS rempl2)'!F289</f>
        <v>Innovador</v>
      </c>
      <c r="G292" s="74" t="str">
        <f>IF(ISERROR(VLOOKUP(E292,'Plantilla publicacion'!$A$3:$F$502,6,0)),"N/A",(VLOOKUP(E292,'Plantilla publicacion'!$A$3:$F$502,6,0)))</f>
        <v>59-Generar sinergias con agentes nacionales e internacionales que permitan potenciar las capacidades de la SIC.</v>
      </c>
      <c r="H292" s="74" t="str">
        <f>IF(ISERROR(VLOOKUP(E292,'Plantilla publicacion'!$A$3:$P$502,14,0)),"N/A",(VLOOKUP(E292,'Plantilla publicacion'!$A$3:$P$502,14,0)))</f>
        <v>105-Cumplimiento de productos del PAI asociados a Generar sinergias con agentes nacionales e internacionales que permitan potenciar las capacidades de la SIC.</v>
      </c>
      <c r="I292" s="74" t="str">
        <f>IF(ISERROR(VLOOKUP(E292,'Plantilla publicacion'!$A$3:$P$502,15,0)),"N/A",(VLOOKUP(E292,'Plantilla publicacion'!$A$3:$P$502,15,0)))</f>
        <v>63 - 1-Generación de oportunidades de cooperación y fortalecimiento de existentes con grupos de interés y de valor.-5-Direccionamiento de la oferta institucional con productos y/o servicios con enfoque preventivo, diferencial y territorial.</v>
      </c>
      <c r="J292" s="74" t="str">
        <f>IF(ISERROR(VLOOKUP(E292,'Plantilla publicacion'!$A$3:$Q$502,17,0)),"N/A",(VLOOKUP(E292,'Plantilla publicacion'!$A$3:$Q$502,17,0)))</f>
        <v>PND - 4-04-1-c- Transformación productiva, internacionalización y acción climática - Políticas de competencia, consumidor e infraestructura de la calidad modernas / PES - Internacionalización</v>
      </c>
      <c r="K292" s="74" t="str">
        <f>+'PAI 2025 GPS rempl2)'!K289</f>
        <v>Si</v>
      </c>
      <c r="L292" s="74" t="str">
        <f>+'PAI 2025 GPS rempl2)'!L289</f>
        <v>C-3503-0200-0011-40401c</v>
      </c>
      <c r="M292" s="74" t="str">
        <f>IF(ISERROR(VLOOKUP(E292,'Plantilla publicacion'!$A$3:$E$502,5,0)),"N/A",(VLOOKUP(E292,'Plantilla publicacion'!$A$3:$E$502,5,0)))</f>
        <v>Política Participación Ciudadana en la Gestión Pública _DIMENSIÓN Gestión con Valores para Resultados</v>
      </c>
      <c r="N292" s="74" t="str">
        <f>IF(VLOOKUP(A292,'Plantilla publicacion'!$A$3:$Q$502,16,0)=0,"NA",VLOOKUP(A292,'Plantilla publicacion'!$A$3:$Q$502,16,0))</f>
        <v>NA</v>
      </c>
      <c r="O292" s="74" t="str">
        <f>+'PAI 2025 GPS rempl2)'!O289</f>
        <v>II Congreso de autoridades administrativas investidas con funciones jurisdiccionales en materia de derecho de consumo, realizado.   (fotografías del evento realizado /único entregable).</v>
      </c>
      <c r="P292" s="74">
        <f>+'PAI 2025 GPS rempl2)'!P289</f>
        <v>13</v>
      </c>
      <c r="Q292" s="74">
        <f>+'PAI 2025 GPS rempl2)'!Q289</f>
        <v>1</v>
      </c>
      <c r="R292" s="74" t="str">
        <f>+'PAI 2025 GPS rempl2)'!R289</f>
        <v>Númerica</v>
      </c>
      <c r="S292" s="74" t="str">
        <f>+'PAI 2025 GPS rempl2)'!S289</f>
        <v># de encuentro de autoridades realizado / 1 Encuentro de autoridades a realizar</v>
      </c>
      <c r="T292" s="74" t="str">
        <f>+'PAI 2025 GPS rempl2)'!T289</f>
        <v>2025-02-03</v>
      </c>
      <c r="U292" s="74" t="str">
        <f>+'PAI 2025 GPS rempl2)'!U289</f>
        <v>2025-12-05</v>
      </c>
      <c r="V292" s="74" t="str">
        <f>+'PAI 2025 GPS rempl2)'!V289</f>
        <v>20-OFICINA DE TECNOLOGÍA E INFORMÁTICA;
4000-DESPACHO DEL SUPERINTENDENTE DELEGADO PARA ASUNTOS JURISDICCIONALES;
73-GRUPO DE TRABAJO DE COMUNICACION</v>
      </c>
    </row>
    <row r="293" spans="1:22" ht="60" x14ac:dyDescent="0.25">
      <c r="A293" s="36" t="str">
        <f>+'PAI 2025 GPS rempl2)'!A290</f>
        <v>4000.6.1</v>
      </c>
      <c r="B293" s="73" t="str">
        <f>+'PAI 2025 GPS rempl2)'!B290</f>
        <v>4000-DESPACHO DEL SUPERINTENDENTE DELEGADO PARA ASUNTOS JURISDICCIONALES</v>
      </c>
      <c r="C293" s="73">
        <f>+'PAI 2025 GPS rempl2)'!C290</f>
        <v>0</v>
      </c>
      <c r="D293" s="73" t="str">
        <f>+'PAI 2025 GPS rempl2)'!D290</f>
        <v>Actividad propia</v>
      </c>
      <c r="E293" s="73" t="str">
        <f>+'PAI 2025 GPS rempl2)'!E290</f>
        <v>4000.6.1</v>
      </c>
      <c r="F293" s="73" t="str">
        <f>+'PAI 2025 GPS rempl2)'!F290</f>
        <v>N/A</v>
      </c>
      <c r="G293" s="73" t="str">
        <f>+'PAI 2025 GPS rempl2)'!G290</f>
        <v>N/A</v>
      </c>
      <c r="H293" s="73" t="str">
        <f>+'PAI 2025 GPS rempl2)'!H290</f>
        <v>N/A</v>
      </c>
      <c r="I293" s="73" t="str">
        <f>+'PAI 2025 GPS rempl2)'!I290</f>
        <v>N/A</v>
      </c>
      <c r="J293" s="73">
        <f>IF(ISERROR(VLOOKUP(E293,'Plantilla publicacion'!$A$3:$Q$502,17,0)),"N/A",(VLOOKUP(E293,'Plantilla publicacion'!$A$3:$Q$502,17,0)))</f>
        <v>0</v>
      </c>
      <c r="K293" s="73" t="str">
        <f>+'PAI 2025 GPS rempl2)'!K290</f>
        <v>N/A</v>
      </c>
      <c r="L293" s="73" t="str">
        <f>+'PAI 2025 GPS rempl2)'!L290</f>
        <v>N/A</v>
      </c>
      <c r="M293" s="73" t="str">
        <f>+'PAI 2025 GPS rempl2)'!M290</f>
        <v>N/A</v>
      </c>
      <c r="N293" s="73"/>
      <c r="O293" s="73" t="str">
        <f>+'PAI 2025 GPS rempl2)'!O290</f>
        <v>Solicitar publicación de la fecha del evento en el calendario de eventos de la entidad  al Grupo de trabajo de Comunicaciones   (correo electrónico enviado con la fecha del evento/único entregable)</v>
      </c>
      <c r="P293" s="73">
        <f>+'PAI 2025 GPS rempl2)'!P290</f>
        <v>25</v>
      </c>
      <c r="Q293" s="73">
        <f>+'PAI 2025 GPS rempl2)'!Q290</f>
        <v>1</v>
      </c>
      <c r="R293" s="73" t="str">
        <f>+'PAI 2025 GPS rempl2)'!R290</f>
        <v>Númerica</v>
      </c>
      <c r="S293" s="73" t="str">
        <f>+'PAI 2025 GPS rempl2)'!S290</f>
        <v># de publicaciones solicitadas / 1 publicaciones a solicitar</v>
      </c>
      <c r="T293" s="73" t="str">
        <f>+'PAI 2025 GPS rempl2)'!T290</f>
        <v>2025-02-03</v>
      </c>
      <c r="U293" s="73" t="str">
        <f>+'PAI 2025 GPS rempl2)'!U290</f>
        <v>2025-05-30</v>
      </c>
      <c r="V293" s="73" t="str">
        <f>+'PAI 2025 GPS rempl2)'!V290</f>
        <v>4000-DESPACHO DEL SUPERINTENDENTE DELEGADO PARA ASUNTOS JURISDICCIONALES</v>
      </c>
    </row>
    <row r="294" spans="1:22" ht="60" x14ac:dyDescent="0.25">
      <c r="A294" s="36" t="str">
        <f>+'PAI 2025 GPS rempl2)'!A291</f>
        <v>4000.6.2</v>
      </c>
      <c r="B294" s="73" t="str">
        <f>+'PAI 2025 GPS rempl2)'!B291</f>
        <v>4000-DESPACHO DEL SUPERINTENDENTE DELEGADO PARA ASUNTOS JURISDICCIONALES</v>
      </c>
      <c r="C294" s="73">
        <f>+'PAI 2025 GPS rempl2)'!C291</f>
        <v>0</v>
      </c>
      <c r="D294" s="73" t="str">
        <f>+'PAI 2025 GPS rempl2)'!D291</f>
        <v>Actividad sin participaci�n</v>
      </c>
      <c r="E294" s="73" t="str">
        <f>+'PAI 2025 GPS rempl2)'!E291</f>
        <v>4000.6.2</v>
      </c>
      <c r="F294" s="73" t="str">
        <f>+'PAI 2025 GPS rempl2)'!F291</f>
        <v>N/A</v>
      </c>
      <c r="G294" s="73" t="str">
        <f>+'PAI 2025 GPS rempl2)'!G291</f>
        <v>N/A</v>
      </c>
      <c r="H294" s="73" t="str">
        <f>+'PAI 2025 GPS rempl2)'!H291</f>
        <v>N/A</v>
      </c>
      <c r="I294" s="73" t="str">
        <f>+'PAI 2025 GPS rempl2)'!I291</f>
        <v>N/A</v>
      </c>
      <c r="J294" s="73">
        <f>IF(ISERROR(VLOOKUP(E294,'Plantilla publicacion'!$A$3:$Q$502,17,0)),"N/A",(VLOOKUP(E294,'Plantilla publicacion'!$A$3:$Q$502,17,0)))</f>
        <v>0</v>
      </c>
      <c r="K294" s="73" t="str">
        <f>+'PAI 2025 GPS rempl2)'!K291</f>
        <v>N/A</v>
      </c>
      <c r="L294" s="73" t="str">
        <f>+'PAI 2025 GPS rempl2)'!L291</f>
        <v>N/A</v>
      </c>
      <c r="M294" s="73" t="str">
        <f>+'PAI 2025 GPS rempl2)'!M291</f>
        <v>N/A</v>
      </c>
      <c r="N294" s="73"/>
      <c r="O294" s="73" t="str">
        <f>+'PAI 2025 GPS rempl2)'!O291</f>
        <v>Publicar fecha del evento en calendario de la entidad (captura de pantalla de la publicación de la fecha del evento / único entregable)</v>
      </c>
      <c r="P294" s="73">
        <f>+'PAI 2025 GPS rempl2)'!P291</f>
        <v>0</v>
      </c>
      <c r="Q294" s="73">
        <f>+'PAI 2025 GPS rempl2)'!Q291</f>
        <v>1</v>
      </c>
      <c r="R294" s="73" t="str">
        <f>+'PAI 2025 GPS rempl2)'!R291</f>
        <v>Númerica</v>
      </c>
      <c r="S294" s="73" t="str">
        <f>+'PAI 2025 GPS rempl2)'!S291</f>
        <v># de publicaciones realizadas / 1 publicaciones a realizar</v>
      </c>
      <c r="T294" s="73" t="str">
        <f>+'PAI 2025 GPS rempl2)'!T291</f>
        <v>2025-06-03</v>
      </c>
      <c r="U294" s="73" t="str">
        <f>+'PAI 2025 GPS rempl2)'!U291</f>
        <v>2025-09-05</v>
      </c>
      <c r="V294" s="73" t="str">
        <f>+'PAI 2025 GPS rempl2)'!V291</f>
        <v>73-GRUPO DE TRABAJO DE COMUNICACION</v>
      </c>
    </row>
    <row r="295" spans="1:22" ht="45" x14ac:dyDescent="0.25">
      <c r="A295" s="36" t="str">
        <f>+'PAI 2025 GPS rempl2)'!A292</f>
        <v>4000.6.3</v>
      </c>
      <c r="B295" s="73" t="str">
        <f>+'PAI 2025 GPS rempl2)'!B292</f>
        <v>4000-DESPACHO DEL SUPERINTENDENTE DELEGADO PARA ASUNTOS JURISDICCIONALES</v>
      </c>
      <c r="C295" s="73">
        <f>+'PAI 2025 GPS rempl2)'!C292</f>
        <v>0</v>
      </c>
      <c r="D295" s="73" t="str">
        <f>+'PAI 2025 GPS rempl2)'!D292</f>
        <v>Actividad propia</v>
      </c>
      <c r="E295" s="73" t="str">
        <f>+'PAI 2025 GPS rempl2)'!E292</f>
        <v>4000.6.3</v>
      </c>
      <c r="F295" s="73" t="str">
        <f>+'PAI 2025 GPS rempl2)'!F292</f>
        <v>N/A</v>
      </c>
      <c r="G295" s="73" t="str">
        <f>+'PAI 2025 GPS rempl2)'!G292</f>
        <v>N/A</v>
      </c>
      <c r="H295" s="73" t="str">
        <f>+'PAI 2025 GPS rempl2)'!H292</f>
        <v>N/A</v>
      </c>
      <c r="I295" s="73" t="str">
        <f>+'PAI 2025 GPS rempl2)'!I292</f>
        <v>N/A</v>
      </c>
      <c r="J295" s="73">
        <f>IF(ISERROR(VLOOKUP(E295,'Plantilla publicacion'!$A$3:$Q$502,17,0)),"N/A",(VLOOKUP(E295,'Plantilla publicacion'!$A$3:$Q$502,17,0)))</f>
        <v>0</v>
      </c>
      <c r="K295" s="73" t="str">
        <f>+'PAI 2025 GPS rempl2)'!K292</f>
        <v>N/A</v>
      </c>
      <c r="L295" s="73" t="str">
        <f>+'PAI 2025 GPS rempl2)'!L292</f>
        <v>N/A</v>
      </c>
      <c r="M295" s="73" t="str">
        <f>+'PAI 2025 GPS rempl2)'!M292</f>
        <v>N/A</v>
      </c>
      <c r="N295" s="73"/>
      <c r="O295" s="73" t="str">
        <f>+'PAI 2025 GPS rempl2)'!O292</f>
        <v>Diligenciar check list del evento con la fecha definitiva igual a la publicada en el  calendario de eventos (documento de check list para la realización del evento / único entregable)</v>
      </c>
      <c r="P295" s="73">
        <f>+'PAI 2025 GPS rempl2)'!P292</f>
        <v>25</v>
      </c>
      <c r="Q295" s="73">
        <f>+'PAI 2025 GPS rempl2)'!Q292</f>
        <v>1</v>
      </c>
      <c r="R295" s="73" t="str">
        <f>+'PAI 2025 GPS rempl2)'!R292</f>
        <v>Númerica</v>
      </c>
      <c r="S295" s="73" t="str">
        <f>+'PAI 2025 GPS rempl2)'!S292</f>
        <v># de check lista diligenciados / 1 check lista a diligenciar</v>
      </c>
      <c r="T295" s="73" t="str">
        <f>+'PAI 2025 GPS rempl2)'!T292</f>
        <v>2025-09-08</v>
      </c>
      <c r="U295" s="73" t="str">
        <f>+'PAI 2025 GPS rempl2)'!U292</f>
        <v>2025-10-17</v>
      </c>
      <c r="V295" s="73" t="str">
        <f>+'PAI 2025 GPS rempl2)'!V292</f>
        <v>4000-DESPACHO DEL SUPERINTENDENTE DELEGADO PARA ASUNTOS JURISDICCIONALES</v>
      </c>
    </row>
    <row r="296" spans="1:22" ht="30" x14ac:dyDescent="0.25">
      <c r="A296" s="36" t="str">
        <f>+'PAI 2025 GPS rempl2)'!A293</f>
        <v>4000.6.4</v>
      </c>
      <c r="B296" s="73" t="str">
        <f>+'PAI 2025 GPS rempl2)'!B293</f>
        <v>4000-DESPACHO DEL SUPERINTENDENTE DELEGADO PARA ASUNTOS JURISDICCIONALES</v>
      </c>
      <c r="C296" s="73">
        <f>+'PAI 2025 GPS rempl2)'!C293</f>
        <v>0</v>
      </c>
      <c r="D296" s="73" t="str">
        <f>+'PAI 2025 GPS rempl2)'!D293</f>
        <v>Actividad propia</v>
      </c>
      <c r="E296" s="73" t="str">
        <f>+'PAI 2025 GPS rempl2)'!E293</f>
        <v>4000.6.4</v>
      </c>
      <c r="F296" s="73" t="str">
        <f>+'PAI 2025 GPS rempl2)'!F293</f>
        <v>N/A</v>
      </c>
      <c r="G296" s="73" t="str">
        <f>+'PAI 2025 GPS rempl2)'!G293</f>
        <v>N/A</v>
      </c>
      <c r="H296" s="73" t="str">
        <f>+'PAI 2025 GPS rempl2)'!H293</f>
        <v>N/A</v>
      </c>
      <c r="I296" s="73" t="str">
        <f>+'PAI 2025 GPS rempl2)'!I293</f>
        <v>N/A</v>
      </c>
      <c r="J296" s="73">
        <f>IF(ISERROR(VLOOKUP(E296,'Plantilla publicacion'!$A$3:$Q$502,17,0)),"N/A",(VLOOKUP(E296,'Plantilla publicacion'!$A$3:$Q$502,17,0)))</f>
        <v>0</v>
      </c>
      <c r="K296" s="73" t="str">
        <f>+'PAI 2025 GPS rempl2)'!K293</f>
        <v>N/A</v>
      </c>
      <c r="L296" s="73" t="str">
        <f>+'PAI 2025 GPS rempl2)'!L293</f>
        <v>N/A</v>
      </c>
      <c r="M296" s="73" t="str">
        <f>+'PAI 2025 GPS rempl2)'!M293</f>
        <v>N/A</v>
      </c>
      <c r="N296" s="73"/>
      <c r="O296" s="73" t="str">
        <f>+'PAI 2025 GPS rempl2)'!O293</f>
        <v>Elaborar y enviar agenda definitiva para ser publicada (correo electrónico con agenda definitiva / único entregable)</v>
      </c>
      <c r="P296" s="73">
        <f>+'PAI 2025 GPS rempl2)'!P293</f>
        <v>25</v>
      </c>
      <c r="Q296" s="73">
        <f>+'PAI 2025 GPS rempl2)'!Q293</f>
        <v>1</v>
      </c>
      <c r="R296" s="73" t="str">
        <f>+'PAI 2025 GPS rempl2)'!R293</f>
        <v>Númerica</v>
      </c>
      <c r="S296" s="73" t="str">
        <f>+'PAI 2025 GPS rempl2)'!S293</f>
        <v># de agendas definitivas elaboradas y enviadas / 1 agendas a elaborar y enviar</v>
      </c>
      <c r="T296" s="73" t="str">
        <f>+'PAI 2025 GPS rempl2)'!T293</f>
        <v>2025-10-20</v>
      </c>
      <c r="U296" s="73" t="str">
        <f>+'PAI 2025 GPS rempl2)'!U293</f>
        <v>2025-11-07</v>
      </c>
      <c r="V296" s="73" t="str">
        <f>+'PAI 2025 GPS rempl2)'!V293</f>
        <v>4000-DESPACHO DEL SUPERINTENDENTE DELEGADO PARA ASUNTOS JURISDICCIONALES</v>
      </c>
    </row>
    <row r="297" spans="1:22" ht="60" x14ac:dyDescent="0.25">
      <c r="A297" s="36" t="str">
        <f>+'PAI 2025 GPS rempl2)'!A294</f>
        <v>4000.6.5</v>
      </c>
      <c r="B297" s="73" t="str">
        <f>+'PAI 2025 GPS rempl2)'!B294</f>
        <v>4000-DESPACHO DEL SUPERINTENDENTE DELEGADO PARA ASUNTOS JURISDICCIONALES</v>
      </c>
      <c r="C297" s="73">
        <f>+'PAI 2025 GPS rempl2)'!C294</f>
        <v>0</v>
      </c>
      <c r="D297" s="73" t="str">
        <f>+'PAI 2025 GPS rempl2)'!D294</f>
        <v>Actividad sin participaci�n</v>
      </c>
      <c r="E297" s="73" t="str">
        <f>+'PAI 2025 GPS rempl2)'!E294</f>
        <v>4000.6.5</v>
      </c>
      <c r="F297" s="73" t="str">
        <f>+'PAI 2025 GPS rempl2)'!F294</f>
        <v>N/A</v>
      </c>
      <c r="G297" s="73" t="str">
        <f>+'PAI 2025 GPS rempl2)'!G294</f>
        <v>N/A</v>
      </c>
      <c r="H297" s="73" t="str">
        <f>+'PAI 2025 GPS rempl2)'!H294</f>
        <v>N/A</v>
      </c>
      <c r="I297" s="73" t="str">
        <f>+'PAI 2025 GPS rempl2)'!I294</f>
        <v>N/A</v>
      </c>
      <c r="J297" s="73">
        <f>IF(ISERROR(VLOOKUP(E297,'Plantilla publicacion'!$A$3:$Q$502,17,0)),"N/A",(VLOOKUP(E297,'Plantilla publicacion'!$A$3:$Q$502,17,0)))</f>
        <v>0</v>
      </c>
      <c r="K297" s="73" t="str">
        <f>+'PAI 2025 GPS rempl2)'!K294</f>
        <v>N/A</v>
      </c>
      <c r="L297" s="73" t="str">
        <f>+'PAI 2025 GPS rempl2)'!L294</f>
        <v>N/A</v>
      </c>
      <c r="M297" s="73" t="str">
        <f>+'PAI 2025 GPS rempl2)'!M294</f>
        <v>N/A</v>
      </c>
      <c r="N297" s="73"/>
      <c r="O297" s="73" t="str">
        <f>+'PAI 2025 GPS rempl2)'!O294</f>
        <v>Publicar Agenda definitiva (Captura de pantalla de la publicación/ único entregable)</v>
      </c>
      <c r="P297" s="73">
        <f>+'PAI 2025 GPS rempl2)'!P294</f>
        <v>0</v>
      </c>
      <c r="Q297" s="73">
        <f>+'PAI 2025 GPS rempl2)'!Q294</f>
        <v>1</v>
      </c>
      <c r="R297" s="73" t="str">
        <f>+'PAI 2025 GPS rempl2)'!R294</f>
        <v>Númerica</v>
      </c>
      <c r="S297" s="73" t="str">
        <f>+'PAI 2025 GPS rempl2)'!S294</f>
        <v># de agendas publicadas / 1 agendas a publicar</v>
      </c>
      <c r="T297" s="73" t="str">
        <f>+'PAI 2025 GPS rempl2)'!T294</f>
        <v>2025-11-10</v>
      </c>
      <c r="U297" s="73" t="str">
        <f>+'PAI 2025 GPS rempl2)'!U294</f>
        <v>2025-11-14</v>
      </c>
      <c r="V297" s="73" t="str">
        <f>+'PAI 2025 GPS rempl2)'!V294</f>
        <v>20-OFICINA DE TECNOLOGÍA E INFORMÁTICA</v>
      </c>
    </row>
    <row r="298" spans="1:22" ht="45" x14ac:dyDescent="0.25">
      <c r="A298" s="36" t="str">
        <f>+'PAI 2025 GPS rempl2)'!A295</f>
        <v>4000.6.6</v>
      </c>
      <c r="B298" s="73" t="str">
        <f>+'PAI 2025 GPS rempl2)'!B295</f>
        <v>4000-DESPACHO DEL SUPERINTENDENTE DELEGADO PARA ASUNTOS JURISDICCIONALES</v>
      </c>
      <c r="C298" s="73">
        <f>+'PAI 2025 GPS rempl2)'!C295</f>
        <v>0</v>
      </c>
      <c r="D298" s="73" t="str">
        <f>+'PAI 2025 GPS rempl2)'!D295</f>
        <v>Actividad propia</v>
      </c>
      <c r="E298" s="73" t="str">
        <f>+'PAI 2025 GPS rempl2)'!E295</f>
        <v>4000.6.6</v>
      </c>
      <c r="F298" s="73" t="str">
        <f>+'PAI 2025 GPS rempl2)'!F295</f>
        <v>N/A</v>
      </c>
      <c r="G298" s="73" t="str">
        <f>+'PAI 2025 GPS rempl2)'!G295</f>
        <v>N/A</v>
      </c>
      <c r="H298" s="73" t="str">
        <f>+'PAI 2025 GPS rempl2)'!H295</f>
        <v>N/A</v>
      </c>
      <c r="I298" s="73" t="str">
        <f>+'PAI 2025 GPS rempl2)'!I295</f>
        <v>N/A</v>
      </c>
      <c r="J298" s="73">
        <f>IF(ISERROR(VLOOKUP(E298,'Plantilla publicacion'!$A$3:$Q$502,17,0)),"N/A",(VLOOKUP(E298,'Plantilla publicacion'!$A$3:$Q$502,17,0)))</f>
        <v>0</v>
      </c>
      <c r="K298" s="73" t="str">
        <f>+'PAI 2025 GPS rempl2)'!K295</f>
        <v>N/A</v>
      </c>
      <c r="L298" s="73" t="str">
        <f>+'PAI 2025 GPS rempl2)'!L295</f>
        <v>N/A</v>
      </c>
      <c r="M298" s="73" t="str">
        <f>+'PAI 2025 GPS rempl2)'!M295</f>
        <v>N/A</v>
      </c>
      <c r="N298" s="73"/>
      <c r="O298" s="73" t="str">
        <f>+'PAI 2025 GPS rempl2)'!O295</f>
        <v>Realizar el evento (fotografías del evento realizado / único entregable)</v>
      </c>
      <c r="P298" s="73">
        <f>+'PAI 2025 GPS rempl2)'!P295</f>
        <v>25</v>
      </c>
      <c r="Q298" s="73">
        <f>+'PAI 2025 GPS rempl2)'!Q295</f>
        <v>1</v>
      </c>
      <c r="R298" s="73" t="str">
        <f>+'PAI 2025 GPS rempl2)'!R295</f>
        <v>Númerica</v>
      </c>
      <c r="S298" s="73" t="str">
        <f>+'PAI 2025 GPS rempl2)'!S295</f>
        <v># de eventos realizados / 1 evento a realizar</v>
      </c>
      <c r="T298" s="73" t="str">
        <f>+'PAI 2025 GPS rempl2)'!T295</f>
        <v>2025-11-18</v>
      </c>
      <c r="U298" s="73" t="str">
        <f>+'PAI 2025 GPS rempl2)'!U295</f>
        <v>2025-12-05</v>
      </c>
      <c r="V298" s="73" t="str">
        <f>+'PAI 2025 GPS rempl2)'!V295</f>
        <v>4000-DESPACHO DEL SUPERINTENDENTE DELEGADO PARA ASUNTOS JURISDICCIONALES;
73-GRUPO DE TRABAJO DE COMUNICACION</v>
      </c>
    </row>
    <row r="299" spans="1:22" ht="75" x14ac:dyDescent="0.25">
      <c r="A299" s="36" t="str">
        <f>+'PAI 2025 GPS rempl2)'!A296</f>
        <v>4000.7</v>
      </c>
      <c r="B299" s="74" t="str">
        <f>+'PAI 2025 GPS rempl2)'!B296</f>
        <v>4000-DESPACHO DEL SUPERINTENDENTE DELEGADO PARA ASUNTOS JURISDICCIONALES</v>
      </c>
      <c r="C299" s="74">
        <f>+'PAI 2025 GPS rempl2)'!C296</f>
        <v>0</v>
      </c>
      <c r="D299" s="74" t="str">
        <f>+'PAI 2025 GPS rempl2)'!D296</f>
        <v>Producto</v>
      </c>
      <c r="E299" s="74" t="str">
        <f>+'PAI 2025 GPS rempl2)'!E296</f>
        <v>4000.7</v>
      </c>
      <c r="F299" s="74" t="str">
        <f>+'PAI 2025 GPS rempl2)'!F296</f>
        <v>Innovador</v>
      </c>
      <c r="G299" s="74" t="str">
        <f>IF(ISERROR(VLOOKUP(E299,'Plantilla publicacion'!$A$3:$F$502,6,0)),"N/A",(VLOOKUP(E299,'Plantilla publicacion'!$A$3:$F$502,6,0)))</f>
        <v>59-Generar sinergias con agentes nacionales e internacionales que permitan potenciar las capacidades de la SIC.</v>
      </c>
      <c r="H299" s="74" t="str">
        <f>IF(ISERROR(VLOOKUP(E299,'Plantilla publicacion'!$A$3:$P$502,14,0)),"N/A",(VLOOKUP(E299,'Plantilla publicacion'!$A$3:$P$502,14,0)))</f>
        <v>105-Cumplimiento de productos del PAI asociados a Generar sinergias con agentes nacionales e internacionales que permitan potenciar las capacidades de la SIC.</v>
      </c>
      <c r="I299" s="74" t="str">
        <f>IF(ISERROR(VLOOKUP(E299,'Plantilla publicacion'!$A$3:$P$502,15,0)),"N/A",(VLOOKUP(E299,'Plantilla publicacion'!$A$3:$P$502,15,0)))</f>
        <v>63 - 1-Generación de oportunidades de cooperación y fortalecimiento de existentes con grupos de interés y de valor.-5-Direccionamiento de la oferta institucional con productos y/o servicios con enfoque preventivo, diferencial y territorial.</v>
      </c>
      <c r="J299" s="74" t="str">
        <f>IF(ISERROR(VLOOKUP(E299,'Plantilla publicacion'!$A$3:$Q$502,17,0)),"N/A",(VLOOKUP(E299,'Plantilla publicacion'!$A$3:$Q$502,17,0)))</f>
        <v>PND - 4-04-1-c- Transformación productiva, internacionalización y acción climática - Políticas de competencia, consumidor e infraestructura de la calidad modernas / PES - Internacionalización</v>
      </c>
      <c r="K299" s="74" t="str">
        <f>+'PAI 2025 GPS rempl2)'!K296</f>
        <v>Si</v>
      </c>
      <c r="L299" s="74" t="str">
        <f>+'PAI 2025 GPS rempl2)'!L296</f>
        <v>C-3503-0200-0011-40401c</v>
      </c>
      <c r="M299" s="74" t="str">
        <f>IF(ISERROR(VLOOKUP(E299,'Plantilla publicacion'!$A$3:$E$502,5,0)),"N/A",(VLOOKUP(E299,'Plantilla publicacion'!$A$3:$E$502,5,0)))</f>
        <v>Política Participación Ciudadana en la Gestión Pública _DIMENSIÓN Gestión con Valores para Resultados</v>
      </c>
      <c r="N299" s="74" t="str">
        <f>IF(VLOOKUP(A299,'Plantilla publicacion'!$A$3:$Q$502,16,0)=0,"NA",VLOOKUP(A299,'Plantilla publicacion'!$A$3:$Q$502,16,0))</f>
        <v>NA</v>
      </c>
      <c r="O299" s="74" t="str">
        <f>+'PAI 2025 GPS rempl2)'!O296</f>
        <v>II Congreso de autoridades administrativas investidas con funciones jurisdiccionales en materia de competencia desleal y propiedad industrial, realizado.   (fotografías del evento realizado /único entregable).</v>
      </c>
      <c r="P299" s="74">
        <f>+'PAI 2025 GPS rempl2)'!P296</f>
        <v>12</v>
      </c>
      <c r="Q299" s="74">
        <f>+'PAI 2025 GPS rempl2)'!Q296</f>
        <v>1</v>
      </c>
      <c r="R299" s="74" t="str">
        <f>+'PAI 2025 GPS rempl2)'!R296</f>
        <v>Númerica</v>
      </c>
      <c r="S299" s="74" t="str">
        <f>+'PAI 2025 GPS rempl2)'!S296</f>
        <v># de encuentro de autoridades realizado / 1 Encuentro de autoridades a realizar</v>
      </c>
      <c r="T299" s="74" t="str">
        <f>+'PAI 2025 GPS rempl2)'!T296</f>
        <v>2025-02-03</v>
      </c>
      <c r="U299" s="74" t="str">
        <f>+'PAI 2025 GPS rempl2)'!U296</f>
        <v>2025-12-05</v>
      </c>
      <c r="V299" s="74" t="str">
        <f>+'PAI 2025 GPS rempl2)'!V296</f>
        <v>20-OFICINA DE TECNOLOGÍA E INFORMÁTICA;
4000-DESPACHO DEL SUPERINTENDENTE DELEGADO PARA ASUNTOS JURISDICCIONALES;
73-GRUPO DE TRABAJO DE COMUNICACION</v>
      </c>
    </row>
    <row r="300" spans="1:22" ht="60" x14ac:dyDescent="0.25">
      <c r="A300" s="36" t="str">
        <f>+'PAI 2025 GPS rempl2)'!A297</f>
        <v>4000.7.1</v>
      </c>
      <c r="B300" s="73" t="str">
        <f>+'PAI 2025 GPS rempl2)'!B297</f>
        <v>4000-DESPACHO DEL SUPERINTENDENTE DELEGADO PARA ASUNTOS JURISDICCIONALES</v>
      </c>
      <c r="C300" s="73">
        <f>+'PAI 2025 GPS rempl2)'!C297</f>
        <v>0</v>
      </c>
      <c r="D300" s="73" t="str">
        <f>+'PAI 2025 GPS rempl2)'!D297</f>
        <v>Actividad propia</v>
      </c>
      <c r="E300" s="73" t="str">
        <f>+'PAI 2025 GPS rempl2)'!E297</f>
        <v>4000.7.1</v>
      </c>
      <c r="F300" s="73" t="str">
        <f>+'PAI 2025 GPS rempl2)'!F297</f>
        <v>N/A</v>
      </c>
      <c r="G300" s="73" t="str">
        <f>+'PAI 2025 GPS rempl2)'!G297</f>
        <v>N/A</v>
      </c>
      <c r="H300" s="73" t="str">
        <f>+'PAI 2025 GPS rempl2)'!H297</f>
        <v>N/A</v>
      </c>
      <c r="I300" s="73" t="str">
        <f>+'PAI 2025 GPS rempl2)'!I297</f>
        <v>N/A</v>
      </c>
      <c r="J300" s="73">
        <f>IF(ISERROR(VLOOKUP(E300,'Plantilla publicacion'!$A$3:$Q$502,17,0)),"N/A",(VLOOKUP(E300,'Plantilla publicacion'!$A$3:$Q$502,17,0)))</f>
        <v>0</v>
      </c>
      <c r="K300" s="73" t="str">
        <f>+'PAI 2025 GPS rempl2)'!K297</f>
        <v>N/A</v>
      </c>
      <c r="L300" s="73" t="str">
        <f>+'PAI 2025 GPS rempl2)'!L297</f>
        <v>N/A</v>
      </c>
      <c r="M300" s="73" t="str">
        <f>+'PAI 2025 GPS rempl2)'!M297</f>
        <v>N/A</v>
      </c>
      <c r="N300" s="73"/>
      <c r="O300" s="73" t="str">
        <f>+'PAI 2025 GPS rempl2)'!O297</f>
        <v>Solicitar publicación de la fecha del evento en el calendario de eventos de la entidad  al Grupo de trabajo de Comunicaciones   (correo electrónico enviado con la fecha del evento/único entregable)</v>
      </c>
      <c r="P300" s="73">
        <f>+'PAI 2025 GPS rempl2)'!P297</f>
        <v>25</v>
      </c>
      <c r="Q300" s="73">
        <f>+'PAI 2025 GPS rempl2)'!Q297</f>
        <v>1</v>
      </c>
      <c r="R300" s="73" t="str">
        <f>+'PAI 2025 GPS rempl2)'!R297</f>
        <v>Númerica</v>
      </c>
      <c r="S300" s="73" t="str">
        <f>+'PAI 2025 GPS rempl2)'!S297</f>
        <v># de publicaciones solicitadas / 1 publicaciones a solicitar</v>
      </c>
      <c r="T300" s="73" t="str">
        <f>+'PAI 2025 GPS rempl2)'!T297</f>
        <v>2025-02-03</v>
      </c>
      <c r="U300" s="73" t="str">
        <f>+'PAI 2025 GPS rempl2)'!U297</f>
        <v>2025-05-30</v>
      </c>
      <c r="V300" s="73" t="str">
        <f>+'PAI 2025 GPS rempl2)'!V297</f>
        <v>4000-DESPACHO DEL SUPERINTENDENTE DELEGADO PARA ASUNTOS JURISDICCIONALES</v>
      </c>
    </row>
    <row r="301" spans="1:22" ht="60" x14ac:dyDescent="0.25">
      <c r="A301" s="36" t="str">
        <f>+'PAI 2025 GPS rempl2)'!A298</f>
        <v>4000.7.2</v>
      </c>
      <c r="B301" s="73" t="str">
        <f>+'PAI 2025 GPS rempl2)'!B298</f>
        <v>4000-DESPACHO DEL SUPERINTENDENTE DELEGADO PARA ASUNTOS JURISDICCIONALES</v>
      </c>
      <c r="C301" s="73">
        <f>+'PAI 2025 GPS rempl2)'!C298</f>
        <v>0</v>
      </c>
      <c r="D301" s="73" t="str">
        <f>+'PAI 2025 GPS rempl2)'!D298</f>
        <v>Actividad sin participaci�n</v>
      </c>
      <c r="E301" s="73" t="str">
        <f>+'PAI 2025 GPS rempl2)'!E298</f>
        <v>4000.7.2</v>
      </c>
      <c r="F301" s="73" t="str">
        <f>+'PAI 2025 GPS rempl2)'!F298</f>
        <v>N/A</v>
      </c>
      <c r="G301" s="73" t="str">
        <f>+'PAI 2025 GPS rempl2)'!G298</f>
        <v>N/A</v>
      </c>
      <c r="H301" s="73" t="str">
        <f>+'PAI 2025 GPS rempl2)'!H298</f>
        <v>N/A</v>
      </c>
      <c r="I301" s="73" t="str">
        <f>+'PAI 2025 GPS rempl2)'!I298</f>
        <v>N/A</v>
      </c>
      <c r="J301" s="73">
        <f>IF(ISERROR(VLOOKUP(E301,'Plantilla publicacion'!$A$3:$Q$502,17,0)),"N/A",(VLOOKUP(E301,'Plantilla publicacion'!$A$3:$Q$502,17,0)))</f>
        <v>0</v>
      </c>
      <c r="K301" s="73" t="str">
        <f>+'PAI 2025 GPS rempl2)'!K298</f>
        <v>N/A</v>
      </c>
      <c r="L301" s="73" t="str">
        <f>+'PAI 2025 GPS rempl2)'!L298</f>
        <v>N/A</v>
      </c>
      <c r="M301" s="73" t="str">
        <f>+'PAI 2025 GPS rempl2)'!M298</f>
        <v>N/A</v>
      </c>
      <c r="N301" s="73"/>
      <c r="O301" s="73" t="str">
        <f>+'PAI 2025 GPS rempl2)'!O298</f>
        <v>Publicar fecha del evento en calendario de la entidad (captura de pantalla de la publicación de la fecha del evento / único entregable)</v>
      </c>
      <c r="P301" s="73">
        <f>+'PAI 2025 GPS rempl2)'!P298</f>
        <v>0</v>
      </c>
      <c r="Q301" s="73">
        <f>+'PAI 2025 GPS rempl2)'!Q298</f>
        <v>1</v>
      </c>
      <c r="R301" s="73" t="str">
        <f>+'PAI 2025 GPS rempl2)'!R298</f>
        <v>Númerica</v>
      </c>
      <c r="S301" s="73" t="str">
        <f>+'PAI 2025 GPS rempl2)'!S298</f>
        <v># de publicaciones realizadas / 1 publicaciones a realizar</v>
      </c>
      <c r="T301" s="73" t="str">
        <f>+'PAI 2025 GPS rempl2)'!T298</f>
        <v>2025-06-03</v>
      </c>
      <c r="U301" s="73" t="str">
        <f>+'PAI 2025 GPS rempl2)'!U298</f>
        <v>2025-09-05</v>
      </c>
      <c r="V301" s="73" t="str">
        <f>+'PAI 2025 GPS rempl2)'!V298</f>
        <v>73-GRUPO DE TRABAJO DE COMUNICACION</v>
      </c>
    </row>
    <row r="302" spans="1:22" ht="45" x14ac:dyDescent="0.25">
      <c r="A302" s="36" t="str">
        <f>+'PAI 2025 GPS rempl2)'!A299</f>
        <v>4000.7.3</v>
      </c>
      <c r="B302" s="73" t="str">
        <f>+'PAI 2025 GPS rempl2)'!B299</f>
        <v>4000-DESPACHO DEL SUPERINTENDENTE DELEGADO PARA ASUNTOS JURISDICCIONALES</v>
      </c>
      <c r="C302" s="73">
        <f>+'PAI 2025 GPS rempl2)'!C299</f>
        <v>0</v>
      </c>
      <c r="D302" s="73" t="str">
        <f>+'PAI 2025 GPS rempl2)'!D299</f>
        <v>Actividad propia</v>
      </c>
      <c r="E302" s="73" t="str">
        <f>+'PAI 2025 GPS rempl2)'!E299</f>
        <v>4000.7.3</v>
      </c>
      <c r="F302" s="73" t="str">
        <f>+'PAI 2025 GPS rempl2)'!F299</f>
        <v>N/A</v>
      </c>
      <c r="G302" s="73" t="str">
        <f>+'PAI 2025 GPS rempl2)'!G299</f>
        <v>N/A</v>
      </c>
      <c r="H302" s="73" t="str">
        <f>+'PAI 2025 GPS rempl2)'!H299</f>
        <v>N/A</v>
      </c>
      <c r="I302" s="73" t="str">
        <f>+'PAI 2025 GPS rempl2)'!I299</f>
        <v>N/A</v>
      </c>
      <c r="J302" s="73">
        <f>IF(ISERROR(VLOOKUP(E302,'Plantilla publicacion'!$A$3:$Q$502,17,0)),"N/A",(VLOOKUP(E302,'Plantilla publicacion'!$A$3:$Q$502,17,0)))</f>
        <v>0</v>
      </c>
      <c r="K302" s="73" t="str">
        <f>+'PAI 2025 GPS rempl2)'!K299</f>
        <v>N/A</v>
      </c>
      <c r="L302" s="73" t="str">
        <f>+'PAI 2025 GPS rempl2)'!L299</f>
        <v>N/A</v>
      </c>
      <c r="M302" s="73" t="str">
        <f>+'PAI 2025 GPS rempl2)'!M299</f>
        <v>N/A</v>
      </c>
      <c r="N302" s="73"/>
      <c r="O302" s="73" t="str">
        <f>+'PAI 2025 GPS rempl2)'!O299</f>
        <v>Diligenciar check list del evento con la fecha definitiva igual a la publicada en el  calendario de eventos (documento de check list para la realización del evento / único entregable)</v>
      </c>
      <c r="P302" s="73">
        <f>+'PAI 2025 GPS rempl2)'!P299</f>
        <v>25</v>
      </c>
      <c r="Q302" s="73">
        <f>+'PAI 2025 GPS rempl2)'!Q299</f>
        <v>1</v>
      </c>
      <c r="R302" s="73" t="str">
        <f>+'PAI 2025 GPS rempl2)'!R299</f>
        <v>Númerica</v>
      </c>
      <c r="S302" s="73" t="str">
        <f>+'PAI 2025 GPS rempl2)'!S299</f>
        <v># de check lista diligenciados / 1 check lista a diligenciar</v>
      </c>
      <c r="T302" s="73" t="str">
        <f>+'PAI 2025 GPS rempl2)'!T299</f>
        <v>2025-09-08</v>
      </c>
      <c r="U302" s="73" t="str">
        <f>+'PAI 2025 GPS rempl2)'!U299</f>
        <v>2025-10-17</v>
      </c>
      <c r="V302" s="73" t="str">
        <f>+'PAI 2025 GPS rempl2)'!V299</f>
        <v>4000-DESPACHO DEL SUPERINTENDENTE DELEGADO PARA ASUNTOS JURISDICCIONALES</v>
      </c>
    </row>
    <row r="303" spans="1:22" ht="30" x14ac:dyDescent="0.25">
      <c r="A303" s="36" t="str">
        <f>+'PAI 2025 GPS rempl2)'!A300</f>
        <v>4000.7.4</v>
      </c>
      <c r="B303" s="73" t="str">
        <f>+'PAI 2025 GPS rempl2)'!B300</f>
        <v>4000-DESPACHO DEL SUPERINTENDENTE DELEGADO PARA ASUNTOS JURISDICCIONALES</v>
      </c>
      <c r="C303" s="73">
        <f>+'PAI 2025 GPS rempl2)'!C300</f>
        <v>0</v>
      </c>
      <c r="D303" s="73" t="str">
        <f>+'PAI 2025 GPS rempl2)'!D300</f>
        <v>Actividad propia</v>
      </c>
      <c r="E303" s="73" t="str">
        <f>+'PAI 2025 GPS rempl2)'!E300</f>
        <v>4000.7.4</v>
      </c>
      <c r="F303" s="73" t="str">
        <f>+'PAI 2025 GPS rempl2)'!F300</f>
        <v>N/A</v>
      </c>
      <c r="G303" s="73" t="str">
        <f>+'PAI 2025 GPS rempl2)'!G300</f>
        <v>N/A</v>
      </c>
      <c r="H303" s="73" t="str">
        <f>+'PAI 2025 GPS rempl2)'!H300</f>
        <v>N/A</v>
      </c>
      <c r="I303" s="73" t="str">
        <f>+'PAI 2025 GPS rempl2)'!I300</f>
        <v>N/A</v>
      </c>
      <c r="J303" s="73">
        <f>IF(ISERROR(VLOOKUP(E303,'Plantilla publicacion'!$A$3:$Q$502,17,0)),"N/A",(VLOOKUP(E303,'Plantilla publicacion'!$A$3:$Q$502,17,0)))</f>
        <v>0</v>
      </c>
      <c r="K303" s="73" t="str">
        <f>+'PAI 2025 GPS rempl2)'!K300</f>
        <v>N/A</v>
      </c>
      <c r="L303" s="73" t="str">
        <f>+'PAI 2025 GPS rempl2)'!L300</f>
        <v>N/A</v>
      </c>
      <c r="M303" s="73" t="str">
        <f>+'PAI 2025 GPS rempl2)'!M300</f>
        <v>N/A</v>
      </c>
      <c r="N303" s="73"/>
      <c r="O303" s="73" t="str">
        <f>+'PAI 2025 GPS rempl2)'!O300</f>
        <v>Elaborar y enviar agenda definitiva para ser publicada (correo electrónico con agenda definitiva / único entregable)</v>
      </c>
      <c r="P303" s="73">
        <f>+'PAI 2025 GPS rempl2)'!P300</f>
        <v>25</v>
      </c>
      <c r="Q303" s="73">
        <f>+'PAI 2025 GPS rempl2)'!Q300</f>
        <v>1</v>
      </c>
      <c r="R303" s="73" t="str">
        <f>+'PAI 2025 GPS rempl2)'!R300</f>
        <v>Númerica</v>
      </c>
      <c r="S303" s="73" t="str">
        <f>+'PAI 2025 GPS rempl2)'!S300</f>
        <v># de agendas definitivas elaboradas y enviadas / 1 agendas a elaborar y enviar</v>
      </c>
      <c r="T303" s="73" t="str">
        <f>+'PAI 2025 GPS rempl2)'!T300</f>
        <v>2025-10-20</v>
      </c>
      <c r="U303" s="73" t="str">
        <f>+'PAI 2025 GPS rempl2)'!U300</f>
        <v>2025-11-07</v>
      </c>
      <c r="V303" s="73" t="str">
        <f>+'PAI 2025 GPS rempl2)'!V300</f>
        <v>4000-DESPACHO DEL SUPERINTENDENTE DELEGADO PARA ASUNTOS JURISDICCIONALES</v>
      </c>
    </row>
    <row r="304" spans="1:22" ht="60" x14ac:dyDescent="0.25">
      <c r="A304" s="36" t="str">
        <f>+'PAI 2025 GPS rempl2)'!A301</f>
        <v>4000.7.5</v>
      </c>
      <c r="B304" s="73" t="str">
        <f>+'PAI 2025 GPS rempl2)'!B301</f>
        <v>4000-DESPACHO DEL SUPERINTENDENTE DELEGADO PARA ASUNTOS JURISDICCIONALES</v>
      </c>
      <c r="C304" s="73">
        <f>+'PAI 2025 GPS rempl2)'!C301</f>
        <v>0</v>
      </c>
      <c r="D304" s="73" t="str">
        <f>+'PAI 2025 GPS rempl2)'!D301</f>
        <v>Actividad sin participaci�n</v>
      </c>
      <c r="E304" s="73" t="str">
        <f>+'PAI 2025 GPS rempl2)'!E301</f>
        <v>4000.7.5</v>
      </c>
      <c r="F304" s="73" t="str">
        <f>+'PAI 2025 GPS rempl2)'!F301</f>
        <v>N/A</v>
      </c>
      <c r="G304" s="73" t="str">
        <f>+'PAI 2025 GPS rempl2)'!G301</f>
        <v>N/A</v>
      </c>
      <c r="H304" s="73" t="str">
        <f>+'PAI 2025 GPS rempl2)'!H301</f>
        <v>N/A</v>
      </c>
      <c r="I304" s="73" t="str">
        <f>+'PAI 2025 GPS rempl2)'!I301</f>
        <v>N/A</v>
      </c>
      <c r="J304" s="73">
        <f>IF(ISERROR(VLOOKUP(E304,'Plantilla publicacion'!$A$3:$Q$502,17,0)),"N/A",(VLOOKUP(E304,'Plantilla publicacion'!$A$3:$Q$502,17,0)))</f>
        <v>0</v>
      </c>
      <c r="K304" s="73" t="str">
        <f>+'PAI 2025 GPS rempl2)'!K301</f>
        <v>N/A</v>
      </c>
      <c r="L304" s="73" t="str">
        <f>+'PAI 2025 GPS rempl2)'!L301</f>
        <v>N/A</v>
      </c>
      <c r="M304" s="73" t="str">
        <f>+'PAI 2025 GPS rempl2)'!M301</f>
        <v>N/A</v>
      </c>
      <c r="N304" s="73"/>
      <c r="O304" s="73" t="str">
        <f>+'PAI 2025 GPS rempl2)'!O301</f>
        <v>Publicar Agenda definitiva (Captura de pantalla de la publicación/ único entregable)</v>
      </c>
      <c r="P304" s="73">
        <f>+'PAI 2025 GPS rempl2)'!P301</f>
        <v>0</v>
      </c>
      <c r="Q304" s="73">
        <f>+'PAI 2025 GPS rempl2)'!Q301</f>
        <v>1</v>
      </c>
      <c r="R304" s="73" t="str">
        <f>+'PAI 2025 GPS rempl2)'!R301</f>
        <v>Númerica</v>
      </c>
      <c r="S304" s="73" t="str">
        <f>+'PAI 2025 GPS rempl2)'!S301</f>
        <v># de agendas publicadas / 1 agendas a publicar</v>
      </c>
      <c r="T304" s="73" t="str">
        <f>+'PAI 2025 GPS rempl2)'!T301</f>
        <v>2025-11-10</v>
      </c>
      <c r="U304" s="73" t="str">
        <f>+'PAI 2025 GPS rempl2)'!U301</f>
        <v>2025-11-14</v>
      </c>
      <c r="V304" s="73" t="str">
        <f>+'PAI 2025 GPS rempl2)'!V301</f>
        <v>20-OFICINA DE TECNOLOGÍA E INFORMÁTICA</v>
      </c>
    </row>
    <row r="305" spans="1:22" ht="45" x14ac:dyDescent="0.25">
      <c r="A305" s="36" t="str">
        <f>+'PAI 2025 GPS rempl2)'!A302</f>
        <v>4000.7.6</v>
      </c>
      <c r="B305" s="73" t="str">
        <f>+'PAI 2025 GPS rempl2)'!B302</f>
        <v>4000-DESPACHO DEL SUPERINTENDENTE DELEGADO PARA ASUNTOS JURISDICCIONALES</v>
      </c>
      <c r="C305" s="73">
        <f>+'PAI 2025 GPS rempl2)'!C302</f>
        <v>0</v>
      </c>
      <c r="D305" s="73" t="str">
        <f>+'PAI 2025 GPS rempl2)'!D302</f>
        <v>Actividad propia</v>
      </c>
      <c r="E305" s="73" t="str">
        <f>+'PAI 2025 GPS rempl2)'!E302</f>
        <v>4000.7.6</v>
      </c>
      <c r="F305" s="73" t="str">
        <f>+'PAI 2025 GPS rempl2)'!F302</f>
        <v>N/A</v>
      </c>
      <c r="G305" s="73" t="str">
        <f>+'PAI 2025 GPS rempl2)'!G302</f>
        <v>N/A</v>
      </c>
      <c r="H305" s="73" t="str">
        <f>+'PAI 2025 GPS rempl2)'!H302</f>
        <v>N/A</v>
      </c>
      <c r="I305" s="73" t="str">
        <f>+'PAI 2025 GPS rempl2)'!I302</f>
        <v>N/A</v>
      </c>
      <c r="J305" s="73">
        <f>IF(ISERROR(VLOOKUP(E305,'Plantilla publicacion'!$A$3:$Q$502,17,0)),"N/A",(VLOOKUP(E305,'Plantilla publicacion'!$A$3:$Q$502,17,0)))</f>
        <v>0</v>
      </c>
      <c r="K305" s="73" t="str">
        <f>+'PAI 2025 GPS rempl2)'!K302</f>
        <v>N/A</v>
      </c>
      <c r="L305" s="73" t="str">
        <f>+'PAI 2025 GPS rempl2)'!L302</f>
        <v>N/A</v>
      </c>
      <c r="M305" s="73" t="str">
        <f>+'PAI 2025 GPS rempl2)'!M302</f>
        <v>N/A</v>
      </c>
      <c r="N305" s="73"/>
      <c r="O305" s="73" t="str">
        <f>+'PAI 2025 GPS rempl2)'!O302</f>
        <v>Realizar el evento (fotografías del evento realizado / único entregable)</v>
      </c>
      <c r="P305" s="73">
        <f>+'PAI 2025 GPS rempl2)'!P302</f>
        <v>25</v>
      </c>
      <c r="Q305" s="73">
        <f>+'PAI 2025 GPS rempl2)'!Q302</f>
        <v>1</v>
      </c>
      <c r="R305" s="73" t="str">
        <f>+'PAI 2025 GPS rempl2)'!R302</f>
        <v>Númerica</v>
      </c>
      <c r="S305" s="73" t="str">
        <f>+'PAI 2025 GPS rempl2)'!S302</f>
        <v># de eventos realizados / 1 evento a realizar</v>
      </c>
      <c r="T305" s="73" t="str">
        <f>+'PAI 2025 GPS rempl2)'!T302</f>
        <v>2025-11-18</v>
      </c>
      <c r="U305" s="73" t="str">
        <f>+'PAI 2025 GPS rempl2)'!U302</f>
        <v>2025-12-05</v>
      </c>
      <c r="V305" s="73" t="str">
        <f>+'PAI 2025 GPS rempl2)'!V302</f>
        <v>4000-DESPACHO DEL SUPERINTENDENTE DELEGADO PARA ASUNTOS JURISDICCIONALES;
73-GRUPO DE TRABAJO DE COMUNICACION</v>
      </c>
    </row>
    <row r="306" spans="1:22" ht="225" x14ac:dyDescent="0.25">
      <c r="A306" s="36" t="str">
        <f>+'PAI 2025 GPS rempl2)'!A303</f>
        <v>4000.8</v>
      </c>
      <c r="B306" s="74" t="str">
        <f>+'PAI 2025 GPS rempl2)'!B303</f>
        <v>4000-DESPACHO DEL SUPERINTENDENTE DELEGADO PARA ASUNTOS JURISDICCIONALES</v>
      </c>
      <c r="C306" s="74">
        <f>+'PAI 2025 GPS rempl2)'!C303</f>
        <v>0</v>
      </c>
      <c r="D306" s="74" t="str">
        <f>+'PAI 2025 GPS rempl2)'!D303</f>
        <v>Producto</v>
      </c>
      <c r="E306" s="74" t="str">
        <f>+'PAI 2025 GPS rempl2)'!E303</f>
        <v>4000.8</v>
      </c>
      <c r="F306" s="74" t="str">
        <f>+'PAI 2025 GPS rempl2)'!F303</f>
        <v>Innovador</v>
      </c>
      <c r="G306" s="74" t="str">
        <f>IF(ISERROR(VLOOKUP(E306,'Plantilla publicacion'!$A$3:$F$502,6,0)),"N/A",(VLOOKUP(E306,'Plantilla publicacion'!$A$3:$F$502,6,0)))</f>
        <v>56-Fortalecer la gestión de la información, el conocimiento y la innovación para optimizar la capacidad institucional</v>
      </c>
      <c r="H306" s="74" t="str">
        <f>IF(ISERROR(VLOOKUP(E306,'Plantilla publicacion'!$A$3:$P$502,14,0)),"N/A",(VLOOKUP(E306,'Plantilla publicacion'!$A$3:$P$502,14,0)))</f>
        <v>102-Cumplimiento de productos del PAI asociados a Fortalecer la gestión de la información, el conocimiento y la innovación para optimizar la capacidad institucional</v>
      </c>
      <c r="I306" s="74" t="str">
        <f>IF(ISERROR(VLOOKUP(E306,'Plantilla publicacion'!$A$3:$P$502,15,0)),"N/A",(VLOOKUP(E306,'Plantilla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06" s="74" t="str">
        <f>IF(ISERROR(VLOOKUP(E306,'Plantilla publicacion'!$A$3:$Q$502,17,0)),"N/A",(VLOOKUP(E306,'Plantilla publicacion'!$A$3:$Q$502,17,0)))</f>
        <v>PND - 5-31-5-b- Convergencia regional - Entidades públicas territoriales y nacionales fortalecidas / PES - Transformación Institucional</v>
      </c>
      <c r="K306" s="74" t="str">
        <f>+'PAI 2025 GPS rempl2)'!K303</f>
        <v>No</v>
      </c>
      <c r="L306" s="74" t="str">
        <f>+'PAI 2025 GPS rempl2)'!L303</f>
        <v>C-3503-0200-0011-40401c</v>
      </c>
      <c r="M306" s="74" t="str">
        <f>IF(ISERROR(VLOOKUP(E306,'Plantilla publicacion'!$A$3:$E$502,5,0)),"N/A",(VLOOKUP(E306,'Plantilla publicacion'!$A$3:$E$502,5,0)))</f>
        <v>Política Servicio al Ciudadano_DIMENSIÓN Gestión con Valores para Resultados</v>
      </c>
      <c r="N306" s="74" t="str">
        <f>IF(VLOOKUP(A306,'Plantilla publicacion'!$A$3:$Q$502,16,0)=0,"NA",VLOOKUP(A306,'Plantilla publicacion'!$A$3:$Q$502,16,0))</f>
        <v>NA</v>
      </c>
      <c r="O306" s="74" t="str">
        <f>+'PAI 2025 GPS rempl2)'!O303</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306" s="74">
        <f>+'PAI 2025 GPS rempl2)'!P303</f>
        <v>5</v>
      </c>
      <c r="Q306" s="74">
        <f>+'PAI 2025 GPS rempl2)'!Q303</f>
        <v>1</v>
      </c>
      <c r="R306" s="74" t="str">
        <f>+'PAI 2025 GPS rempl2)'!R303</f>
        <v>Númerica</v>
      </c>
      <c r="S306" s="74" t="str">
        <f>+'PAI 2025 GPS rempl2)'!S303</f>
        <v># de Evidencias entregadas / 1 Evidencias programadas</v>
      </c>
      <c r="T306" s="74" t="str">
        <f>+'PAI 2025 GPS rempl2)'!T303</f>
        <v>2025-02-03</v>
      </c>
      <c r="U306" s="74" t="str">
        <f>+'PAI 2025 GPS rempl2)'!U303</f>
        <v>2025-12-12</v>
      </c>
      <c r="V306" s="74" t="str">
        <f>+'PAI 2025 GPS rempl2)'!V303</f>
        <v>4000-DESPACHO DEL SUPERINTENDENTE DELEGADO PARA ASUNTOS JURISDICCIONALES</v>
      </c>
    </row>
    <row r="307" spans="1:22" ht="90" x14ac:dyDescent="0.25">
      <c r="A307" s="36" t="str">
        <f>+'PAI 2025 GPS rempl2)'!A304</f>
        <v>4000.8.1</v>
      </c>
      <c r="B307" s="73" t="str">
        <f>+'PAI 2025 GPS rempl2)'!B304</f>
        <v>4000-DESPACHO DEL SUPERINTENDENTE DELEGADO PARA ASUNTOS JURISDICCIONALES</v>
      </c>
      <c r="C307" s="73">
        <f>+'PAI 2025 GPS rempl2)'!C304</f>
        <v>0</v>
      </c>
      <c r="D307" s="73" t="str">
        <f>+'PAI 2025 GPS rempl2)'!D304</f>
        <v>Actividad propia</v>
      </c>
      <c r="E307" s="73" t="str">
        <f>+'PAI 2025 GPS rempl2)'!E304</f>
        <v>4000.8.1</v>
      </c>
      <c r="F307" s="73" t="str">
        <f>+'PAI 2025 GPS rempl2)'!F304</f>
        <v>N/A</v>
      </c>
      <c r="G307" s="73" t="str">
        <f>+'PAI 2025 GPS rempl2)'!G304</f>
        <v>N/A</v>
      </c>
      <c r="H307" s="73" t="str">
        <f>+'PAI 2025 GPS rempl2)'!H304</f>
        <v>N/A</v>
      </c>
      <c r="I307" s="73" t="str">
        <f>+'PAI 2025 GPS rempl2)'!I304</f>
        <v>N/A</v>
      </c>
      <c r="J307" s="73">
        <f>IF(ISERROR(VLOOKUP(E307,'Plantilla publicacion'!$A$3:$Q$502,17,0)),"N/A",(VLOOKUP(E307,'Plantilla publicacion'!$A$3:$Q$502,17,0)))</f>
        <v>0</v>
      </c>
      <c r="K307" s="73" t="str">
        <f>+'PAI 2025 GPS rempl2)'!K304</f>
        <v>N/A</v>
      </c>
      <c r="L307" s="73" t="str">
        <f>+'PAI 2025 GPS rempl2)'!L304</f>
        <v>N/A</v>
      </c>
      <c r="M307" s="73" t="str">
        <f>+'PAI 2025 GPS rempl2)'!M304</f>
        <v>N/A</v>
      </c>
      <c r="N307" s="73"/>
      <c r="O307" s="73" t="str">
        <f>+'PAI 2025 GPS rempl2)'!O304</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307" s="73">
        <f>+'PAI 2025 GPS rempl2)'!P304</f>
        <v>100</v>
      </c>
      <c r="Q307" s="73">
        <f>+'PAI 2025 GPS rempl2)'!Q304</f>
        <v>1</v>
      </c>
      <c r="R307" s="73" t="str">
        <f>+'PAI 2025 GPS rempl2)'!R304</f>
        <v>Númerica</v>
      </c>
      <c r="S307" s="73" t="str">
        <f>+'PAI 2025 GPS rempl2)'!S304</f>
        <v># de Evidencias entregadas / 1 Evidencias programadas</v>
      </c>
      <c r="T307" s="73" t="str">
        <f>+'PAI 2025 GPS rempl2)'!T304</f>
        <v>2025-02-03</v>
      </c>
      <c r="U307" s="73" t="str">
        <f>+'PAI 2025 GPS rempl2)'!U304</f>
        <v>2025-12-12</v>
      </c>
      <c r="V307" s="73" t="str">
        <f>+'PAI 2025 GPS rempl2)'!V304</f>
        <v>4000-DESPACHO DEL SUPERINTENDENTE DELEGADO PARA ASUNTOS JURISDICCIONALES</v>
      </c>
    </row>
    <row r="308" spans="1:22" ht="225" x14ac:dyDescent="0.25">
      <c r="A308" s="36" t="str">
        <f>+'PAI 2025 GPS rempl2)'!A305</f>
        <v>30.1</v>
      </c>
      <c r="B308" s="74" t="str">
        <f>+'PAI 2025 GPS rempl2)'!B305</f>
        <v>30-OFICINA ASESORA DE PLANEACIÓN</v>
      </c>
      <c r="C308" s="74">
        <f>+'PAI 2025 GPS rempl2)'!C305</f>
        <v>0</v>
      </c>
      <c r="D308" s="74" t="str">
        <f>+'PAI 2025 GPS rempl2)'!D305</f>
        <v>Producto</v>
      </c>
      <c r="E308" s="74" t="str">
        <f>+'PAI 2025 GPS rempl2)'!E305</f>
        <v>30.1</v>
      </c>
      <c r="F308" s="74" t="str">
        <f>+'PAI 2025 GPS rempl2)'!F305</f>
        <v>Innovador</v>
      </c>
      <c r="G308" s="74" t="str">
        <f>IF(ISERROR(VLOOKUP(E308,'Plantilla publicacion'!$A$3:$F$502,6,0)),"N/A",(VLOOKUP(E308,'Plantilla publicacion'!$A$3:$F$502,6,0)))</f>
        <v>81-Mejorar la oportunidad en la atención de trámites y servicios.</v>
      </c>
      <c r="H308" s="74" t="str">
        <f>IF(ISERROR(VLOOKUP(E308,'Plantilla publicacion'!$A$3:$P$502,14,0)),"N/A",(VLOOKUP(E308,'Plantilla publicacion'!$A$3:$P$502,14,0)))</f>
        <v>138-Avance promedio de cumplimiento de productos asociados a mejorar la oportunidad en la atención de trámites y servicios.</v>
      </c>
      <c r="I308" s="74" t="str">
        <f>IF(ISERROR(VLOOKUP(E308,'Plantilla publicacion'!$A$3:$P$502,15,0)),"N/A",(VLOOKUP(E308,'Plantilla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08" s="74" t="str">
        <f>IF(ISERROR(VLOOKUP(E308,'Plantilla publicacion'!$A$3:$Q$502,17,0)),"N/A",(VLOOKUP(E308,'Plantilla publicacion'!$A$3:$Q$502,17,0)))</f>
        <v>PND - 5-31-5-b- Convergencia regional - Entidades públicas territoriales y nacionales fortalecidas / PES - Transformación Institucional</v>
      </c>
      <c r="K308" s="74" t="str">
        <f>+'PAI 2025 GPS rempl2)'!K305</f>
        <v>No</v>
      </c>
      <c r="L308" s="74" t="str">
        <f>+'PAI 2025 GPS rempl2)'!L305</f>
        <v>FUNCIONAMIENTO</v>
      </c>
      <c r="M308" s="74" t="str">
        <f>IF(ISERROR(VLOOKUP(E308,'Plantilla publicacion'!$A$3:$E$502,5,0)),"N/A",(VLOOKUP(E308,'Plantilla publicacion'!$A$3:$E$502,5,0)))</f>
        <v>Política Seguimiento y evaluación de la gestión institucional _DIMENSIÓN Evaluación de Resultados</v>
      </c>
      <c r="N308" s="74" t="str">
        <f>IF(VLOOKUP(A308,'Plantilla publicacion'!$A$3:$Q$502,16,0)=0,"NA",VLOOKUP(A308,'Plantilla publicacion'!$A$3:$Q$502,16,0))</f>
        <v>NA</v>
      </c>
      <c r="O308" s="74" t="str">
        <f>+'PAI 2025 GPS rempl2)'!O305</f>
        <v>Sistema de alertas para monitorear el comportamiento de los trámites misionales priorizados, elaborado y presentado (Correo electronico con el envío del reporte al equipo directivo)</v>
      </c>
      <c r="P308" s="74">
        <f>+'PAI 2025 GPS rempl2)'!P305</f>
        <v>17</v>
      </c>
      <c r="Q308" s="74">
        <f>+'PAI 2025 GPS rempl2)'!Q305</f>
        <v>1</v>
      </c>
      <c r="R308" s="74" t="str">
        <f>+'PAI 2025 GPS rempl2)'!R305</f>
        <v>Númerica</v>
      </c>
      <c r="S308" s="74" t="str">
        <f>+'PAI 2025 GPS rempl2)'!S305</f>
        <v># de Sistema de alertas elaborado y presentado / 1 Sistema de alertas programado</v>
      </c>
      <c r="T308" s="74" t="str">
        <f>+'PAI 2025 GPS rempl2)'!T305</f>
        <v>2025-03-14</v>
      </c>
      <c r="U308" s="74" t="str">
        <f>+'PAI 2025 GPS rempl2)'!U305</f>
        <v>2025-12-15</v>
      </c>
      <c r="V308" s="74" t="str">
        <f>+'PAI 2025 GPS rempl2)'!V305</f>
        <v>30-OFICINA ASESORA DE PLANEACIÓN</v>
      </c>
    </row>
    <row r="309" spans="1:22" ht="45" x14ac:dyDescent="0.25">
      <c r="A309" s="36" t="str">
        <f>+'PAI 2025 GPS rempl2)'!A306</f>
        <v>30.1.1</v>
      </c>
      <c r="B309" s="73" t="str">
        <f>+'PAI 2025 GPS rempl2)'!B306</f>
        <v>30-OFICINA ASESORA DE PLANEACIÓN</v>
      </c>
      <c r="C309" s="73">
        <f>+'PAI 2025 GPS rempl2)'!C306</f>
        <v>0</v>
      </c>
      <c r="D309" s="73" t="str">
        <f>+'PAI 2025 GPS rempl2)'!D306</f>
        <v>Actividad propia</v>
      </c>
      <c r="E309" s="73" t="str">
        <f>+'PAI 2025 GPS rempl2)'!E306</f>
        <v>30.1.1</v>
      </c>
      <c r="F309" s="73" t="str">
        <f>+'PAI 2025 GPS rempl2)'!F306</f>
        <v>N/A</v>
      </c>
      <c r="G309" s="73" t="str">
        <f>+'PAI 2025 GPS rempl2)'!G306</f>
        <v>N/A</v>
      </c>
      <c r="H309" s="73" t="str">
        <f>+'PAI 2025 GPS rempl2)'!H306</f>
        <v>N/A</v>
      </c>
      <c r="I309" s="73" t="str">
        <f>+'PAI 2025 GPS rempl2)'!I306</f>
        <v>N/A</v>
      </c>
      <c r="J309" s="73">
        <f>IF(ISERROR(VLOOKUP(E309,'Plantilla publicacion'!$A$3:$Q$502,17,0)),"N/A",(VLOOKUP(E309,'Plantilla publicacion'!$A$3:$Q$502,17,0)))</f>
        <v>0</v>
      </c>
      <c r="K309" s="73" t="str">
        <f>+'PAI 2025 GPS rempl2)'!K306</f>
        <v>N/A</v>
      </c>
      <c r="L309" s="73" t="str">
        <f>+'PAI 2025 GPS rempl2)'!L306</f>
        <v>N/A</v>
      </c>
      <c r="M309" s="73" t="str">
        <f>+'PAI 2025 GPS rempl2)'!M306</f>
        <v>N/A</v>
      </c>
      <c r="N309" s="73"/>
      <c r="O309" s="73" t="str">
        <f>+'PAI 2025 GPS rempl2)'!O306</f>
        <v>Priorizar los trámites por Delegatura objeto de monitoreo (Documento con los tramites priorizados por Delegatura objeto de monitoreo)</v>
      </c>
      <c r="P309" s="73">
        <f>+'PAI 2025 GPS rempl2)'!P306</f>
        <v>20</v>
      </c>
      <c r="Q309" s="73">
        <f>+'PAI 2025 GPS rempl2)'!Q306</f>
        <v>1</v>
      </c>
      <c r="R309" s="73" t="str">
        <f>+'PAI 2025 GPS rempl2)'!R306</f>
        <v>Númerica</v>
      </c>
      <c r="S309" s="73" t="str">
        <f>+'PAI 2025 GPS rempl2)'!S306</f>
        <v># de Documento con trámites priorizados / 1 Documento programado</v>
      </c>
      <c r="T309" s="73" t="str">
        <f>+'PAI 2025 GPS rempl2)'!T306</f>
        <v>2025-03-14</v>
      </c>
      <c r="U309" s="73" t="str">
        <f>+'PAI 2025 GPS rempl2)'!U306</f>
        <v>2025-04-15</v>
      </c>
      <c r="V309" s="73" t="str">
        <f>+'PAI 2025 GPS rempl2)'!V306</f>
        <v>30-OFICINA ASESORA DE PLANEACIÓN</v>
      </c>
    </row>
    <row r="310" spans="1:22" ht="30" x14ac:dyDescent="0.25">
      <c r="A310" s="36" t="str">
        <f>+'PAI 2025 GPS rempl2)'!A307</f>
        <v>30.1.2</v>
      </c>
      <c r="B310" s="73" t="str">
        <f>+'PAI 2025 GPS rempl2)'!B307</f>
        <v>30-OFICINA ASESORA DE PLANEACIÓN</v>
      </c>
      <c r="C310" s="73">
        <f>+'PAI 2025 GPS rempl2)'!C307</f>
        <v>0</v>
      </c>
      <c r="D310" s="73" t="str">
        <f>+'PAI 2025 GPS rempl2)'!D307</f>
        <v>Actividad propia</v>
      </c>
      <c r="E310" s="73" t="str">
        <f>+'PAI 2025 GPS rempl2)'!E307</f>
        <v>30.1.2</v>
      </c>
      <c r="F310" s="73" t="str">
        <f>+'PAI 2025 GPS rempl2)'!F307</f>
        <v>N/A</v>
      </c>
      <c r="G310" s="73" t="str">
        <f>+'PAI 2025 GPS rempl2)'!G307</f>
        <v>N/A</v>
      </c>
      <c r="H310" s="73" t="str">
        <f>+'PAI 2025 GPS rempl2)'!H307</f>
        <v>N/A</v>
      </c>
      <c r="I310" s="73" t="str">
        <f>+'PAI 2025 GPS rempl2)'!I307</f>
        <v>N/A</v>
      </c>
      <c r="J310" s="73">
        <f>IF(ISERROR(VLOOKUP(E310,'Plantilla publicacion'!$A$3:$Q$502,17,0)),"N/A",(VLOOKUP(E310,'Plantilla publicacion'!$A$3:$Q$502,17,0)))</f>
        <v>0</v>
      </c>
      <c r="K310" s="73" t="str">
        <f>+'PAI 2025 GPS rempl2)'!K307</f>
        <v>N/A</v>
      </c>
      <c r="L310" s="73" t="str">
        <f>+'PAI 2025 GPS rempl2)'!L307</f>
        <v>N/A</v>
      </c>
      <c r="M310" s="73" t="str">
        <f>+'PAI 2025 GPS rempl2)'!M307</f>
        <v>N/A</v>
      </c>
      <c r="N310" s="73"/>
      <c r="O310" s="73" t="str">
        <f>+'PAI 2025 GPS rempl2)'!O307</f>
        <v>Definir los parámetros que determinarán las alertas (Documento con la definición de los parámetros )</v>
      </c>
      <c r="P310" s="73">
        <f>+'PAI 2025 GPS rempl2)'!P307</f>
        <v>20</v>
      </c>
      <c r="Q310" s="73">
        <f>+'PAI 2025 GPS rempl2)'!Q307</f>
        <v>1</v>
      </c>
      <c r="R310" s="73" t="str">
        <f>+'PAI 2025 GPS rempl2)'!R307</f>
        <v>Númerica</v>
      </c>
      <c r="S310" s="73" t="str">
        <f>+'PAI 2025 GPS rempl2)'!S307</f>
        <v># de Documento con los parámetros de las alertas realizado / 1 Documento programado</v>
      </c>
      <c r="T310" s="73" t="str">
        <f>+'PAI 2025 GPS rempl2)'!T307</f>
        <v>2025-04-18</v>
      </c>
      <c r="U310" s="73" t="str">
        <f>+'PAI 2025 GPS rempl2)'!U307</f>
        <v>2025-05-02</v>
      </c>
      <c r="V310" s="73" t="str">
        <f>+'PAI 2025 GPS rempl2)'!V307</f>
        <v>30-OFICINA ASESORA DE PLANEACIÓN</v>
      </c>
    </row>
    <row r="311" spans="1:22" ht="45" x14ac:dyDescent="0.25">
      <c r="A311" s="36" t="str">
        <f>+'PAI 2025 GPS rempl2)'!A308</f>
        <v>30.1.3</v>
      </c>
      <c r="B311" s="73" t="str">
        <f>+'PAI 2025 GPS rempl2)'!B308</f>
        <v>30-OFICINA ASESORA DE PLANEACIÓN</v>
      </c>
      <c r="C311" s="73">
        <f>+'PAI 2025 GPS rempl2)'!C308</f>
        <v>0</v>
      </c>
      <c r="D311" s="73" t="str">
        <f>+'PAI 2025 GPS rempl2)'!D308</f>
        <v>Actividad propia</v>
      </c>
      <c r="E311" s="73" t="str">
        <f>+'PAI 2025 GPS rempl2)'!E308</f>
        <v>30.1.3</v>
      </c>
      <c r="F311" s="73" t="str">
        <f>+'PAI 2025 GPS rempl2)'!F308</f>
        <v>N/A</v>
      </c>
      <c r="G311" s="73" t="str">
        <f>+'PAI 2025 GPS rempl2)'!G308</f>
        <v>N/A</v>
      </c>
      <c r="H311" s="73" t="str">
        <f>+'PAI 2025 GPS rempl2)'!H308</f>
        <v>N/A</v>
      </c>
      <c r="I311" s="73" t="str">
        <f>+'PAI 2025 GPS rempl2)'!I308</f>
        <v>N/A</v>
      </c>
      <c r="J311" s="73">
        <f>IF(ISERROR(VLOOKUP(E311,'Plantilla publicacion'!$A$3:$Q$502,17,0)),"N/A",(VLOOKUP(E311,'Plantilla publicacion'!$A$3:$Q$502,17,0)))</f>
        <v>0</v>
      </c>
      <c r="K311" s="73" t="str">
        <f>+'PAI 2025 GPS rempl2)'!K308</f>
        <v>N/A</v>
      </c>
      <c r="L311" s="73" t="str">
        <f>+'PAI 2025 GPS rempl2)'!L308</f>
        <v>N/A</v>
      </c>
      <c r="M311" s="73" t="str">
        <f>+'PAI 2025 GPS rempl2)'!M308</f>
        <v>N/A</v>
      </c>
      <c r="N311" s="73"/>
      <c r="O311" s="73" t="str">
        <f>+'PAI 2025 GPS rempl2)'!O308</f>
        <v>Definir y validar con las Delegaturas el diseño del reporte de alertas (Diseño del reporte de alertas definido y validado por las Delegaturas)</v>
      </c>
      <c r="P311" s="73">
        <f>+'PAI 2025 GPS rempl2)'!P308</f>
        <v>20</v>
      </c>
      <c r="Q311" s="73">
        <f>+'PAI 2025 GPS rempl2)'!Q308</f>
        <v>1</v>
      </c>
      <c r="R311" s="73" t="str">
        <f>+'PAI 2025 GPS rempl2)'!R308</f>
        <v>Númerica</v>
      </c>
      <c r="S311" s="73" t="str">
        <f>+'PAI 2025 GPS rempl2)'!S308</f>
        <v># de Reporte de alertas diseñado / 1 Reporte de alertas programado</v>
      </c>
      <c r="T311" s="73" t="str">
        <f>+'PAI 2025 GPS rempl2)'!T308</f>
        <v>2025-05-05</v>
      </c>
      <c r="U311" s="73" t="str">
        <f>+'PAI 2025 GPS rempl2)'!U308</f>
        <v>2025-05-23</v>
      </c>
      <c r="V311" s="73" t="str">
        <f>+'PAI 2025 GPS rempl2)'!V308</f>
        <v>30-OFICINA ASESORA DE PLANEACIÓN</v>
      </c>
    </row>
    <row r="312" spans="1:22" ht="30" x14ac:dyDescent="0.25">
      <c r="A312" s="36" t="str">
        <f>+'PAI 2025 GPS rempl2)'!A309</f>
        <v>30.1.4</v>
      </c>
      <c r="B312" s="73" t="str">
        <f>+'PAI 2025 GPS rempl2)'!B309</f>
        <v>30-OFICINA ASESORA DE PLANEACIÓN</v>
      </c>
      <c r="C312" s="73">
        <f>+'PAI 2025 GPS rempl2)'!C309</f>
        <v>0</v>
      </c>
      <c r="D312" s="73" t="str">
        <f>+'PAI 2025 GPS rempl2)'!D309</f>
        <v>Actividad propia</v>
      </c>
      <c r="E312" s="73" t="str">
        <f>+'PAI 2025 GPS rempl2)'!E309</f>
        <v>30.1.4</v>
      </c>
      <c r="F312" s="73" t="str">
        <f>+'PAI 2025 GPS rempl2)'!F309</f>
        <v>N/A</v>
      </c>
      <c r="G312" s="73" t="str">
        <f>+'PAI 2025 GPS rempl2)'!G309</f>
        <v>N/A</v>
      </c>
      <c r="H312" s="73" t="str">
        <f>+'PAI 2025 GPS rempl2)'!H309</f>
        <v>N/A</v>
      </c>
      <c r="I312" s="73" t="str">
        <f>+'PAI 2025 GPS rempl2)'!I309</f>
        <v>N/A</v>
      </c>
      <c r="J312" s="73">
        <f>IF(ISERROR(VLOOKUP(E312,'Plantilla publicacion'!$A$3:$Q$502,17,0)),"N/A",(VLOOKUP(E312,'Plantilla publicacion'!$A$3:$Q$502,17,0)))</f>
        <v>0</v>
      </c>
      <c r="K312" s="73" t="str">
        <f>+'PAI 2025 GPS rempl2)'!K309</f>
        <v>N/A</v>
      </c>
      <c r="L312" s="73" t="str">
        <f>+'PAI 2025 GPS rempl2)'!L309</f>
        <v>N/A</v>
      </c>
      <c r="M312" s="73" t="str">
        <f>+'PAI 2025 GPS rempl2)'!M309</f>
        <v>N/A</v>
      </c>
      <c r="N312" s="73"/>
      <c r="O312" s="73" t="str">
        <f>+'PAI 2025 GPS rempl2)'!O309</f>
        <v>Elaborar y presentar reportes al equipo directivo.  (Correos electronicos con el envío del reporte al equipo directivo)</v>
      </c>
      <c r="P312" s="73">
        <f>+'PAI 2025 GPS rempl2)'!P309</f>
        <v>40</v>
      </c>
      <c r="Q312" s="73">
        <f>+'PAI 2025 GPS rempl2)'!Q309</f>
        <v>2</v>
      </c>
      <c r="R312" s="73" t="str">
        <f>+'PAI 2025 GPS rempl2)'!R309</f>
        <v>Númerica</v>
      </c>
      <c r="S312" s="73" t="str">
        <f>+'PAI 2025 GPS rempl2)'!S309</f>
        <v># de Reportes presentados / 2 Reportes programados</v>
      </c>
      <c r="T312" s="73" t="str">
        <f>+'PAI 2025 GPS rempl2)'!T309</f>
        <v>2025-05-26</v>
      </c>
      <c r="U312" s="73" t="str">
        <f>+'PAI 2025 GPS rempl2)'!U309</f>
        <v>2025-12-15</v>
      </c>
      <c r="V312" s="73" t="str">
        <f>+'PAI 2025 GPS rempl2)'!V309</f>
        <v>30-OFICINA ASESORA DE PLANEACIÓN</v>
      </c>
    </row>
    <row r="313" spans="1:22" ht="135" x14ac:dyDescent="0.25">
      <c r="A313" s="36" t="str">
        <f>+'PAI 2025 GPS rempl2)'!A310</f>
        <v>30.2</v>
      </c>
      <c r="B313" s="74" t="str">
        <f>+'PAI 2025 GPS rempl2)'!B310</f>
        <v>30-OFICINA ASESORA DE PLANEACIÓN</v>
      </c>
      <c r="C313" s="74">
        <f>+'PAI 2025 GPS rempl2)'!C310</f>
        <v>0</v>
      </c>
      <c r="D313" s="74" t="str">
        <f>+'PAI 2025 GPS rempl2)'!D310</f>
        <v>Producto</v>
      </c>
      <c r="E313" s="74" t="str">
        <f>+'PAI 2025 GPS rempl2)'!E310</f>
        <v>30.2</v>
      </c>
      <c r="F313" s="74" t="str">
        <f>+'PAI 2025 GPS rempl2)'!F310</f>
        <v>Innovador</v>
      </c>
      <c r="G313" s="74" t="str">
        <f>IF(ISERROR(VLOOKUP(E313,'Plantilla publicacion'!$A$3:$F$502,6,0)),"N/A",(VLOOKUP(E313,'Plantilla publicacion'!$A$3:$F$502,6,0)))</f>
        <v>60-Fortalecer el Sistema Integral de Gestión Institucional en el marco del Modelo Integrado de Planeación y gestión para mejorar la prestación del servicio.</v>
      </c>
      <c r="H313" s="74" t="str">
        <f>IF(ISERROR(VLOOKUP(E313,'Plantilla publicacion'!$A$3:$P$502,14,0)),"N/A",(VLOOKUP(E313,'Plantilla publicacion'!$A$3:$P$502,14,0)))</f>
        <v>106-Cumplimiento de productos del PAI asociados a Fortalecer el Sistema Integral de Gestión Institucional para mejorar la prestación del servicio.</v>
      </c>
      <c r="I313" s="74" t="str">
        <f>IF(ISERROR(VLOOKUP(E313,'Plantilla publicacion'!$A$3:$P$502,15,0)),"N/A",(VLOOKUP(E313,'Plantilla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3" s="74" t="str">
        <f>IF(ISERROR(VLOOKUP(E313,'Plantilla publicacion'!$A$3:$Q$502,17,0)),"N/A",(VLOOKUP(E313,'Plantilla publicacion'!$A$3:$Q$502,17,0)))</f>
        <v>PND - 5-31-5-b- Convergencia regional - Entidades públicas territoriales y nacionales fortalecidas / PES - Transformación Institucional</v>
      </c>
      <c r="K313" s="74" t="str">
        <f>+'PAI 2025 GPS rempl2)'!K310</f>
        <v>No</v>
      </c>
      <c r="L313" s="74" t="str">
        <f>+'PAI 2025 GPS rempl2)'!L310</f>
        <v>C-3503-0200-0016-40401c</v>
      </c>
      <c r="M313" s="74" t="str">
        <f>IF(ISERROR(VLOOKUP(E313,'Plantilla publicacion'!$A$3:$E$502,5,0)),"N/A",(VLOOKUP(E313,'Plantilla publicacion'!$A$3:$E$502,5,0)))</f>
        <v>Política Fortalecimiento Organizacional y Simplificación de Procesos _DIMENSIÓN Gestión con Valores para Resultados</v>
      </c>
      <c r="N313" s="74" t="str">
        <f>IF(VLOOKUP(A313,'Plantilla publicacion'!$A$3:$Q$502,16,0)=0,"NA",VLOOKUP(A313,'Plantilla publicacion'!$A$3:$Q$502,16,0))</f>
        <v>NA</v>
      </c>
      <c r="O313" s="74" t="str">
        <f>+'PAI 2025 GPS rempl2)'!O310</f>
        <v>Proyectos estratégicos transversales estructurados y ejecutados (Informe de resultados)</v>
      </c>
      <c r="P313" s="74">
        <f>+'PAI 2025 GPS rempl2)'!P310</f>
        <v>17</v>
      </c>
      <c r="Q313" s="74">
        <f>+'PAI 2025 GPS rempl2)'!Q310</f>
        <v>100</v>
      </c>
      <c r="R313" s="74" t="str">
        <f>+'PAI 2025 GPS rempl2)'!R310</f>
        <v>Porcentual</v>
      </c>
      <c r="S313" s="74" t="str">
        <f>+'PAI 2025 GPS rempl2)'!S310</f>
        <v>% de Proyectos estratégicos transversales estructurados y ejecutados / 100% de Proyectos estratégicos transversales programados</v>
      </c>
      <c r="T313" s="74" t="str">
        <f>+'PAI 2025 GPS rempl2)'!T310</f>
        <v>2025-02-24</v>
      </c>
      <c r="U313" s="74" t="str">
        <f>+'PAI 2025 GPS rempl2)'!U310</f>
        <v>2025-12-19</v>
      </c>
      <c r="V313" s="74" t="str">
        <f>+'PAI 2025 GPS rempl2)'!V310</f>
        <v>30-OFICINA ASESORA DE PLANEACIÓN</v>
      </c>
    </row>
    <row r="314" spans="1:22" ht="60" x14ac:dyDescent="0.25">
      <c r="A314" s="36" t="str">
        <f>+'PAI 2025 GPS rempl2)'!A311</f>
        <v>30.2.1</v>
      </c>
      <c r="B314" s="73" t="str">
        <f>+'PAI 2025 GPS rempl2)'!B311</f>
        <v>30-OFICINA ASESORA DE PLANEACIÓN</v>
      </c>
      <c r="C314" s="73">
        <f>+'PAI 2025 GPS rempl2)'!C311</f>
        <v>0</v>
      </c>
      <c r="D314" s="73" t="str">
        <f>+'PAI 2025 GPS rempl2)'!D311</f>
        <v>Actividad propia</v>
      </c>
      <c r="E314" s="73" t="str">
        <f>+'PAI 2025 GPS rempl2)'!E311</f>
        <v>30.2.1</v>
      </c>
      <c r="F314" s="73" t="str">
        <f>+'PAI 2025 GPS rempl2)'!F311</f>
        <v>N/A</v>
      </c>
      <c r="G314" s="73" t="str">
        <f>+'PAI 2025 GPS rempl2)'!G311</f>
        <v>N/A</v>
      </c>
      <c r="H314" s="73" t="str">
        <f>+'PAI 2025 GPS rempl2)'!H311</f>
        <v>N/A</v>
      </c>
      <c r="I314" s="73" t="str">
        <f>+'PAI 2025 GPS rempl2)'!I311</f>
        <v>N/A</v>
      </c>
      <c r="J314" s="73">
        <f>IF(ISERROR(VLOOKUP(E314,'Plantilla publicacion'!$A$3:$Q$502,17,0)),"N/A",(VLOOKUP(E314,'Plantilla publicacion'!$A$3:$Q$502,17,0)))</f>
        <v>0</v>
      </c>
      <c r="K314" s="73" t="str">
        <f>+'PAI 2025 GPS rempl2)'!K311</f>
        <v>N/A</v>
      </c>
      <c r="L314" s="73" t="str">
        <f>+'PAI 2025 GPS rempl2)'!L311</f>
        <v>N/A</v>
      </c>
      <c r="M314" s="73" t="str">
        <f>+'PAI 2025 GPS rempl2)'!M311</f>
        <v>N/A</v>
      </c>
      <c r="N314" s="73"/>
      <c r="O314" s="73" t="str">
        <f>+'PAI 2025 GPS rempl2)'!O311</f>
        <v>Identificar y someter a aprobación del Despacho, la definición de 2 proyectos estratégicos de impacto transversal  a ser ejecutados (proyectos estratégicos de impacto transversal identificados y aprobados)</v>
      </c>
      <c r="P314" s="73">
        <f>+'PAI 2025 GPS rempl2)'!P311</f>
        <v>15</v>
      </c>
      <c r="Q314" s="73">
        <f>+'PAI 2025 GPS rempl2)'!Q311</f>
        <v>2</v>
      </c>
      <c r="R314" s="73" t="str">
        <f>+'PAI 2025 GPS rempl2)'!R311</f>
        <v>Númerica</v>
      </c>
      <c r="S314" s="73" t="str">
        <f>+'PAI 2025 GPS rempl2)'!S311</f>
        <v># de Proyectos estratégicos de impacto transversal a ser ejecutados aprobados / 2 Proyectos estratégicos de impacto transversal a ser ejecutados por aprobar</v>
      </c>
      <c r="T314" s="73" t="str">
        <f>+'PAI 2025 GPS rempl2)'!T311</f>
        <v>2025-02-24</v>
      </c>
      <c r="U314" s="73" t="str">
        <f>+'PAI 2025 GPS rempl2)'!U311</f>
        <v>2025-03-07</v>
      </c>
      <c r="V314" s="73" t="str">
        <f>+'PAI 2025 GPS rempl2)'!V311</f>
        <v>30-OFICINA ASESORA DE PLANEACIÓN</v>
      </c>
    </row>
    <row r="315" spans="1:22" ht="45" x14ac:dyDescent="0.25">
      <c r="A315" s="36" t="str">
        <f>+'PAI 2025 GPS rempl2)'!A312</f>
        <v>30.2.2</v>
      </c>
      <c r="B315" s="73" t="str">
        <f>+'PAI 2025 GPS rempl2)'!B312</f>
        <v>30-OFICINA ASESORA DE PLANEACIÓN</v>
      </c>
      <c r="C315" s="73">
        <f>+'PAI 2025 GPS rempl2)'!C312</f>
        <v>0</v>
      </c>
      <c r="D315" s="73" t="str">
        <f>+'PAI 2025 GPS rempl2)'!D312</f>
        <v>Actividad propia</v>
      </c>
      <c r="E315" s="73" t="str">
        <f>+'PAI 2025 GPS rempl2)'!E312</f>
        <v>30.2.2</v>
      </c>
      <c r="F315" s="73" t="str">
        <f>+'PAI 2025 GPS rempl2)'!F312</f>
        <v>N/A</v>
      </c>
      <c r="G315" s="73" t="str">
        <f>+'PAI 2025 GPS rempl2)'!G312</f>
        <v>N/A</v>
      </c>
      <c r="H315" s="73" t="str">
        <f>+'PAI 2025 GPS rempl2)'!H312</f>
        <v>N/A</v>
      </c>
      <c r="I315" s="73" t="str">
        <f>+'PAI 2025 GPS rempl2)'!I312</f>
        <v>N/A</v>
      </c>
      <c r="J315" s="73">
        <f>IF(ISERROR(VLOOKUP(E315,'Plantilla publicacion'!$A$3:$Q$502,17,0)),"N/A",(VLOOKUP(E315,'Plantilla publicacion'!$A$3:$Q$502,17,0)))</f>
        <v>0</v>
      </c>
      <c r="K315" s="73" t="str">
        <f>+'PAI 2025 GPS rempl2)'!K312</f>
        <v>N/A</v>
      </c>
      <c r="L315" s="73" t="str">
        <f>+'PAI 2025 GPS rempl2)'!L312</f>
        <v>N/A</v>
      </c>
      <c r="M315" s="73" t="str">
        <f>+'PAI 2025 GPS rempl2)'!M312</f>
        <v>N/A</v>
      </c>
      <c r="N315" s="73"/>
      <c r="O315" s="73" t="str">
        <f>+'PAI 2025 GPS rempl2)'!O312</f>
        <v>Diseñar y concertar el plan de trabajo (actividades hito y responsable) (Plan de trabajo Diseñado y concertado con las áreas involucradas)</v>
      </c>
      <c r="P315" s="73">
        <f>+'PAI 2025 GPS rempl2)'!P312</f>
        <v>30</v>
      </c>
      <c r="Q315" s="73">
        <f>+'PAI 2025 GPS rempl2)'!Q312</f>
        <v>1</v>
      </c>
      <c r="R315" s="73" t="str">
        <f>+'PAI 2025 GPS rempl2)'!R312</f>
        <v>Númerica</v>
      </c>
      <c r="S315" s="73" t="str">
        <f>+'PAI 2025 GPS rempl2)'!S312</f>
        <v># de Plan de trabajo diseñado y concertado / 1 Plan de trabajo programado</v>
      </c>
      <c r="T315" s="73" t="str">
        <f>+'PAI 2025 GPS rempl2)'!T312</f>
        <v>2025-03-10</v>
      </c>
      <c r="U315" s="73" t="str">
        <f>+'PAI 2025 GPS rempl2)'!U312</f>
        <v>2025-04-30</v>
      </c>
      <c r="V315" s="73" t="str">
        <f>+'PAI 2025 GPS rempl2)'!V312</f>
        <v>30-OFICINA ASESORA DE PLANEACIÓN</v>
      </c>
    </row>
    <row r="316" spans="1:22" ht="30" x14ac:dyDescent="0.25">
      <c r="A316" s="36" t="str">
        <f>+'PAI 2025 GPS rempl2)'!A313</f>
        <v>30.2.3</v>
      </c>
      <c r="B316" s="73" t="str">
        <f>+'PAI 2025 GPS rempl2)'!B313</f>
        <v>30-OFICINA ASESORA DE PLANEACIÓN</v>
      </c>
      <c r="C316" s="73">
        <f>+'PAI 2025 GPS rempl2)'!C313</f>
        <v>0</v>
      </c>
      <c r="D316" s="73" t="str">
        <f>+'PAI 2025 GPS rempl2)'!D313</f>
        <v>Actividad propia</v>
      </c>
      <c r="E316" s="73" t="str">
        <f>+'PAI 2025 GPS rempl2)'!E313</f>
        <v>30.2.3</v>
      </c>
      <c r="F316" s="73" t="str">
        <f>+'PAI 2025 GPS rempl2)'!F313</f>
        <v>N/A</v>
      </c>
      <c r="G316" s="73" t="str">
        <f>+'PAI 2025 GPS rempl2)'!G313</f>
        <v>N/A</v>
      </c>
      <c r="H316" s="73" t="str">
        <f>+'PAI 2025 GPS rempl2)'!H313</f>
        <v>N/A</v>
      </c>
      <c r="I316" s="73" t="str">
        <f>+'PAI 2025 GPS rempl2)'!I313</f>
        <v>N/A</v>
      </c>
      <c r="J316" s="73">
        <f>IF(ISERROR(VLOOKUP(E316,'Plantilla publicacion'!$A$3:$Q$502,17,0)),"N/A",(VLOOKUP(E316,'Plantilla publicacion'!$A$3:$Q$502,17,0)))</f>
        <v>0</v>
      </c>
      <c r="K316" s="73" t="str">
        <f>+'PAI 2025 GPS rempl2)'!K313</f>
        <v>N/A</v>
      </c>
      <c r="L316" s="73" t="str">
        <f>+'PAI 2025 GPS rempl2)'!L313</f>
        <v>N/A</v>
      </c>
      <c r="M316" s="73" t="str">
        <f>+'PAI 2025 GPS rempl2)'!M313</f>
        <v>N/A</v>
      </c>
      <c r="N316" s="73"/>
      <c r="O316" s="73" t="str">
        <f>+'PAI 2025 GPS rempl2)'!O313</f>
        <v>Ejecutar el plan de trabajo (Seguimiento al plan de trabajo y evidencias de su cumplimiento)</v>
      </c>
      <c r="P316" s="73">
        <f>+'PAI 2025 GPS rempl2)'!P313</f>
        <v>50</v>
      </c>
      <c r="Q316" s="73">
        <f>+'PAI 2025 GPS rempl2)'!Q313</f>
        <v>100</v>
      </c>
      <c r="R316" s="73" t="str">
        <f>+'PAI 2025 GPS rempl2)'!R313</f>
        <v>Porcentual</v>
      </c>
      <c r="S316" s="73" t="str">
        <f>+'PAI 2025 GPS rempl2)'!S313</f>
        <v>% de Avance logrado plan de trabajo / 100% de Avance propuesto plan de trabajo</v>
      </c>
      <c r="T316" s="73" t="str">
        <f>+'PAI 2025 GPS rempl2)'!T313</f>
        <v>2025-05-01</v>
      </c>
      <c r="U316" s="73" t="str">
        <f>+'PAI 2025 GPS rempl2)'!U313</f>
        <v>2025-11-28</v>
      </c>
      <c r="V316" s="73" t="str">
        <f>+'PAI 2025 GPS rempl2)'!V313</f>
        <v>30-OFICINA ASESORA DE PLANEACIÓN</v>
      </c>
    </row>
    <row r="317" spans="1:22" ht="30" x14ac:dyDescent="0.25">
      <c r="A317" s="36" t="str">
        <f>+'PAI 2025 GPS rempl2)'!A314</f>
        <v>30.2.4</v>
      </c>
      <c r="B317" s="73" t="str">
        <f>+'PAI 2025 GPS rempl2)'!B314</f>
        <v>30-OFICINA ASESORA DE PLANEACIÓN</v>
      </c>
      <c r="C317" s="73">
        <f>+'PAI 2025 GPS rempl2)'!C314</f>
        <v>0</v>
      </c>
      <c r="D317" s="73" t="str">
        <f>+'PAI 2025 GPS rempl2)'!D314</f>
        <v>Actividad propia</v>
      </c>
      <c r="E317" s="73" t="str">
        <f>+'PAI 2025 GPS rempl2)'!E314</f>
        <v>30.2.4</v>
      </c>
      <c r="F317" s="73" t="str">
        <f>+'PAI 2025 GPS rempl2)'!F314</f>
        <v>N/A</v>
      </c>
      <c r="G317" s="73" t="str">
        <f>+'PAI 2025 GPS rempl2)'!G314</f>
        <v>N/A</v>
      </c>
      <c r="H317" s="73" t="str">
        <f>+'PAI 2025 GPS rempl2)'!H314</f>
        <v>N/A</v>
      </c>
      <c r="I317" s="73" t="str">
        <f>+'PAI 2025 GPS rempl2)'!I314</f>
        <v>N/A</v>
      </c>
      <c r="J317" s="73">
        <f>IF(ISERROR(VLOOKUP(E317,'Plantilla publicacion'!$A$3:$Q$502,17,0)),"N/A",(VLOOKUP(E317,'Plantilla publicacion'!$A$3:$Q$502,17,0)))</f>
        <v>0</v>
      </c>
      <c r="K317" s="73" t="str">
        <f>+'PAI 2025 GPS rempl2)'!K314</f>
        <v>N/A</v>
      </c>
      <c r="L317" s="73" t="str">
        <f>+'PAI 2025 GPS rempl2)'!L314</f>
        <v>N/A</v>
      </c>
      <c r="M317" s="73" t="str">
        <f>+'PAI 2025 GPS rempl2)'!M314</f>
        <v>N/A</v>
      </c>
      <c r="N317" s="73"/>
      <c r="O317" s="73" t="str">
        <f>+'PAI 2025 GPS rempl2)'!O314</f>
        <v>Presentar resultados (Presentación de resultados y  Lista de asistencia reunióno de presentación)</v>
      </c>
      <c r="P317" s="73">
        <f>+'PAI 2025 GPS rempl2)'!P314</f>
        <v>5</v>
      </c>
      <c r="Q317" s="73">
        <f>+'PAI 2025 GPS rempl2)'!Q314</f>
        <v>2</v>
      </c>
      <c r="R317" s="73" t="str">
        <f>+'PAI 2025 GPS rempl2)'!R314</f>
        <v>Númerica</v>
      </c>
      <c r="S317" s="73" t="str">
        <f>+'PAI 2025 GPS rempl2)'!S314</f>
        <v># de Soportes presentados / 2 Soportes a presentar</v>
      </c>
      <c r="T317" s="73" t="str">
        <f>+'PAI 2025 GPS rempl2)'!T314</f>
        <v>2025-12-01</v>
      </c>
      <c r="U317" s="73" t="str">
        <f>+'PAI 2025 GPS rempl2)'!U314</f>
        <v>2025-12-19</v>
      </c>
      <c r="V317" s="73" t="str">
        <f>+'PAI 2025 GPS rempl2)'!V314</f>
        <v>30-OFICINA ASESORA DE PLANEACIÓN</v>
      </c>
    </row>
    <row r="318" spans="1:22" ht="135" x14ac:dyDescent="0.25">
      <c r="A318" s="36" t="str">
        <f>+'PAI 2025 GPS rempl2)'!A315</f>
        <v>30.3</v>
      </c>
      <c r="B318" s="74" t="str">
        <f>+'PAI 2025 GPS rempl2)'!B315</f>
        <v>30-OFICINA ASESORA DE PLANEACIÓN</v>
      </c>
      <c r="C318" s="74">
        <f>+'PAI 2025 GPS rempl2)'!C315</f>
        <v>0</v>
      </c>
      <c r="D318" s="74" t="str">
        <f>+'PAI 2025 GPS rempl2)'!D315</f>
        <v>Producto</v>
      </c>
      <c r="E318" s="74" t="str">
        <f>+'PAI 2025 GPS rempl2)'!E315</f>
        <v>30.3</v>
      </c>
      <c r="F318" s="74" t="str">
        <f>+'PAI 2025 GPS rempl2)'!F315</f>
        <v>Innovador</v>
      </c>
      <c r="G318" s="74" t="str">
        <f>IF(ISERROR(VLOOKUP(E318,'Plantilla publicacion'!$A$3:$F$502,6,0)),"N/A",(VLOOKUP(E318,'Plantilla publicacion'!$A$3:$F$502,6,0)))</f>
        <v>60-Fortalecer el Sistema Integral de Gestión Institucional en el marco del Modelo Integrado de Planeación y gestión para mejorar la prestación del servicio.</v>
      </c>
      <c r="H318" s="74" t="str">
        <f>IF(ISERROR(VLOOKUP(E318,'Plantilla publicacion'!$A$3:$P$502,14,0)),"N/A",(VLOOKUP(E318,'Plantilla publicacion'!$A$3:$P$502,14,0)))</f>
        <v>106-Cumplimiento de productos del PAI asociados a Fortalecer el Sistema Integral de Gestión Institucional para mejorar la prestación del servicio.</v>
      </c>
      <c r="I318" s="74" t="str">
        <f>IF(ISERROR(VLOOKUP(E318,'Plantilla publicacion'!$A$3:$P$502,15,0)),"N/A",(VLOOKUP(E318,'Plantilla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8" s="74" t="str">
        <f>IF(ISERROR(VLOOKUP(E318,'Plantilla publicacion'!$A$3:$Q$502,17,0)),"N/A",(VLOOKUP(E318,'Plantilla publicacion'!$A$3:$Q$502,17,0)))</f>
        <v>PND - 5-31-5-b- Convergencia regional - Entidades públicas territoriales y nacionales fortalecidas / PES - Transformación Institucional</v>
      </c>
      <c r="K318" s="74" t="str">
        <f>+'PAI 2025 GPS rempl2)'!K315</f>
        <v>No</v>
      </c>
      <c r="L318" s="74" t="str">
        <f>+'PAI 2025 GPS rempl2)'!L315</f>
        <v>FUNCIONAMIENTO</v>
      </c>
      <c r="M318" s="74" t="str">
        <f>IF(ISERROR(VLOOKUP(E318,'Plantilla publicacion'!$A$3:$E$502,5,0)),"N/A",(VLOOKUP(E318,'Plantilla publicacion'!$A$3:$E$502,5,0)))</f>
        <v>Política Gestión Presupuestal y Eficiencia del Gasto Público _DIMENSIÓN Direccionamiento Estratégico y Planeación</v>
      </c>
      <c r="N318" s="74" t="str">
        <f>IF(VLOOKUP(A318,'Plantilla publicacion'!$A$3:$Q$502,16,0)=0,"NA",VLOOKUP(A318,'Plantilla publicacion'!$A$3:$Q$502,16,0))</f>
        <v>NA</v>
      </c>
      <c r="O318" s="74" t="str">
        <f>+'PAI 2025 GPS rempl2)'!O315</f>
        <v>Herramienta de análisis y optimización de la distribución del gasto de la Entidad, implementada (Informe con link a la herramineta y explicaciones de su implementación)</v>
      </c>
      <c r="P318" s="74">
        <f>+'PAI 2025 GPS rempl2)'!P315</f>
        <v>17</v>
      </c>
      <c r="Q318" s="74">
        <f>+'PAI 2025 GPS rempl2)'!Q315</f>
        <v>1</v>
      </c>
      <c r="R318" s="74" t="str">
        <f>+'PAI 2025 GPS rempl2)'!R315</f>
        <v>Númerica</v>
      </c>
      <c r="S318" s="74" t="str">
        <f>+'PAI 2025 GPS rempl2)'!S315</f>
        <v># de Herramienta implementada / 1 Herramienta programada</v>
      </c>
      <c r="T318" s="74" t="str">
        <f>+'PAI 2025 GPS rempl2)'!T315</f>
        <v>2025-04-14</v>
      </c>
      <c r="U318" s="74" t="str">
        <f>+'PAI 2025 GPS rempl2)'!U315</f>
        <v>2025-12-19</v>
      </c>
      <c r="V318" s="74" t="str">
        <f>+'PAI 2025 GPS rempl2)'!V315</f>
        <v>30-OFICINA ASESORA DE PLANEACIÓN</v>
      </c>
    </row>
    <row r="319" spans="1:22" ht="30" x14ac:dyDescent="0.25">
      <c r="A319" s="36" t="str">
        <f>+'PAI 2025 GPS rempl2)'!A316</f>
        <v>30.3.1</v>
      </c>
      <c r="B319" s="73" t="str">
        <f>+'PAI 2025 GPS rempl2)'!B316</f>
        <v>30-OFICINA ASESORA DE PLANEACIÓN</v>
      </c>
      <c r="C319" s="73">
        <f>+'PAI 2025 GPS rempl2)'!C316</f>
        <v>0</v>
      </c>
      <c r="D319" s="73" t="str">
        <f>+'PAI 2025 GPS rempl2)'!D316</f>
        <v>Actividad propia</v>
      </c>
      <c r="E319" s="73" t="str">
        <f>+'PAI 2025 GPS rempl2)'!E316</f>
        <v>30.3.1</v>
      </c>
      <c r="F319" s="73" t="str">
        <f>+'PAI 2025 GPS rempl2)'!F316</f>
        <v>N/A</v>
      </c>
      <c r="G319" s="73" t="str">
        <f>+'PAI 2025 GPS rempl2)'!G316</f>
        <v>N/A</v>
      </c>
      <c r="H319" s="73" t="str">
        <f>+'PAI 2025 GPS rempl2)'!H316</f>
        <v>N/A</v>
      </c>
      <c r="I319" s="73" t="str">
        <f>+'PAI 2025 GPS rempl2)'!I316</f>
        <v>N/A</v>
      </c>
      <c r="J319" s="73">
        <f>IF(ISERROR(VLOOKUP(E319,'Plantilla publicacion'!$A$3:$Q$502,17,0)),"N/A",(VLOOKUP(E319,'Plantilla publicacion'!$A$3:$Q$502,17,0)))</f>
        <v>0</v>
      </c>
      <c r="K319" s="73" t="str">
        <f>+'PAI 2025 GPS rempl2)'!K316</f>
        <v>N/A</v>
      </c>
      <c r="L319" s="73" t="str">
        <f>+'PAI 2025 GPS rempl2)'!L316</f>
        <v>N/A</v>
      </c>
      <c r="M319" s="73" t="str">
        <f>+'PAI 2025 GPS rempl2)'!M316</f>
        <v>N/A</v>
      </c>
      <c r="N319" s="73"/>
      <c r="O319" s="73" t="str">
        <f>+'PAI 2025 GPS rempl2)'!O316</f>
        <v>Elaborar el plan de trabajo para el diseño e implementación de la herramienta (Plan de trabajo diseñado)</v>
      </c>
      <c r="P319" s="73">
        <f>+'PAI 2025 GPS rempl2)'!P316</f>
        <v>20</v>
      </c>
      <c r="Q319" s="73">
        <f>+'PAI 2025 GPS rempl2)'!Q316</f>
        <v>1</v>
      </c>
      <c r="R319" s="73" t="str">
        <f>+'PAI 2025 GPS rempl2)'!R316</f>
        <v>Númerica</v>
      </c>
      <c r="S319" s="73" t="str">
        <f>+'PAI 2025 GPS rempl2)'!S316</f>
        <v># de Plan de trabajo diseñado / 1 Plan de trabajo programado</v>
      </c>
      <c r="T319" s="73" t="str">
        <f>+'PAI 2025 GPS rempl2)'!T316</f>
        <v>2025-04-14</v>
      </c>
      <c r="U319" s="73" t="str">
        <f>+'PAI 2025 GPS rempl2)'!U316</f>
        <v>2025-05-30</v>
      </c>
      <c r="V319" s="73" t="str">
        <f>+'PAI 2025 GPS rempl2)'!V316</f>
        <v>30-OFICINA ASESORA DE PLANEACIÓN</v>
      </c>
    </row>
    <row r="320" spans="1:22" ht="30" x14ac:dyDescent="0.25">
      <c r="A320" s="36" t="str">
        <f>+'PAI 2025 GPS rempl2)'!A317</f>
        <v>30.3.2</v>
      </c>
      <c r="B320" s="73" t="str">
        <f>+'PAI 2025 GPS rempl2)'!B317</f>
        <v>30-OFICINA ASESORA DE PLANEACIÓN</v>
      </c>
      <c r="C320" s="73">
        <f>+'PAI 2025 GPS rempl2)'!C317</f>
        <v>0</v>
      </c>
      <c r="D320" s="73" t="str">
        <f>+'PAI 2025 GPS rempl2)'!D317</f>
        <v>Actividad propia</v>
      </c>
      <c r="E320" s="73" t="str">
        <f>+'PAI 2025 GPS rempl2)'!E317</f>
        <v>30.3.2</v>
      </c>
      <c r="F320" s="73" t="str">
        <f>+'PAI 2025 GPS rempl2)'!F317</f>
        <v>N/A</v>
      </c>
      <c r="G320" s="73" t="str">
        <f>+'PAI 2025 GPS rempl2)'!G317</f>
        <v>N/A</v>
      </c>
      <c r="H320" s="73" t="str">
        <f>+'PAI 2025 GPS rempl2)'!H317</f>
        <v>N/A</v>
      </c>
      <c r="I320" s="73" t="str">
        <f>+'PAI 2025 GPS rempl2)'!I317</f>
        <v>N/A</v>
      </c>
      <c r="J320" s="73">
        <f>IF(ISERROR(VLOOKUP(E320,'Plantilla publicacion'!$A$3:$Q$502,17,0)),"N/A",(VLOOKUP(E320,'Plantilla publicacion'!$A$3:$Q$502,17,0)))</f>
        <v>0</v>
      </c>
      <c r="K320" s="73" t="str">
        <f>+'PAI 2025 GPS rempl2)'!K317</f>
        <v>N/A</v>
      </c>
      <c r="L320" s="73" t="str">
        <f>+'PAI 2025 GPS rempl2)'!L317</f>
        <v>N/A</v>
      </c>
      <c r="M320" s="73" t="str">
        <f>+'PAI 2025 GPS rempl2)'!M317</f>
        <v>N/A</v>
      </c>
      <c r="N320" s="73"/>
      <c r="O320" s="73" t="str">
        <f>+'PAI 2025 GPS rempl2)'!O317</f>
        <v>Ejecutar el plan de trabajo (Seguimiento al plan de trabajo y evidencias de su cumplimiento)</v>
      </c>
      <c r="P320" s="73">
        <f>+'PAI 2025 GPS rempl2)'!P317</f>
        <v>80</v>
      </c>
      <c r="Q320" s="73">
        <f>+'PAI 2025 GPS rempl2)'!Q317</f>
        <v>100</v>
      </c>
      <c r="R320" s="73" t="str">
        <f>+'PAI 2025 GPS rempl2)'!R317</f>
        <v>Porcentual</v>
      </c>
      <c r="S320" s="73" t="str">
        <f>+'PAI 2025 GPS rempl2)'!S317</f>
        <v>% de Avance logrado plan de trabajo / 100% de Avance propuesto plan de trabajo</v>
      </c>
      <c r="T320" s="73" t="str">
        <f>+'PAI 2025 GPS rempl2)'!T317</f>
        <v>2025-06-02</v>
      </c>
      <c r="U320" s="73" t="str">
        <f>+'PAI 2025 GPS rempl2)'!U317</f>
        <v>2025-12-19</v>
      </c>
      <c r="V320" s="73" t="str">
        <f>+'PAI 2025 GPS rempl2)'!V317</f>
        <v>30-OFICINA ASESORA DE PLANEACIÓN</v>
      </c>
    </row>
    <row r="321" spans="1:22" ht="135" x14ac:dyDescent="0.25">
      <c r="A321" s="36" t="str">
        <f>+'PAI 2025 GPS rempl2)'!A318</f>
        <v>30.4</v>
      </c>
      <c r="B321" s="74" t="str">
        <f>+'PAI 2025 GPS rempl2)'!B318</f>
        <v>30-OFICINA ASESORA DE PLANEACIÓN</v>
      </c>
      <c r="C321" s="74">
        <f>+'PAI 2025 GPS rempl2)'!C318</f>
        <v>0</v>
      </c>
      <c r="D321" s="74" t="str">
        <f>+'PAI 2025 GPS rempl2)'!D318</f>
        <v>Producto</v>
      </c>
      <c r="E321" s="74" t="str">
        <f>+'PAI 2025 GPS rempl2)'!E318</f>
        <v>30.4</v>
      </c>
      <c r="F321" s="74" t="str">
        <f>+'PAI 2025 GPS rempl2)'!F318</f>
        <v>Innovador</v>
      </c>
      <c r="G321" s="74" t="str">
        <f>IF(ISERROR(VLOOKUP(E321,'Plantilla publicacion'!$A$3:$F$502,6,0)),"N/A",(VLOOKUP(E321,'Plantilla publicacion'!$A$3:$F$502,6,0)))</f>
        <v>60-Fortalecer el Sistema Integral de Gestión Institucional en el marco del Modelo Integrado de Planeación y gestión para mejorar la prestación del servicio.</v>
      </c>
      <c r="H321" s="74" t="str">
        <f>IF(ISERROR(VLOOKUP(E321,'Plantilla publicacion'!$A$3:$P$502,14,0)),"N/A",(VLOOKUP(E321,'Plantilla publicacion'!$A$3:$P$502,14,0)))</f>
        <v>106-Cumplimiento de productos del PAI asociados a Fortalecer el Sistema Integral de Gestión Institucional para mejorar la prestación del servicio.</v>
      </c>
      <c r="I321" s="74" t="str">
        <f>IF(ISERROR(VLOOKUP(E321,'Plantilla publicacion'!$A$3:$P$502,15,0)),"N/A",(VLOOKUP(E321,'Plantilla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21" s="74" t="str">
        <f>IF(ISERROR(VLOOKUP(E321,'Plantilla publicacion'!$A$3:$Q$502,17,0)),"N/A",(VLOOKUP(E321,'Plantilla publicacion'!$A$3:$Q$502,17,0)))</f>
        <v>PND - 5-31-5-b- Convergencia regional - Entidades públicas territoriales y nacionales fortalecidas / PES - Transformación Institucional</v>
      </c>
      <c r="K321" s="74" t="str">
        <f>+'PAI 2025 GPS rempl2)'!K318</f>
        <v>Si</v>
      </c>
      <c r="L321" s="74" t="str">
        <f>+'PAI 2025 GPS rempl2)'!L318</f>
        <v>C-3503-0200-0016-40401c</v>
      </c>
      <c r="M321" s="74" t="str">
        <f>IF(ISERROR(VLOOKUP(E321,'Plantilla publicacion'!$A$3:$E$502,5,0)),"N/A",(VLOOKUP(E321,'Plantilla publicacion'!$A$3:$E$502,5,0)))</f>
        <v>Política Gestión Presupuestal y Eficiencia del Gasto Público _DIMENSIÓN Direccionamiento Estratégico y Planeación</v>
      </c>
      <c r="N321" s="74" t="str">
        <f>IF(VLOOKUP(A321,'Plantilla publicacion'!$A$3:$Q$502,16,0)=0,"NA",VLOOKUP(A321,'Plantilla publicacion'!$A$3:$Q$502,16,0))</f>
        <v>NA</v>
      </c>
      <c r="O321" s="74" t="str">
        <f>+'PAI 2025 GPS rempl2)'!O318</f>
        <v>Estudio de costos de los trámites priorizados, realizado (Estudio Realizado )</v>
      </c>
      <c r="P321" s="74">
        <f>+'PAI 2025 GPS rempl2)'!P318</f>
        <v>17</v>
      </c>
      <c r="Q321" s="74">
        <f>+'PAI 2025 GPS rempl2)'!Q318</f>
        <v>1</v>
      </c>
      <c r="R321" s="74" t="str">
        <f>+'PAI 2025 GPS rempl2)'!R318</f>
        <v>Númerica</v>
      </c>
      <c r="S321" s="74" t="str">
        <f>+'PAI 2025 GPS rempl2)'!S318</f>
        <v># de Estudios realizado / 1 Estudio programado</v>
      </c>
      <c r="T321" s="74" t="str">
        <f>+'PAI 2025 GPS rempl2)'!T318</f>
        <v>2025-05-05</v>
      </c>
      <c r="U321" s="74" t="str">
        <f>+'PAI 2025 GPS rempl2)'!U318</f>
        <v>2025-11-20</v>
      </c>
      <c r="V321" s="74" t="str">
        <f>+'PAI 2025 GPS rempl2)'!V318</f>
        <v>30-OFICINA ASESORA DE PLANEACIÓN;
37-GRUPO DE TRABAJO DE ESTUDIOS ECONÓMICOS</v>
      </c>
    </row>
    <row r="322" spans="1:22" ht="30" x14ac:dyDescent="0.25">
      <c r="A322" s="36" t="str">
        <f>+'PAI 2025 GPS rempl2)'!A319</f>
        <v>30.4.1</v>
      </c>
      <c r="B322" s="73" t="str">
        <f>+'PAI 2025 GPS rempl2)'!B319</f>
        <v>30-OFICINA ASESORA DE PLANEACIÓN</v>
      </c>
      <c r="C322" s="73">
        <f>+'PAI 2025 GPS rempl2)'!C319</f>
        <v>0</v>
      </c>
      <c r="D322" s="73" t="str">
        <f>+'PAI 2025 GPS rempl2)'!D319</f>
        <v>Actividad propia</v>
      </c>
      <c r="E322" s="73" t="str">
        <f>+'PAI 2025 GPS rempl2)'!E319</f>
        <v>30.4.1</v>
      </c>
      <c r="F322" s="73" t="str">
        <f>+'PAI 2025 GPS rempl2)'!F319</f>
        <v>N/A</v>
      </c>
      <c r="G322" s="73" t="str">
        <f>+'PAI 2025 GPS rempl2)'!G319</f>
        <v>N/A</v>
      </c>
      <c r="H322" s="73" t="str">
        <f>+'PAI 2025 GPS rempl2)'!H319</f>
        <v>N/A</v>
      </c>
      <c r="I322" s="73" t="str">
        <f>+'PAI 2025 GPS rempl2)'!I319</f>
        <v>N/A</v>
      </c>
      <c r="J322" s="73">
        <f>IF(ISERROR(VLOOKUP(E322,'Plantilla publicacion'!$A$3:$Q$502,17,0)),"N/A",(VLOOKUP(E322,'Plantilla publicacion'!$A$3:$Q$502,17,0)))</f>
        <v>0</v>
      </c>
      <c r="K322" s="73" t="str">
        <f>+'PAI 2025 GPS rempl2)'!K319</f>
        <v>N/A</v>
      </c>
      <c r="L322" s="73" t="str">
        <f>+'PAI 2025 GPS rempl2)'!L319</f>
        <v>N/A</v>
      </c>
      <c r="M322" s="73" t="str">
        <f>+'PAI 2025 GPS rempl2)'!M319</f>
        <v>N/A</v>
      </c>
      <c r="N322" s="73"/>
      <c r="O322" s="73" t="str">
        <f>+'PAI 2025 GPS rempl2)'!O319</f>
        <v>Priorizar los trámites objeto del estudio de costeo (Documento con la priorización de trámites)</v>
      </c>
      <c r="P322" s="73">
        <f>+'PAI 2025 GPS rempl2)'!P319</f>
        <v>10</v>
      </c>
      <c r="Q322" s="73">
        <f>+'PAI 2025 GPS rempl2)'!Q319</f>
        <v>1</v>
      </c>
      <c r="R322" s="73" t="str">
        <f>+'PAI 2025 GPS rempl2)'!R319</f>
        <v>Númerica</v>
      </c>
      <c r="S322" s="73" t="str">
        <f>+'PAI 2025 GPS rempl2)'!S319</f>
        <v># de Documento con la priorización realizado / 1 Documento programado</v>
      </c>
      <c r="T322" s="73" t="str">
        <f>+'PAI 2025 GPS rempl2)'!T319</f>
        <v>2025-05-05</v>
      </c>
      <c r="U322" s="73" t="str">
        <f>+'PAI 2025 GPS rempl2)'!U319</f>
        <v>2025-06-06</v>
      </c>
      <c r="V322" s="73" t="str">
        <f>+'PAI 2025 GPS rempl2)'!V319</f>
        <v>30-OFICINA ASESORA DE PLANEACIÓN</v>
      </c>
    </row>
    <row r="323" spans="1:22" ht="30" x14ac:dyDescent="0.25">
      <c r="A323" s="36" t="str">
        <f>+'PAI 2025 GPS rempl2)'!A320</f>
        <v>30.4.2</v>
      </c>
      <c r="B323" s="73" t="str">
        <f>+'PAI 2025 GPS rempl2)'!B320</f>
        <v>30-OFICINA ASESORA DE PLANEACIÓN</v>
      </c>
      <c r="C323" s="73">
        <f>+'PAI 2025 GPS rempl2)'!C320</f>
        <v>0</v>
      </c>
      <c r="D323" s="73" t="str">
        <f>+'PAI 2025 GPS rempl2)'!D320</f>
        <v>Actividad propia</v>
      </c>
      <c r="E323" s="73" t="str">
        <f>+'PAI 2025 GPS rempl2)'!E320</f>
        <v>30.4.2</v>
      </c>
      <c r="F323" s="73" t="str">
        <f>+'PAI 2025 GPS rempl2)'!F320</f>
        <v>N/A</v>
      </c>
      <c r="G323" s="73" t="str">
        <f>+'PAI 2025 GPS rempl2)'!G320</f>
        <v>N/A</v>
      </c>
      <c r="H323" s="73" t="str">
        <f>+'PAI 2025 GPS rempl2)'!H320</f>
        <v>N/A</v>
      </c>
      <c r="I323" s="73" t="str">
        <f>+'PAI 2025 GPS rempl2)'!I320</f>
        <v>N/A</v>
      </c>
      <c r="J323" s="73">
        <f>IF(ISERROR(VLOOKUP(E323,'Plantilla publicacion'!$A$3:$Q$502,17,0)),"N/A",(VLOOKUP(E323,'Plantilla publicacion'!$A$3:$Q$502,17,0)))</f>
        <v>0</v>
      </c>
      <c r="K323" s="73" t="str">
        <f>+'PAI 2025 GPS rempl2)'!K320</f>
        <v>N/A</v>
      </c>
      <c r="L323" s="73" t="str">
        <f>+'PAI 2025 GPS rempl2)'!L320</f>
        <v>N/A</v>
      </c>
      <c r="M323" s="73" t="str">
        <f>+'PAI 2025 GPS rempl2)'!M320</f>
        <v>N/A</v>
      </c>
      <c r="N323" s="73"/>
      <c r="O323" s="73" t="str">
        <f>+'PAI 2025 GPS rempl2)'!O320</f>
        <v>Recopilar la información necesaria para realizar el estudio de costeo (Documento que relacione la documentación recopilada)</v>
      </c>
      <c r="P323" s="73">
        <f>+'PAI 2025 GPS rempl2)'!P320</f>
        <v>30</v>
      </c>
      <c r="Q323" s="73">
        <f>+'PAI 2025 GPS rempl2)'!Q320</f>
        <v>100</v>
      </c>
      <c r="R323" s="73" t="str">
        <f>+'PAI 2025 GPS rempl2)'!R320</f>
        <v>Porcentual</v>
      </c>
      <c r="S323" s="73" t="str">
        <f>+'PAI 2025 GPS rempl2)'!S320</f>
        <v>% de Documentación recopilada / 100% de Documentación a recopilar</v>
      </c>
      <c r="T323" s="73" t="str">
        <f>+'PAI 2025 GPS rempl2)'!T320</f>
        <v>2025-06-09</v>
      </c>
      <c r="U323" s="73" t="str">
        <f>+'PAI 2025 GPS rempl2)'!U320</f>
        <v>2025-07-15</v>
      </c>
      <c r="V323" s="73" t="str">
        <f>+'PAI 2025 GPS rempl2)'!V320</f>
        <v>30-OFICINA ASESORA DE PLANEACIÓN;
37-GRUPO DE TRABAJO DE ESTUDIOS ECONÓMICOS</v>
      </c>
    </row>
    <row r="324" spans="1:22" ht="30" x14ac:dyDescent="0.25">
      <c r="A324" s="36" t="str">
        <f>+'PAI 2025 GPS rempl2)'!A321</f>
        <v>30.4.3</v>
      </c>
      <c r="B324" s="73" t="str">
        <f>+'PAI 2025 GPS rempl2)'!B321</f>
        <v>30-OFICINA ASESORA DE PLANEACIÓN</v>
      </c>
      <c r="C324" s="73">
        <f>+'PAI 2025 GPS rempl2)'!C321</f>
        <v>0</v>
      </c>
      <c r="D324" s="73" t="str">
        <f>+'PAI 2025 GPS rempl2)'!D321</f>
        <v>Actividad propia</v>
      </c>
      <c r="E324" s="73" t="str">
        <f>+'PAI 2025 GPS rempl2)'!E321</f>
        <v>30.4.3</v>
      </c>
      <c r="F324" s="73" t="str">
        <f>+'PAI 2025 GPS rempl2)'!F321</f>
        <v>N/A</v>
      </c>
      <c r="G324" s="73" t="str">
        <f>+'PAI 2025 GPS rempl2)'!G321</f>
        <v>N/A</v>
      </c>
      <c r="H324" s="73" t="str">
        <f>+'PAI 2025 GPS rempl2)'!H321</f>
        <v>N/A</v>
      </c>
      <c r="I324" s="73" t="str">
        <f>+'PAI 2025 GPS rempl2)'!I321</f>
        <v>N/A</v>
      </c>
      <c r="J324" s="73">
        <f>IF(ISERROR(VLOOKUP(E324,'Plantilla publicacion'!$A$3:$Q$502,17,0)),"N/A",(VLOOKUP(E324,'Plantilla publicacion'!$A$3:$Q$502,17,0)))</f>
        <v>0</v>
      </c>
      <c r="K324" s="73" t="str">
        <f>+'PAI 2025 GPS rempl2)'!K321</f>
        <v>N/A</v>
      </c>
      <c r="L324" s="73" t="str">
        <f>+'PAI 2025 GPS rempl2)'!L321</f>
        <v>N/A</v>
      </c>
      <c r="M324" s="73" t="str">
        <f>+'PAI 2025 GPS rempl2)'!M321</f>
        <v>N/A</v>
      </c>
      <c r="N324" s="73"/>
      <c r="O324" s="73" t="str">
        <f>+'PAI 2025 GPS rempl2)'!O321</f>
        <v>Realizar estudio de costo de los trámites priorizados (Estudio Realizado)</v>
      </c>
      <c r="P324" s="73">
        <f>+'PAI 2025 GPS rempl2)'!P321</f>
        <v>50</v>
      </c>
      <c r="Q324" s="73">
        <f>+'PAI 2025 GPS rempl2)'!Q321</f>
        <v>1</v>
      </c>
      <c r="R324" s="73" t="str">
        <f>+'PAI 2025 GPS rempl2)'!R321</f>
        <v>Númerica</v>
      </c>
      <c r="S324" s="73" t="str">
        <f>+'PAI 2025 GPS rempl2)'!S321</f>
        <v># de Estudio realizado / 1 Estudio programado</v>
      </c>
      <c r="T324" s="73" t="str">
        <f>+'PAI 2025 GPS rempl2)'!T321</f>
        <v>2025-07-16</v>
      </c>
      <c r="U324" s="73" t="str">
        <f>+'PAI 2025 GPS rempl2)'!U321</f>
        <v>2025-10-31</v>
      </c>
      <c r="V324" s="73" t="str">
        <f>+'PAI 2025 GPS rempl2)'!V321</f>
        <v>30-OFICINA ASESORA DE PLANEACIÓN;
37-GRUPO DE TRABAJO DE ESTUDIOS ECONÓMICOS</v>
      </c>
    </row>
    <row r="325" spans="1:22" ht="60" x14ac:dyDescent="0.25">
      <c r="A325" s="36" t="str">
        <f>+'PAI 2025 GPS rempl2)'!A322</f>
        <v>30.4.4</v>
      </c>
      <c r="B325" s="73" t="str">
        <f>+'PAI 2025 GPS rempl2)'!B322</f>
        <v>30-OFICINA ASESORA DE PLANEACIÓN</v>
      </c>
      <c r="C325" s="73">
        <f>+'PAI 2025 GPS rempl2)'!C322</f>
        <v>0</v>
      </c>
      <c r="D325" s="73" t="str">
        <f>+'PAI 2025 GPS rempl2)'!D322</f>
        <v>Actividad propia</v>
      </c>
      <c r="E325" s="73" t="str">
        <f>+'PAI 2025 GPS rempl2)'!E322</f>
        <v>30.4.4</v>
      </c>
      <c r="F325" s="73" t="str">
        <f>+'PAI 2025 GPS rempl2)'!F322</f>
        <v>N/A</v>
      </c>
      <c r="G325" s="73" t="str">
        <f>+'PAI 2025 GPS rempl2)'!G322</f>
        <v>N/A</v>
      </c>
      <c r="H325" s="73" t="str">
        <f>+'PAI 2025 GPS rempl2)'!H322</f>
        <v>N/A</v>
      </c>
      <c r="I325" s="73" t="str">
        <f>+'PAI 2025 GPS rempl2)'!I322</f>
        <v>N/A</v>
      </c>
      <c r="J325" s="73">
        <f>IF(ISERROR(VLOOKUP(E325,'Plantilla publicacion'!$A$3:$Q$502,17,0)),"N/A",(VLOOKUP(E325,'Plantilla publicacion'!$A$3:$Q$502,17,0)))</f>
        <v>0</v>
      </c>
      <c r="K325" s="73" t="str">
        <f>+'PAI 2025 GPS rempl2)'!K322</f>
        <v>N/A</v>
      </c>
      <c r="L325" s="73" t="str">
        <f>+'PAI 2025 GPS rempl2)'!L322</f>
        <v>N/A</v>
      </c>
      <c r="M325" s="73" t="str">
        <f>+'PAI 2025 GPS rempl2)'!M322</f>
        <v>N/A</v>
      </c>
      <c r="N325" s="73"/>
      <c r="O325" s="73" t="str">
        <f>+'PAI 2025 GPS rempl2)'!O322</f>
        <v>Socializar los resultados del estudio con los jefes de las áreas responsables de los trámites costeados (Correo electronico con el envío del estudio realizado  /  Listas de asistencia a reunion de socialización)</v>
      </c>
      <c r="P325" s="73">
        <f>+'PAI 2025 GPS rempl2)'!P322</f>
        <v>10</v>
      </c>
      <c r="Q325" s="73">
        <f>+'PAI 2025 GPS rempl2)'!Q322</f>
        <v>1</v>
      </c>
      <c r="R325" s="73" t="str">
        <f>+'PAI 2025 GPS rempl2)'!R322</f>
        <v>Númerica</v>
      </c>
      <c r="S325" s="73" t="str">
        <f>+'PAI 2025 GPS rempl2)'!S322</f>
        <v># de Estudio realizado / 1 Estudio a socializar</v>
      </c>
      <c r="T325" s="73" t="str">
        <f>+'PAI 2025 GPS rempl2)'!T322</f>
        <v>2025-11-03</v>
      </c>
      <c r="U325" s="73" t="str">
        <f>+'PAI 2025 GPS rempl2)'!U322</f>
        <v>2025-11-20</v>
      </c>
      <c r="V325" s="73" t="str">
        <f>+'PAI 2025 GPS rempl2)'!V322</f>
        <v>30-OFICINA ASESORA DE PLANEACIÓN;
37-GRUPO DE TRABAJO DE ESTUDIOS ECONÓMICOS</v>
      </c>
    </row>
    <row r="326" spans="1:22" ht="135" x14ac:dyDescent="0.25">
      <c r="A326" s="36" t="str">
        <f>+'PAI 2025 GPS rempl2)'!A323</f>
        <v>30.5</v>
      </c>
      <c r="B326" s="74" t="str">
        <f>+'PAI 2025 GPS rempl2)'!B323</f>
        <v>30-OFICINA ASESORA DE PLANEACIÓN</v>
      </c>
      <c r="C326" s="74">
        <f>+'PAI 2025 GPS rempl2)'!C323</f>
        <v>0</v>
      </c>
      <c r="D326" s="74" t="str">
        <f>+'PAI 2025 GPS rempl2)'!D323</f>
        <v>Producto</v>
      </c>
      <c r="E326" s="74" t="str">
        <f>+'PAI 2025 GPS rempl2)'!E323</f>
        <v>30.5</v>
      </c>
      <c r="F326" s="74" t="str">
        <f>+'PAI 2025 GPS rempl2)'!F323</f>
        <v>Operativo</v>
      </c>
      <c r="G326" s="74" t="str">
        <f>IF(ISERROR(VLOOKUP(E326,'Plantilla publicacion'!$A$3:$F$502,6,0)),"N/A",(VLOOKUP(E326,'Plantilla publicacion'!$A$3:$F$502,6,0)))</f>
        <v>60-Fortalecer el Sistema Integral de Gestión Institucional en el marco del Modelo Integrado de Planeación y gestión para mejorar la prestación del servicio.</v>
      </c>
      <c r="H326" s="74" t="str">
        <f>IF(ISERROR(VLOOKUP(E326,'Plantilla publicacion'!$A$3:$P$502,14,0)),"N/A",(VLOOKUP(E326,'Plantilla publicacion'!$A$3:$P$502,14,0)))</f>
        <v>106-Cumplimiento de productos del PAI asociados a Fortalecer el Sistema Integral de Gestión Institucional para mejorar la prestación del servicio.</v>
      </c>
      <c r="I326" s="74" t="str">
        <f>IF(ISERROR(VLOOKUP(E326,'Plantilla publicacion'!$A$3:$P$502,15,0)),"N/A",(VLOOKUP(E326,'Plantilla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26" s="74" t="str">
        <f>IF(ISERROR(VLOOKUP(E326,'Plantilla publicacion'!$A$3:$Q$502,17,0)),"N/A",(VLOOKUP(E326,'Plantilla publicacion'!$A$3:$Q$502,17,0)))</f>
        <v>PND - 5-31-5-b- Convergencia regional - Entidades públicas territoriales y nacionales fortalecidas / PES - Transformación Institucional</v>
      </c>
      <c r="K326" s="74" t="str">
        <f>+'PAI 2025 GPS rempl2)'!K323</f>
        <v>No</v>
      </c>
      <c r="L326" s="74" t="str">
        <f>+'PAI 2025 GPS rempl2)'!L323</f>
        <v>N/A</v>
      </c>
      <c r="M326" s="74" t="str">
        <f>IF(ISERROR(VLOOKUP(E326,'Plantilla publicacion'!$A$3:$E$502,5,0)),"N/A",(VLOOKUP(E326,'Plantilla publicacion'!$A$3:$E$502,5,0)))</f>
        <v>Política Simplificación, Racionalización y Estandarización de trámites _DIMENSIÓN Gestión con Valores para Resultados</v>
      </c>
      <c r="N326" s="74" t="str">
        <f>IF(VLOOKUP(A326,'Plantilla publicacion'!$A$3:$Q$502,16,0)=0,"NA",VLOOKUP(A326,'Plantilla publicacion'!$A$3:$Q$502,16,0))</f>
        <v>NA</v>
      </c>
      <c r="O326" s="74" t="str">
        <f>+'PAI 2025 GPS rempl2)'!O323</f>
        <v>Estrategia de racionalización de trámites implementada</v>
      </c>
      <c r="P326" s="74">
        <f>+'PAI 2025 GPS rempl2)'!P323</f>
        <v>16</v>
      </c>
      <c r="Q326" s="74">
        <f>+'PAI 2025 GPS rempl2)'!Q323</f>
        <v>100</v>
      </c>
      <c r="R326" s="74" t="str">
        <f>+'PAI 2025 GPS rempl2)'!R323</f>
        <v>Porcentual</v>
      </c>
      <c r="S326" s="74" t="str">
        <f>+'PAI 2025 GPS rempl2)'!S323</f>
        <v>% de Estrategia implementada / 100% de Estrategia a implementada</v>
      </c>
      <c r="T326" s="74" t="str">
        <f>+'PAI 2025 GPS rempl2)'!T323</f>
        <v>2025-01-15</v>
      </c>
      <c r="U326" s="74" t="str">
        <f>+'PAI 2025 GPS rempl2)'!U323</f>
        <v>2025-12-22</v>
      </c>
      <c r="V326" s="74" t="str">
        <f>+'PAI 2025 GPS rempl2)'!V323</f>
        <v>30-OFICINA ASESORA DE PLANEACIÓN</v>
      </c>
    </row>
    <row r="327" spans="1:22" ht="30" x14ac:dyDescent="0.25">
      <c r="A327" s="36" t="str">
        <f>+'PAI 2025 GPS rempl2)'!A324</f>
        <v>30.5.1</v>
      </c>
      <c r="B327" s="73" t="str">
        <f>+'PAI 2025 GPS rempl2)'!B324</f>
        <v>30-OFICINA ASESORA DE PLANEACIÓN</v>
      </c>
      <c r="C327" s="73">
        <f>+'PAI 2025 GPS rempl2)'!C324</f>
        <v>0</v>
      </c>
      <c r="D327" s="73" t="str">
        <f>+'PAI 2025 GPS rempl2)'!D324</f>
        <v>Actividad propia</v>
      </c>
      <c r="E327" s="73" t="str">
        <f>+'PAI 2025 GPS rempl2)'!E324</f>
        <v>30.5.1</v>
      </c>
      <c r="F327" s="73" t="str">
        <f>+'PAI 2025 GPS rempl2)'!F324</f>
        <v>N/A</v>
      </c>
      <c r="G327" s="73" t="str">
        <f>+'PAI 2025 GPS rempl2)'!G324</f>
        <v>N/A</v>
      </c>
      <c r="H327" s="73" t="str">
        <f>+'PAI 2025 GPS rempl2)'!H324</f>
        <v>N/A</v>
      </c>
      <c r="I327" s="73" t="str">
        <f>+'PAI 2025 GPS rempl2)'!I324</f>
        <v>N/A</v>
      </c>
      <c r="J327" s="73">
        <f>IF(ISERROR(VLOOKUP(E327,'Plantilla publicacion'!$A$3:$Q$502,17,0)),"N/A",(VLOOKUP(E327,'Plantilla publicacion'!$A$3:$Q$502,17,0)))</f>
        <v>0</v>
      </c>
      <c r="K327" s="73" t="str">
        <f>+'PAI 2025 GPS rempl2)'!K324</f>
        <v>N/A</v>
      </c>
      <c r="L327" s="73" t="str">
        <f>+'PAI 2025 GPS rempl2)'!L324</f>
        <v>N/A</v>
      </c>
      <c r="M327" s="73" t="str">
        <f>+'PAI 2025 GPS rempl2)'!M324</f>
        <v>N/A</v>
      </c>
      <c r="N327" s="73"/>
      <c r="O327" s="73" t="str">
        <f>+'PAI 2025 GPS rempl2)'!O324</f>
        <v>Elaborar el plan de trabajo de la estrategia de racionalización de trámites</v>
      </c>
      <c r="P327" s="73">
        <f>+'PAI 2025 GPS rempl2)'!P324</f>
        <v>20</v>
      </c>
      <c r="Q327" s="73">
        <f>+'PAI 2025 GPS rempl2)'!Q324</f>
        <v>1</v>
      </c>
      <c r="R327" s="73" t="str">
        <f>+'PAI 2025 GPS rempl2)'!R324</f>
        <v>Númerica</v>
      </c>
      <c r="S327" s="73" t="str">
        <f>+'PAI 2025 GPS rempl2)'!S324</f>
        <v># de Plan de trabajo elaborado / 1 Plan de trabajo a elaborar</v>
      </c>
      <c r="T327" s="73" t="str">
        <f>+'PAI 2025 GPS rempl2)'!T324</f>
        <v>2025-01-15</v>
      </c>
      <c r="U327" s="73" t="str">
        <f>+'PAI 2025 GPS rempl2)'!U324</f>
        <v>2025-03-28</v>
      </c>
      <c r="V327" s="73" t="str">
        <f>+'PAI 2025 GPS rempl2)'!V324</f>
        <v>30-OFICINA ASESORA DE PLANEACIÓN</v>
      </c>
    </row>
    <row r="328" spans="1:22" ht="30" x14ac:dyDescent="0.25">
      <c r="A328" s="36" t="str">
        <f>+'PAI 2025 GPS rempl2)'!A325</f>
        <v>30.5.2</v>
      </c>
      <c r="B328" s="73" t="str">
        <f>+'PAI 2025 GPS rempl2)'!B325</f>
        <v>30-OFICINA ASESORA DE PLANEACIÓN</v>
      </c>
      <c r="C328" s="73">
        <f>+'PAI 2025 GPS rempl2)'!C325</f>
        <v>0</v>
      </c>
      <c r="D328" s="73" t="str">
        <f>+'PAI 2025 GPS rempl2)'!D325</f>
        <v>Actividad propia</v>
      </c>
      <c r="E328" s="73" t="str">
        <f>+'PAI 2025 GPS rempl2)'!E325</f>
        <v>30.5.2</v>
      </c>
      <c r="F328" s="73" t="str">
        <f>+'PAI 2025 GPS rempl2)'!F325</f>
        <v>N/A</v>
      </c>
      <c r="G328" s="73" t="str">
        <f>+'PAI 2025 GPS rempl2)'!G325</f>
        <v>N/A</v>
      </c>
      <c r="H328" s="73" t="str">
        <f>+'PAI 2025 GPS rempl2)'!H325</f>
        <v>N/A</v>
      </c>
      <c r="I328" s="73" t="str">
        <f>+'PAI 2025 GPS rempl2)'!I325</f>
        <v>N/A</v>
      </c>
      <c r="J328" s="73">
        <f>IF(ISERROR(VLOOKUP(E328,'Plantilla publicacion'!$A$3:$Q$502,17,0)),"N/A",(VLOOKUP(E328,'Plantilla publicacion'!$A$3:$Q$502,17,0)))</f>
        <v>0</v>
      </c>
      <c r="K328" s="73" t="str">
        <f>+'PAI 2025 GPS rempl2)'!K325</f>
        <v>N/A</v>
      </c>
      <c r="L328" s="73" t="str">
        <f>+'PAI 2025 GPS rempl2)'!L325</f>
        <v>N/A</v>
      </c>
      <c r="M328" s="73" t="str">
        <f>+'PAI 2025 GPS rempl2)'!M325</f>
        <v>N/A</v>
      </c>
      <c r="N328" s="73"/>
      <c r="O328" s="73" t="str">
        <f>+'PAI 2025 GPS rempl2)'!O325</f>
        <v>Ejecutar el plan de trabajo de la estrategia de racionalización de trámites</v>
      </c>
      <c r="P328" s="73">
        <f>+'PAI 2025 GPS rempl2)'!P325</f>
        <v>80</v>
      </c>
      <c r="Q328" s="73">
        <f>+'PAI 2025 GPS rempl2)'!Q325</f>
        <v>100</v>
      </c>
      <c r="R328" s="73" t="str">
        <f>+'PAI 2025 GPS rempl2)'!R325</f>
        <v>Porcentual</v>
      </c>
      <c r="S328" s="73" t="str">
        <f>+'PAI 2025 GPS rempl2)'!S325</f>
        <v>% de Plan de trabajo ejecutado / 100% de Plan de trabajo por ejecutar</v>
      </c>
      <c r="T328" s="73" t="str">
        <f>+'PAI 2025 GPS rempl2)'!T325</f>
        <v>2025-03-28</v>
      </c>
      <c r="U328" s="73" t="str">
        <f>+'PAI 2025 GPS rempl2)'!U325</f>
        <v>2025-12-22</v>
      </c>
      <c r="V328" s="73" t="str">
        <f>+'PAI 2025 GPS rempl2)'!V325</f>
        <v>30-OFICINA ASESORA DE PLANEACIÓN</v>
      </c>
    </row>
    <row r="329" spans="1:22" ht="135" x14ac:dyDescent="0.25">
      <c r="A329" s="36" t="str">
        <f>+'PAI 2025 GPS rempl2)'!A326</f>
        <v>30.6</v>
      </c>
      <c r="B329" s="74" t="str">
        <f>+'PAI 2025 GPS rempl2)'!B326</f>
        <v>30-OFICINA ASESORA DE PLANEACIÓN</v>
      </c>
      <c r="C329" s="74">
        <f>+'PAI 2025 GPS rempl2)'!C326</f>
        <v>0</v>
      </c>
      <c r="D329" s="74" t="str">
        <f>+'PAI 2025 GPS rempl2)'!D326</f>
        <v>Producto</v>
      </c>
      <c r="E329" s="74" t="str">
        <f>+'PAI 2025 GPS rempl2)'!E326</f>
        <v>30.6</v>
      </c>
      <c r="F329" s="74" t="str">
        <f>+'PAI 2025 GPS rempl2)'!F326</f>
        <v>Operativo</v>
      </c>
      <c r="G329" s="74" t="str">
        <f>IF(ISERROR(VLOOKUP(E329,'Plantilla publicacion'!$A$3:$F$502,6,0)),"N/A",(VLOOKUP(E329,'Plantilla publicacion'!$A$3:$F$502,6,0)))</f>
        <v>60-Fortalecer el Sistema Integral de Gestión Institucional en el marco del Modelo Integrado de Planeación y gestión para mejorar la prestación del servicio.</v>
      </c>
      <c r="H329" s="74" t="str">
        <f>IF(ISERROR(VLOOKUP(E329,'Plantilla publicacion'!$A$3:$P$502,14,0)),"N/A",(VLOOKUP(E329,'Plantilla publicacion'!$A$3:$P$502,14,0)))</f>
        <v>106-Cumplimiento de productos del PAI asociados a Fortalecer el Sistema Integral de Gestión Institucional para mejorar la prestación del servicio.</v>
      </c>
      <c r="I329" s="74" t="str">
        <f>IF(ISERROR(VLOOKUP(E329,'Plantilla publicacion'!$A$3:$P$502,15,0)),"N/A",(VLOOKUP(E329,'Plantilla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29" s="74" t="str">
        <f>IF(ISERROR(VLOOKUP(E329,'Plantilla publicacion'!$A$3:$Q$502,17,0)),"N/A",(VLOOKUP(E329,'Plantilla publicacion'!$A$3:$Q$502,17,0)))</f>
        <v>PND - 5-31-5-b- Convergencia regional - Entidades públicas territoriales y nacionales fortalecidas / PES - Transformación Institucional</v>
      </c>
      <c r="K329" s="74" t="str">
        <f>+'PAI 2025 GPS rempl2)'!K326</f>
        <v>Si</v>
      </c>
      <c r="L329" s="74" t="str">
        <f>+'PAI 2025 GPS rempl2)'!L326</f>
        <v>N/A</v>
      </c>
      <c r="M329" s="74" t="str">
        <f>IF(ISERROR(VLOOKUP(E329,'Plantilla publicacion'!$A$3:$E$502,5,0)),"N/A",(VLOOKUP(E329,'Plantilla publicacion'!$A$3:$E$502,5,0)))</f>
        <v>Política Planeación Institucional _DIMENSIÓN Direccionamiento Estratégico y Planeación</v>
      </c>
      <c r="N329" s="74" t="str">
        <f>IF(VLOOKUP(A329,'Plantilla publicacion'!$A$3:$Q$502,16,0)=0,"NA",VLOOKUP(A329,'Plantilla publicacion'!$A$3:$Q$502,16,0))</f>
        <v>DECRETO 612</v>
      </c>
      <c r="O329" s="74" t="str">
        <f>+'PAI 2025 GPS rempl2)'!O326</f>
        <v>Plan de Transparencia y Ética Publica, formulado y ejecutado</v>
      </c>
      <c r="P329" s="74">
        <f>+'PAI 2025 GPS rempl2)'!P326</f>
        <v>16</v>
      </c>
      <c r="Q329" s="74">
        <f>+'PAI 2025 GPS rempl2)'!Q326</f>
        <v>100</v>
      </c>
      <c r="R329" s="74" t="str">
        <f>+'PAI 2025 GPS rempl2)'!R326</f>
        <v>Porcentual</v>
      </c>
      <c r="S329" s="74" t="str">
        <f>+'PAI 2025 GPS rempl2)'!S326</f>
        <v>% de Estrategia implementada / 100% de Estrategia a implementada</v>
      </c>
      <c r="T329" s="74" t="str">
        <f>+'PAI 2025 GPS rempl2)'!T326</f>
        <v>2025-01-15</v>
      </c>
      <c r="U329" s="74" t="str">
        <f>+'PAI 2025 GPS rempl2)'!U326</f>
        <v>2025-12-22</v>
      </c>
      <c r="V329" s="74" t="str">
        <f>+'PAI 2025 GPS rempl2)'!V326</f>
        <v>100-SECRETARIA GENERAL;
30-OFICINA ASESORA DE PLANEACIÓN</v>
      </c>
    </row>
    <row r="330" spans="1:22" ht="45" x14ac:dyDescent="0.25">
      <c r="A330" s="36" t="str">
        <f>+'PAI 2025 GPS rempl2)'!A327</f>
        <v>30.6.1</v>
      </c>
      <c r="B330" s="73" t="str">
        <f>+'PAI 2025 GPS rempl2)'!B327</f>
        <v>30-OFICINA ASESORA DE PLANEACIÓN</v>
      </c>
      <c r="C330" s="73">
        <f>+'PAI 2025 GPS rempl2)'!C327</f>
        <v>0</v>
      </c>
      <c r="D330" s="73" t="str">
        <f>+'PAI 2025 GPS rempl2)'!D327</f>
        <v>Actividad propia</v>
      </c>
      <c r="E330" s="73" t="str">
        <f>+'PAI 2025 GPS rempl2)'!E327</f>
        <v>30.6.1</v>
      </c>
      <c r="F330" s="73" t="str">
        <f>+'PAI 2025 GPS rempl2)'!F327</f>
        <v>N/A</v>
      </c>
      <c r="G330" s="73" t="str">
        <f>+'PAI 2025 GPS rempl2)'!G327</f>
        <v>N/A</v>
      </c>
      <c r="H330" s="73" t="str">
        <f>+'PAI 2025 GPS rempl2)'!H327</f>
        <v>N/A</v>
      </c>
      <c r="I330" s="73" t="str">
        <f>+'PAI 2025 GPS rempl2)'!I327</f>
        <v>N/A</v>
      </c>
      <c r="J330" s="73">
        <f>IF(ISERROR(VLOOKUP(E330,'Plantilla publicacion'!$A$3:$Q$502,17,0)),"N/A",(VLOOKUP(E330,'Plantilla publicacion'!$A$3:$Q$502,17,0)))</f>
        <v>0</v>
      </c>
      <c r="K330" s="73" t="str">
        <f>+'PAI 2025 GPS rempl2)'!K327</f>
        <v>N/A</v>
      </c>
      <c r="L330" s="73" t="str">
        <f>+'PAI 2025 GPS rempl2)'!L327</f>
        <v>N/A</v>
      </c>
      <c r="M330" s="73" t="str">
        <f>+'PAI 2025 GPS rempl2)'!M327</f>
        <v>N/A</v>
      </c>
      <c r="N330" s="73"/>
      <c r="O330" s="73" t="str">
        <f>+'PAI 2025 GPS rempl2)'!O327</f>
        <v>Elaborar el plan de trabajo para formular el Programa de Transparencia y Ética Pública - PTEP, en el marco de la ley 2195 de 2022 y su decreto reglamentario 1122 de 2024</v>
      </c>
      <c r="P330" s="73">
        <f>+'PAI 2025 GPS rempl2)'!P327</f>
        <v>20</v>
      </c>
      <c r="Q330" s="73">
        <f>+'PAI 2025 GPS rempl2)'!Q327</f>
        <v>1</v>
      </c>
      <c r="R330" s="73" t="str">
        <f>+'PAI 2025 GPS rempl2)'!R327</f>
        <v>Númerica</v>
      </c>
      <c r="S330" s="73" t="str">
        <f>+'PAI 2025 GPS rempl2)'!S327</f>
        <v># de Plan de trabajo elaborado / 1 Plan de trabajo a elaborar</v>
      </c>
      <c r="T330" s="73" t="str">
        <f>+'PAI 2025 GPS rempl2)'!T327</f>
        <v>2025-01-15</v>
      </c>
      <c r="U330" s="73" t="str">
        <f>+'PAI 2025 GPS rempl2)'!U327</f>
        <v>2025-02-15</v>
      </c>
      <c r="V330" s="73" t="str">
        <f>+'PAI 2025 GPS rempl2)'!V327</f>
        <v>100-SECRETARIA GENERAL;
30-OFICINA ASESORA DE PLANEACIÓN</v>
      </c>
    </row>
    <row r="331" spans="1:22" ht="30" x14ac:dyDescent="0.25">
      <c r="A331" s="36" t="str">
        <f>+'PAI 2025 GPS rempl2)'!A328</f>
        <v>30.6.2</v>
      </c>
      <c r="B331" s="73" t="str">
        <f>+'PAI 2025 GPS rempl2)'!B328</f>
        <v>30-OFICINA ASESORA DE PLANEACIÓN</v>
      </c>
      <c r="C331" s="73">
        <f>+'PAI 2025 GPS rempl2)'!C328</f>
        <v>0</v>
      </c>
      <c r="D331" s="73" t="str">
        <f>+'PAI 2025 GPS rempl2)'!D328</f>
        <v>Actividad propia</v>
      </c>
      <c r="E331" s="73" t="str">
        <f>+'PAI 2025 GPS rempl2)'!E328</f>
        <v>30.6.2</v>
      </c>
      <c r="F331" s="73" t="str">
        <f>+'PAI 2025 GPS rempl2)'!F328</f>
        <v>N/A</v>
      </c>
      <c r="G331" s="73" t="str">
        <f>+'PAI 2025 GPS rempl2)'!G328</f>
        <v>N/A</v>
      </c>
      <c r="H331" s="73" t="str">
        <f>+'PAI 2025 GPS rempl2)'!H328</f>
        <v>N/A</v>
      </c>
      <c r="I331" s="73" t="str">
        <f>+'PAI 2025 GPS rempl2)'!I328</f>
        <v>N/A</v>
      </c>
      <c r="J331" s="73">
        <f>IF(ISERROR(VLOOKUP(E331,'Plantilla publicacion'!$A$3:$Q$502,17,0)),"N/A",(VLOOKUP(E331,'Plantilla publicacion'!$A$3:$Q$502,17,0)))</f>
        <v>0</v>
      </c>
      <c r="K331" s="73" t="str">
        <f>+'PAI 2025 GPS rempl2)'!K328</f>
        <v>N/A</v>
      </c>
      <c r="L331" s="73" t="str">
        <f>+'PAI 2025 GPS rempl2)'!L328</f>
        <v>N/A</v>
      </c>
      <c r="M331" s="73" t="str">
        <f>+'PAI 2025 GPS rempl2)'!M328</f>
        <v>N/A</v>
      </c>
      <c r="N331" s="73"/>
      <c r="O331" s="73" t="str">
        <f>+'PAI 2025 GPS rempl2)'!O328</f>
        <v>Ejecutar el plan de trabajo del Programa de Transparencia y Ética Pública</v>
      </c>
      <c r="P331" s="73">
        <f>+'PAI 2025 GPS rempl2)'!P328</f>
        <v>80</v>
      </c>
      <c r="Q331" s="73">
        <f>+'PAI 2025 GPS rempl2)'!Q328</f>
        <v>100</v>
      </c>
      <c r="R331" s="73" t="str">
        <f>+'PAI 2025 GPS rempl2)'!R328</f>
        <v>Porcentual</v>
      </c>
      <c r="S331" s="73" t="str">
        <f>+'PAI 2025 GPS rempl2)'!S328</f>
        <v>% de Plan de trabajo ejecutado / 100% de Plan de trabajo por ejecutar</v>
      </c>
      <c r="T331" s="73" t="str">
        <f>+'PAI 2025 GPS rempl2)'!T328</f>
        <v>2025-01-31</v>
      </c>
      <c r="U331" s="73" t="str">
        <f>+'PAI 2025 GPS rempl2)'!U328</f>
        <v>2025-12-22</v>
      </c>
      <c r="V331" s="73" t="str">
        <f>+'PAI 2025 GPS rempl2)'!V328</f>
        <v>100-SECRETARIA GENERAL;
30-OFICINA ASESORA DE PLANEACIÓN</v>
      </c>
    </row>
    <row r="332" spans="1:22" ht="255" x14ac:dyDescent="0.25">
      <c r="A332" s="36" t="str">
        <f>+'PAI 2025 GPS rempl2)'!A329</f>
        <v>1000.1</v>
      </c>
      <c r="B332" s="74" t="str">
        <f>+'PAI 2025 GPS rempl2)'!B329</f>
        <v>1000-DESPACHO DEL SUPERINTENDENTE DELEGADO PARA LA PROTECCIÓN DE LA COMPETENCIA</v>
      </c>
      <c r="C332" s="74">
        <f>+'PAI 2025 GPS rempl2)'!C329</f>
        <v>0</v>
      </c>
      <c r="D332" s="74" t="str">
        <f>+'PAI 2025 GPS rempl2)'!D329</f>
        <v>Producto</v>
      </c>
      <c r="E332" s="74" t="str">
        <f>+'PAI 2025 GPS rempl2)'!E329</f>
        <v>1000.1</v>
      </c>
      <c r="F332" s="74" t="str">
        <f>+'PAI 2025 GPS rempl2)'!F329</f>
        <v>Innovador</v>
      </c>
      <c r="G332" s="74" t="str">
        <f>IF(ISERROR(VLOOKUP(E332,'Plantilla publicacion'!$A$3:$F$502,6,0)),"N/A",(VLOOKUP(E332,'Plantilla publicacion'!$A$3:$F$502,6,0)))</f>
        <v>58-Promover el enfoque preventivo, diferencial y territorial en el que hacer misional de la entidad</v>
      </c>
      <c r="H332" s="74" t="str">
        <f>IF(ISERROR(VLOOKUP(E332,'Plantilla publicacion'!$A$3:$P$502,14,0)),"N/A",(VLOOKUP(E332,'Plantilla publicacion'!$A$3:$P$502,14,0)))</f>
        <v>103-Cumplimiento de productos del PAI asociados a Promover el enfoque preventivo, diferencial y territorial en el que hacer misional de la entidad</v>
      </c>
      <c r="I332" s="74" t="str">
        <f>IF(ISERROR(VLOOKUP(E332,'Plantilla publicacion'!$A$3:$P$502,15,0)),"N/A",(VLOOKUP(E332,'Plantilla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32" s="74" t="str">
        <f>IF(ISERROR(VLOOKUP(E332,'Plantilla publicacion'!$A$3:$Q$502,17,0)),"N/A",(VLOOKUP(E332,'Plantilla publicacion'!$A$3:$Q$502,17,0)))</f>
        <v>PND - 5-31-5-b- Convergencia regional - Entidades públicas territoriales y nacionales fortalecidas / PES - Cierre de brechas territoriales</v>
      </c>
      <c r="K332" s="74" t="str">
        <f>+'PAI 2025 GPS rempl2)'!K329</f>
        <v>No</v>
      </c>
      <c r="L332" s="74" t="str">
        <f>+'PAI 2025 GPS rempl2)'!L329</f>
        <v>N/A</v>
      </c>
      <c r="M332" s="74" t="str">
        <f>IF(ISERROR(VLOOKUP(E332,'Plantilla publicacion'!$A$3:$E$502,5,0)),"N/A",(VLOOKUP(E332,'Plantilla publicacion'!$A$3:$E$502,5,0)))</f>
        <v>Política Participación Ciudadana en la Gestión Pública _DIMENSIÓN Gestión con Valores para Resultados</v>
      </c>
      <c r="N332" s="74" t="str">
        <f>IF(VLOOKUP(A332,'Plantilla publicacion'!$A$3:$Q$502,16,0)=0,"NA",VLOOKUP(A332,'Plantilla publicacion'!$A$3:$Q$502,16,0))</f>
        <v>PND_7_Fortalecer las capacidades y conocimiento sobre derechos y deberes de las relaciones de consumo (programas de cumplimiento en competencia) / PES_20230190 / PES_20230196 / PES_20230195 / PES_20230200 / PEI_6 / PEI_9 / PEI_8 / PEI_7</v>
      </c>
      <c r="O332" s="74" t="str">
        <f>+'PAI 2025 GPS rempl2)'!O329</f>
        <v>Departamentos con estrategias para el Fortalecimiento sobre la Protección y Promoción de la libre competencia, beneficiados (Informe que de cuenta de los departamentos beneficiados )</v>
      </c>
      <c r="P332" s="74">
        <f>+'PAI 2025 GPS rempl2)'!P329</f>
        <v>20</v>
      </c>
      <c r="Q332" s="74">
        <f>+'PAI 2025 GPS rempl2)'!Q329</f>
        <v>56</v>
      </c>
      <c r="R332" s="74" t="str">
        <f>+'PAI 2025 GPS rempl2)'!R329</f>
        <v>Porcentual</v>
      </c>
      <c r="S332" s="74" t="str">
        <f>+'PAI 2025 GPS rempl2)'!S329</f>
        <v>% de Departamentos beneficiados / 56% de Departamentos del pais</v>
      </c>
      <c r="T332" s="74" t="str">
        <f>+'PAI 2025 GPS rempl2)'!T329</f>
        <v>2025-01-13</v>
      </c>
      <c r="U332" s="74" t="str">
        <f>+'PAI 2025 GPS rempl2)'!U329</f>
        <v>2025-12-12</v>
      </c>
      <c r="V332" s="74" t="str">
        <f>+'PAI 2025 GPS rempl2)'!V329</f>
        <v>1000-DESPACHO DEL SUPERINTENDENTE DELEGADO PARA LA PROTECCIÓN DE LA COMPETENCIA</v>
      </c>
    </row>
    <row r="333" spans="1:22" ht="90" x14ac:dyDescent="0.25">
      <c r="A333" s="36" t="str">
        <f>+'PAI 2025 GPS rempl2)'!A330</f>
        <v>1000.1.1</v>
      </c>
      <c r="B333" s="73" t="str">
        <f>+'PAI 2025 GPS rempl2)'!B330</f>
        <v>1000-DESPACHO DEL SUPERINTENDENTE DELEGADO PARA LA PROTECCIÓN DE LA COMPETENCIA</v>
      </c>
      <c r="C333" s="73">
        <f>+'PAI 2025 GPS rempl2)'!C330</f>
        <v>0</v>
      </c>
      <c r="D333" s="73" t="str">
        <f>+'PAI 2025 GPS rempl2)'!D330</f>
        <v>Actividad propia</v>
      </c>
      <c r="E333" s="73" t="str">
        <f>+'PAI 2025 GPS rempl2)'!E330</f>
        <v>1000.1.1</v>
      </c>
      <c r="F333" s="73" t="str">
        <f>+'PAI 2025 GPS rempl2)'!F330</f>
        <v>N/A</v>
      </c>
      <c r="G333" s="73" t="str">
        <f>+'PAI 2025 GPS rempl2)'!G330</f>
        <v>N/A</v>
      </c>
      <c r="H333" s="73" t="str">
        <f>+'PAI 2025 GPS rempl2)'!H330</f>
        <v>N/A</v>
      </c>
      <c r="I333" s="73" t="str">
        <f>+'PAI 2025 GPS rempl2)'!I330</f>
        <v>N/A</v>
      </c>
      <c r="J333" s="73">
        <f>IF(ISERROR(VLOOKUP(E333,'Plantilla publicacion'!$A$3:$Q$502,17,0)),"N/A",(VLOOKUP(E333,'Plantilla publicacion'!$A$3:$Q$502,17,0)))</f>
        <v>0</v>
      </c>
      <c r="K333" s="73" t="str">
        <f>+'PAI 2025 GPS rempl2)'!K330</f>
        <v>N/A</v>
      </c>
      <c r="L333" s="73" t="str">
        <f>+'PAI 2025 GPS rempl2)'!L330</f>
        <v>N/A</v>
      </c>
      <c r="M333" s="73" t="str">
        <f>+'PAI 2025 GPS rempl2)'!M330</f>
        <v>N/A</v>
      </c>
      <c r="N333" s="73"/>
      <c r="O333" s="73" t="str">
        <f>+'PAI 2025 GPS rempl2)'!O330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333" s="73">
        <f>+'PAI 2025 GPS rempl2)'!P330</f>
        <v>20</v>
      </c>
      <c r="Q333" s="73">
        <f>+'PAI 2025 GPS rempl2)'!Q330</f>
        <v>1</v>
      </c>
      <c r="R333" s="73" t="str">
        <f>+'PAI 2025 GPS rempl2)'!R330</f>
        <v>Númerica</v>
      </c>
      <c r="S333" s="73" t="str">
        <f>+'PAI 2025 GPS rempl2)'!S330</f>
        <v># de programas  establecidos / 1 programas a establecer</v>
      </c>
      <c r="T333" s="73" t="str">
        <f>+'PAI 2025 GPS rempl2)'!T330</f>
        <v>2025-01-13</v>
      </c>
      <c r="U333" s="73" t="str">
        <f>+'PAI 2025 GPS rempl2)'!U330</f>
        <v>2025-02-28</v>
      </c>
      <c r="V333" s="73" t="str">
        <f>+'PAI 2025 GPS rempl2)'!V330</f>
        <v>1000-DESPACHO DEL SUPERINTENDENTE DELEGADO PARA LA PROTECCIÓN DE LA COMPETENCIA</v>
      </c>
    </row>
    <row r="334" spans="1:22" ht="75" x14ac:dyDescent="0.25">
      <c r="A334" s="36" t="str">
        <f>+'PAI 2025 GPS rempl2)'!A331</f>
        <v>1000.1.2</v>
      </c>
      <c r="B334" s="73" t="str">
        <f>+'PAI 2025 GPS rempl2)'!B331</f>
        <v>1000-DESPACHO DEL SUPERINTENDENTE DELEGADO PARA LA PROTECCIÓN DE LA COMPETENCIA</v>
      </c>
      <c r="C334" s="73">
        <f>+'PAI 2025 GPS rempl2)'!C331</f>
        <v>0</v>
      </c>
      <c r="D334" s="73" t="str">
        <f>+'PAI 2025 GPS rempl2)'!D331</f>
        <v>Actividad propia</v>
      </c>
      <c r="E334" s="73" t="str">
        <f>+'PAI 2025 GPS rempl2)'!E331</f>
        <v>1000.1.2</v>
      </c>
      <c r="F334" s="73" t="str">
        <f>+'PAI 2025 GPS rempl2)'!F331</f>
        <v>N/A</v>
      </c>
      <c r="G334" s="73" t="str">
        <f>+'PAI 2025 GPS rempl2)'!G331</f>
        <v>N/A</v>
      </c>
      <c r="H334" s="73" t="str">
        <f>+'PAI 2025 GPS rempl2)'!H331</f>
        <v>N/A</v>
      </c>
      <c r="I334" s="73" t="str">
        <f>+'PAI 2025 GPS rempl2)'!I331</f>
        <v>N/A</v>
      </c>
      <c r="J334" s="73">
        <f>IF(ISERROR(VLOOKUP(E334,'Plantilla publicacion'!$A$3:$Q$502,17,0)),"N/A",(VLOOKUP(E334,'Plantilla publicacion'!$A$3:$Q$502,17,0)))</f>
        <v>0</v>
      </c>
      <c r="K334" s="73" t="str">
        <f>+'PAI 2025 GPS rempl2)'!K331</f>
        <v>N/A</v>
      </c>
      <c r="L334" s="73" t="str">
        <f>+'PAI 2025 GPS rempl2)'!L331</f>
        <v>N/A</v>
      </c>
      <c r="M334" s="73" t="str">
        <f>+'PAI 2025 GPS rempl2)'!M331</f>
        <v>N/A</v>
      </c>
      <c r="N334" s="73"/>
      <c r="O334" s="73" t="str">
        <f>+'PAI 2025 GPS rempl2)'!O331</f>
        <v>Realizar las actividades del Programa de Estrategias para el Fortalecimiento sobre la Protección y Promoción de la libre competencia a nivel territorial, de acuerdo con el programa establecido. (Informe de cada una de las actividades definidas en el programa)</v>
      </c>
      <c r="P334" s="73">
        <f>+'PAI 2025 GPS rempl2)'!P331</f>
        <v>80</v>
      </c>
      <c r="Q334" s="73">
        <f>+'PAI 2025 GPS rempl2)'!Q331</f>
        <v>100</v>
      </c>
      <c r="R334" s="73" t="str">
        <f>+'PAI 2025 GPS rempl2)'!R331</f>
        <v>Porcentual</v>
      </c>
      <c r="S334" s="73" t="str">
        <f>+'PAI 2025 GPS rempl2)'!S331</f>
        <v>% de estrategias desarrolladas del programa / 100% de total de estrategias del programa</v>
      </c>
      <c r="T334" s="73" t="str">
        <f>+'PAI 2025 GPS rempl2)'!T331</f>
        <v>2025-03-03</v>
      </c>
      <c r="U334" s="73" t="str">
        <f>+'PAI 2025 GPS rempl2)'!U331</f>
        <v>2025-12-12</v>
      </c>
      <c r="V334" s="73" t="str">
        <f>+'PAI 2025 GPS rempl2)'!V331</f>
        <v>1000-DESPACHO DEL SUPERINTENDENTE DELEGADO PARA LA PROTECCIÓN DE LA COMPETENCIA</v>
      </c>
    </row>
    <row r="335" spans="1:22" ht="225" x14ac:dyDescent="0.25">
      <c r="A335" s="36" t="str">
        <f>+'PAI 2025 GPS rempl2)'!A332</f>
        <v>1000.2</v>
      </c>
      <c r="B335" s="74" t="str">
        <f>+'PAI 2025 GPS rempl2)'!B332</f>
        <v>1000-DESPACHO DEL SUPERINTENDENTE DELEGADO PARA LA PROTECCIÓN DE LA COMPETENCIA</v>
      </c>
      <c r="C335" s="74">
        <f>+'PAI 2025 GPS rempl2)'!C332</f>
        <v>0</v>
      </c>
      <c r="D335" s="74" t="str">
        <f>+'PAI 2025 GPS rempl2)'!D332</f>
        <v>Producto</v>
      </c>
      <c r="E335" s="74" t="str">
        <f>+'PAI 2025 GPS rempl2)'!E332</f>
        <v>1000.2</v>
      </c>
      <c r="F335" s="74" t="str">
        <f>+'PAI 2025 GPS rempl2)'!F332</f>
        <v>Innovador</v>
      </c>
      <c r="G335" s="74" t="str">
        <f>IF(ISERROR(VLOOKUP(E335,'Plantilla publicacion'!$A$3:$F$502,6,0)),"N/A",(VLOOKUP(E335,'Plantilla publicacion'!$A$3:$F$502,6,0)))</f>
        <v>56-Fortalecer la gestión de la información, el conocimiento y la innovación para optimizar la capacidad institucional</v>
      </c>
      <c r="H335" s="74" t="str">
        <f>IF(ISERROR(VLOOKUP(E335,'Plantilla publicacion'!$A$3:$P$502,14,0)),"N/A",(VLOOKUP(E335,'Plantilla publicacion'!$A$3:$P$502,14,0)))</f>
        <v>102-Cumplimiento de productos del PAI asociados a Fortalecer la gestión de la información, el conocimiento y la innovación para optimizar la capacidad institucional</v>
      </c>
      <c r="I335" s="74" t="str">
        <f>IF(ISERROR(VLOOKUP(E335,'Plantilla publicacion'!$A$3:$P$502,15,0)),"N/A",(VLOOKUP(E335,'Plantilla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5" s="74" t="str">
        <f>IF(ISERROR(VLOOKUP(E335,'Plantilla publicacion'!$A$3:$Q$502,17,0)),"N/A",(VLOOKUP(E335,'Plantilla publicacion'!$A$3:$Q$502,17,0)))</f>
        <v>PND - 5-31-5-b- Convergencia regional - Entidades públicas territoriales y nacionales fortalecidas / PES - Transformación Institucional</v>
      </c>
      <c r="K335" s="74" t="str">
        <f>+'PAI 2025 GPS rempl2)'!K332</f>
        <v>Si</v>
      </c>
      <c r="L335" s="74" t="str">
        <f>+'PAI 2025 GPS rempl2)'!L332</f>
        <v>N/A</v>
      </c>
      <c r="M335" s="74" t="str">
        <f>IF(ISERROR(VLOOKUP(E335,'Plantilla publicacion'!$A$3:$E$502,5,0)),"N/A",(VLOOKUP(E335,'Plantilla publicacion'!$A$3:$E$502,5,0)))</f>
        <v>Política Gestión del Conocimiento y la Innovación _DIMENSIÓN Gestión del conocimiento y la innovación</v>
      </c>
      <c r="N335" s="74" t="str">
        <f>IF(VLOOKUP(A335,'Plantilla publicacion'!$A$3:$Q$502,16,0)=0,"NA",VLOOKUP(A335,'Plantilla publicacion'!$A$3:$Q$502,16,0))</f>
        <v>PND_7_Fortalecer las capacidades y conocimiento sobre derechos y deberes de las relaciones de consumo (programas de cumplimiento en competencia) / PND 9_Ampliar los instrumentos de prevención</v>
      </c>
      <c r="O335" s="74" t="str">
        <f>+'PAI 2025 GPS rempl2)'!O332</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335" s="74">
        <f>+'PAI 2025 GPS rempl2)'!P332</f>
        <v>20</v>
      </c>
      <c r="Q335" s="74">
        <f>+'PAI 2025 GPS rempl2)'!Q332</f>
        <v>4</v>
      </c>
      <c r="R335" s="74" t="str">
        <f>+'PAI 2025 GPS rempl2)'!R332</f>
        <v>Númerica</v>
      </c>
      <c r="S335" s="74" t="str">
        <f>+'PAI 2025 GPS rempl2)'!S332</f>
        <v># de Captura de pantalla de Documentos de la guía o manual publicado / 4 Capturas de pantalla del documento de la guía o manual a publicar</v>
      </c>
      <c r="T335" s="74" t="str">
        <f>+'PAI 2025 GPS rempl2)'!T332</f>
        <v>2025-02-03</v>
      </c>
      <c r="U335" s="74" t="str">
        <f>+'PAI 2025 GPS rempl2)'!U332</f>
        <v>2025-11-28</v>
      </c>
      <c r="V335" s="74" t="str">
        <f>+'PAI 2025 GPS rempl2)'!V332</f>
        <v>10-OFICINA  ASESORA JURÍDICA;
1000-DESPACHO DEL SUPERINTENDENTE DELEGADO PARA LA PROTECCIÓN DE LA COMPETENCIA;
73-GRUPO DE TRABAJO DE COMUNICACION</v>
      </c>
    </row>
    <row r="336" spans="1:22" ht="45" x14ac:dyDescent="0.25">
      <c r="A336" s="36" t="str">
        <f>+'PAI 2025 GPS rempl2)'!A333</f>
        <v>1000.2.1</v>
      </c>
      <c r="B336" s="73" t="str">
        <f>+'PAI 2025 GPS rempl2)'!B333</f>
        <v>1000-DESPACHO DEL SUPERINTENDENTE DELEGADO PARA LA PROTECCIÓN DE LA COMPETENCIA</v>
      </c>
      <c r="C336" s="73">
        <f>+'PAI 2025 GPS rempl2)'!C333</f>
        <v>0</v>
      </c>
      <c r="D336" s="73" t="str">
        <f>+'PAI 2025 GPS rempl2)'!D333</f>
        <v>Actividad propia</v>
      </c>
      <c r="E336" s="73" t="str">
        <f>+'PAI 2025 GPS rempl2)'!E333</f>
        <v>1000.2.1</v>
      </c>
      <c r="F336" s="73" t="str">
        <f>+'PAI 2025 GPS rempl2)'!F333</f>
        <v>N/A</v>
      </c>
      <c r="G336" s="73" t="str">
        <f>+'PAI 2025 GPS rempl2)'!G333</f>
        <v>N/A</v>
      </c>
      <c r="H336" s="73" t="str">
        <f>+'PAI 2025 GPS rempl2)'!H333</f>
        <v>N/A</v>
      </c>
      <c r="I336" s="73" t="str">
        <f>+'PAI 2025 GPS rempl2)'!I333</f>
        <v>N/A</v>
      </c>
      <c r="J336" s="73">
        <f>IF(ISERROR(VLOOKUP(E336,'Plantilla publicacion'!$A$3:$Q$502,17,0)),"N/A",(VLOOKUP(E336,'Plantilla publicacion'!$A$3:$Q$502,17,0)))</f>
        <v>0</v>
      </c>
      <c r="K336" s="73" t="str">
        <f>+'PAI 2025 GPS rempl2)'!K333</f>
        <v>N/A</v>
      </c>
      <c r="L336" s="73" t="str">
        <f>+'PAI 2025 GPS rempl2)'!L333</f>
        <v>N/A</v>
      </c>
      <c r="M336" s="73" t="str">
        <f>+'PAI 2025 GPS rempl2)'!M333</f>
        <v>N/A</v>
      </c>
      <c r="N336" s="73"/>
      <c r="O336" s="73" t="str">
        <f>+'PAI 2025 GPS rempl2)'!O333</f>
        <v>Elaborar y enviar los documentos a la Oficina Asesora Jurídica  (Documento en Word de la guía o manual remitido a la Oficina Asesora Jurídica)</v>
      </c>
      <c r="P336" s="73">
        <f>+'PAI 2025 GPS rempl2)'!P333</f>
        <v>50</v>
      </c>
      <c r="Q336" s="73">
        <f>+'PAI 2025 GPS rempl2)'!Q333</f>
        <v>4</v>
      </c>
      <c r="R336" s="73" t="str">
        <f>+'PAI 2025 GPS rempl2)'!R333</f>
        <v>Númerica</v>
      </c>
      <c r="S336" s="73" t="str">
        <f>+'PAI 2025 GPS rempl2)'!S333</f>
        <v># de guías o manuales elaborados y enviados / 4 guías o manuales  a elaborar y enviar</v>
      </c>
      <c r="T336" s="73" t="str">
        <f>+'PAI 2025 GPS rempl2)'!T333</f>
        <v>2025-02-03</v>
      </c>
      <c r="U336" s="73" t="str">
        <f>+'PAI 2025 GPS rempl2)'!U333</f>
        <v>2025-07-31</v>
      </c>
      <c r="V336" s="73" t="str">
        <f>+'PAI 2025 GPS rempl2)'!V333</f>
        <v>1000-DESPACHO DEL SUPERINTENDENTE DELEGADO PARA LA PROTECCIÓN DE LA COMPETENCIA</v>
      </c>
    </row>
    <row r="337" spans="1:22" ht="60" x14ac:dyDescent="0.25">
      <c r="A337" s="36" t="str">
        <f>+'PAI 2025 GPS rempl2)'!A334</f>
        <v>1000.2.2</v>
      </c>
      <c r="B337" s="73" t="str">
        <f>+'PAI 2025 GPS rempl2)'!B334</f>
        <v>1000-DESPACHO DEL SUPERINTENDENTE DELEGADO PARA LA PROTECCIÓN DE LA COMPETENCIA</v>
      </c>
      <c r="C337" s="73">
        <f>+'PAI 2025 GPS rempl2)'!C334</f>
        <v>0</v>
      </c>
      <c r="D337" s="73" t="str">
        <f>+'PAI 2025 GPS rempl2)'!D334</f>
        <v>Actividad sin participaci�n</v>
      </c>
      <c r="E337" s="73" t="str">
        <f>+'PAI 2025 GPS rempl2)'!E334</f>
        <v>1000.2.2</v>
      </c>
      <c r="F337" s="73" t="str">
        <f>+'PAI 2025 GPS rempl2)'!F334</f>
        <v>N/A</v>
      </c>
      <c r="G337" s="73" t="str">
        <f>+'PAI 2025 GPS rempl2)'!G334</f>
        <v>N/A</v>
      </c>
      <c r="H337" s="73" t="str">
        <f>+'PAI 2025 GPS rempl2)'!H334</f>
        <v>N/A</v>
      </c>
      <c r="I337" s="73" t="str">
        <f>+'PAI 2025 GPS rempl2)'!I334</f>
        <v>N/A</v>
      </c>
      <c r="J337" s="73">
        <f>IF(ISERROR(VLOOKUP(E337,'Plantilla publicacion'!$A$3:$Q$502,17,0)),"N/A",(VLOOKUP(E337,'Plantilla publicacion'!$A$3:$Q$502,17,0)))</f>
        <v>0</v>
      </c>
      <c r="K337" s="73" t="str">
        <f>+'PAI 2025 GPS rempl2)'!K334</f>
        <v>N/A</v>
      </c>
      <c r="L337" s="73" t="str">
        <f>+'PAI 2025 GPS rempl2)'!L334</f>
        <v>N/A</v>
      </c>
      <c r="M337" s="73" t="str">
        <f>+'PAI 2025 GPS rempl2)'!M334</f>
        <v>N/A</v>
      </c>
      <c r="N337" s="73"/>
      <c r="O337" s="73" t="str">
        <f>+'PAI 2025 GPS rempl2)'!O334</f>
        <v>Revisar y/o aprobar los documentos y enviarlos al área solicitante mediante correo electrónico. (Correo electrónico con revisión y/o aprobación de los documentos)</v>
      </c>
      <c r="P337" s="73">
        <f>+'PAI 2025 GPS rempl2)'!P334</f>
        <v>0</v>
      </c>
      <c r="Q337" s="73">
        <f>+'PAI 2025 GPS rempl2)'!Q334</f>
        <v>4</v>
      </c>
      <c r="R337" s="73" t="str">
        <f>+'PAI 2025 GPS rempl2)'!R334</f>
        <v>Númerica</v>
      </c>
      <c r="S337" s="73" t="str">
        <f>+'PAI 2025 GPS rempl2)'!S334</f>
        <v># de guías o manuales revisados / 4 guías o manuales remitidos para revisión</v>
      </c>
      <c r="T337" s="73" t="str">
        <f>+'PAI 2025 GPS rempl2)'!T334</f>
        <v>2025-03-20</v>
      </c>
      <c r="U337" s="73" t="str">
        <f>+'PAI 2025 GPS rempl2)'!U334</f>
        <v>2025-07-31</v>
      </c>
      <c r="V337" s="73" t="str">
        <f>+'PAI 2025 GPS rempl2)'!V334</f>
        <v>10-OFICINA  ASESORA JURÍDICA</v>
      </c>
    </row>
    <row r="338" spans="1:22" ht="90" x14ac:dyDescent="0.25">
      <c r="A338" s="36" t="str">
        <f>+'PAI 2025 GPS rempl2)'!A335</f>
        <v>1000.2.3</v>
      </c>
      <c r="B338" s="73" t="str">
        <f>+'PAI 2025 GPS rempl2)'!B335</f>
        <v>1000-DESPACHO DEL SUPERINTENDENTE DELEGADO PARA LA PROTECCIÓN DE LA COMPETENCIA</v>
      </c>
      <c r="C338" s="73">
        <f>+'PAI 2025 GPS rempl2)'!C335</f>
        <v>0</v>
      </c>
      <c r="D338" s="73" t="str">
        <f>+'PAI 2025 GPS rempl2)'!D335</f>
        <v>Actividad propia</v>
      </c>
      <c r="E338" s="73" t="str">
        <f>+'PAI 2025 GPS rempl2)'!E335</f>
        <v>1000.2.3</v>
      </c>
      <c r="F338" s="73" t="str">
        <f>+'PAI 2025 GPS rempl2)'!F335</f>
        <v>N/A</v>
      </c>
      <c r="G338" s="73" t="str">
        <f>+'PAI 2025 GPS rempl2)'!G335</f>
        <v>N/A</v>
      </c>
      <c r="H338" s="73" t="str">
        <f>+'PAI 2025 GPS rempl2)'!H335</f>
        <v>N/A</v>
      </c>
      <c r="I338" s="73" t="str">
        <f>+'PAI 2025 GPS rempl2)'!I335</f>
        <v>N/A</v>
      </c>
      <c r="J338" s="73">
        <f>IF(ISERROR(VLOOKUP(E338,'Plantilla publicacion'!$A$3:$Q$502,17,0)),"N/A",(VLOOKUP(E338,'Plantilla publicacion'!$A$3:$Q$502,17,0)))</f>
        <v>0</v>
      </c>
      <c r="K338" s="73" t="str">
        <f>+'PAI 2025 GPS rempl2)'!K335</f>
        <v>N/A</v>
      </c>
      <c r="L338" s="73" t="str">
        <f>+'PAI 2025 GPS rempl2)'!L335</f>
        <v>N/A</v>
      </c>
      <c r="M338" s="73" t="str">
        <f>+'PAI 2025 GPS rempl2)'!M335</f>
        <v>N/A</v>
      </c>
      <c r="N338" s="73"/>
      <c r="O338" s="73" t="str">
        <f>+'PAI 2025 GPS rempl2)'!O335</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338" s="73">
        <f>+'PAI 2025 GPS rempl2)'!P335</f>
        <v>30</v>
      </c>
      <c r="Q338" s="73">
        <f>+'PAI 2025 GPS rempl2)'!Q335</f>
        <v>4</v>
      </c>
      <c r="R338" s="73" t="str">
        <f>+'PAI 2025 GPS rempl2)'!R335</f>
        <v>Númerica</v>
      </c>
      <c r="S338" s="73" t="str">
        <f>+'PAI 2025 GPS rempl2)'!S335</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338" s="73" t="str">
        <f>+'PAI 2025 GPS rempl2)'!T335</f>
        <v>2025-08-01</v>
      </c>
      <c r="U338" s="73" t="str">
        <f>+'PAI 2025 GPS rempl2)'!U335</f>
        <v>2025-08-29</v>
      </c>
      <c r="V338" s="73" t="str">
        <f>+'PAI 2025 GPS rempl2)'!V335</f>
        <v>1000-DESPACHO DEL SUPERINTENDENTE DELEGADO PARA LA PROTECCIÓN DE LA COMPETENCIA</v>
      </c>
    </row>
    <row r="339" spans="1:22" ht="60" x14ac:dyDescent="0.25">
      <c r="A339" s="36" t="str">
        <f>+'PAI 2025 GPS rempl2)'!A336</f>
        <v>1000.2.4</v>
      </c>
      <c r="B339" s="73" t="str">
        <f>+'PAI 2025 GPS rempl2)'!B336</f>
        <v>1000-DESPACHO DEL SUPERINTENDENTE DELEGADO PARA LA PROTECCIÓN DE LA COMPETENCIA</v>
      </c>
      <c r="C339" s="73">
        <f>+'PAI 2025 GPS rempl2)'!C336</f>
        <v>0</v>
      </c>
      <c r="D339" s="73" t="str">
        <f>+'PAI 2025 GPS rempl2)'!D336</f>
        <v>Actividad sin participaci�n</v>
      </c>
      <c r="E339" s="73" t="str">
        <f>+'PAI 2025 GPS rempl2)'!E336</f>
        <v>1000.2.4</v>
      </c>
      <c r="F339" s="73" t="str">
        <f>+'PAI 2025 GPS rempl2)'!F336</f>
        <v>N/A</v>
      </c>
      <c r="G339" s="73" t="str">
        <f>+'PAI 2025 GPS rempl2)'!G336</f>
        <v>N/A</v>
      </c>
      <c r="H339" s="73" t="str">
        <f>+'PAI 2025 GPS rempl2)'!H336</f>
        <v>N/A</v>
      </c>
      <c r="I339" s="73" t="str">
        <f>+'PAI 2025 GPS rempl2)'!I336</f>
        <v>N/A</v>
      </c>
      <c r="J339" s="73">
        <f>IF(ISERROR(VLOOKUP(E339,'Plantilla publicacion'!$A$3:$Q$502,17,0)),"N/A",(VLOOKUP(E339,'Plantilla publicacion'!$A$3:$Q$502,17,0)))</f>
        <v>0</v>
      </c>
      <c r="K339" s="73" t="str">
        <f>+'PAI 2025 GPS rempl2)'!K336</f>
        <v>N/A</v>
      </c>
      <c r="L339" s="73" t="str">
        <f>+'PAI 2025 GPS rempl2)'!L336</f>
        <v>N/A</v>
      </c>
      <c r="M339" s="73" t="str">
        <f>+'PAI 2025 GPS rempl2)'!M336</f>
        <v>N/A</v>
      </c>
      <c r="N339" s="73"/>
      <c r="O339" s="73" t="str">
        <f>+'PAI 2025 GPS rempl2)'!O336</f>
        <v>Elaborar y enviar al área solicitante, los  documentos con ajustes de corrección de estilo y diagramado.  (Documento Final)</v>
      </c>
      <c r="P339" s="73">
        <f>+'PAI 2025 GPS rempl2)'!P336</f>
        <v>0</v>
      </c>
      <c r="Q339" s="73">
        <f>+'PAI 2025 GPS rempl2)'!Q336</f>
        <v>4</v>
      </c>
      <c r="R339" s="73" t="str">
        <f>+'PAI 2025 GPS rempl2)'!R336</f>
        <v>Númerica</v>
      </c>
      <c r="S339" s="73" t="str">
        <f>+'PAI 2025 GPS rempl2)'!S336</f>
        <v># de guías o Manuales con ajustes de corrección de estilo y diagramado elaborados y enviados / 4 guías o manuales con ajustes de corrección de estilo y diagramado que requieren ser elaborados y enviados</v>
      </c>
      <c r="T339" s="73" t="str">
        <f>+'PAI 2025 GPS rempl2)'!T336</f>
        <v>2025-09-01</v>
      </c>
      <c r="U339" s="73" t="str">
        <f>+'PAI 2025 GPS rempl2)'!U336</f>
        <v>2025-10-31</v>
      </c>
      <c r="V339" s="73" t="str">
        <f>+'PAI 2025 GPS rempl2)'!V336</f>
        <v>73-GRUPO DE TRABAJO DE COMUNICACION</v>
      </c>
    </row>
    <row r="340" spans="1:22" ht="45" x14ac:dyDescent="0.25">
      <c r="A340" s="36" t="str">
        <f>+'PAI 2025 GPS rempl2)'!A337</f>
        <v>1000.2.5</v>
      </c>
      <c r="B340" s="73" t="str">
        <f>+'PAI 2025 GPS rempl2)'!B337</f>
        <v>1000-DESPACHO DEL SUPERINTENDENTE DELEGADO PARA LA PROTECCIÓN DE LA COMPETENCIA</v>
      </c>
      <c r="C340" s="73">
        <f>+'PAI 2025 GPS rempl2)'!C337</f>
        <v>0</v>
      </c>
      <c r="D340" s="73" t="str">
        <f>+'PAI 2025 GPS rempl2)'!D337</f>
        <v>Actividad propia</v>
      </c>
      <c r="E340" s="73" t="str">
        <f>+'PAI 2025 GPS rempl2)'!E337</f>
        <v>1000.2.5</v>
      </c>
      <c r="F340" s="73" t="str">
        <f>+'PAI 2025 GPS rempl2)'!F337</f>
        <v>N/A</v>
      </c>
      <c r="G340" s="73" t="str">
        <f>+'PAI 2025 GPS rempl2)'!G337</f>
        <v>N/A</v>
      </c>
      <c r="H340" s="73" t="str">
        <f>+'PAI 2025 GPS rempl2)'!H337</f>
        <v>N/A</v>
      </c>
      <c r="I340" s="73" t="str">
        <f>+'PAI 2025 GPS rempl2)'!I337</f>
        <v>N/A</v>
      </c>
      <c r="J340" s="73">
        <f>IF(ISERROR(VLOOKUP(E340,'Plantilla publicacion'!$A$3:$Q$502,17,0)),"N/A",(VLOOKUP(E340,'Plantilla publicacion'!$A$3:$Q$502,17,0)))</f>
        <v>0</v>
      </c>
      <c r="K340" s="73" t="str">
        <f>+'PAI 2025 GPS rempl2)'!K337</f>
        <v>N/A</v>
      </c>
      <c r="L340" s="73" t="str">
        <f>+'PAI 2025 GPS rempl2)'!L337</f>
        <v>N/A</v>
      </c>
      <c r="M340" s="73" t="str">
        <f>+'PAI 2025 GPS rempl2)'!M337</f>
        <v>N/A</v>
      </c>
      <c r="N340" s="73"/>
      <c r="O340" s="73" t="str">
        <f>+'PAI 2025 GPS rempl2)'!O337</f>
        <v>Solicitar la Publicación de los documentos en la página web. (Correo electrónico y Documento de la guía o manual a publicar)</v>
      </c>
      <c r="P340" s="73">
        <f>+'PAI 2025 GPS rempl2)'!P337</f>
        <v>20</v>
      </c>
      <c r="Q340" s="73">
        <f>+'PAI 2025 GPS rempl2)'!Q337</f>
        <v>4</v>
      </c>
      <c r="R340" s="73" t="str">
        <f>+'PAI 2025 GPS rempl2)'!R337</f>
        <v>Númerica</v>
      </c>
      <c r="S340" s="73" t="str">
        <f>+'PAI 2025 GPS rempl2)'!S337</f>
        <v># de Captura de pantalla de Documentos de la guía o manual publicado / 4 Captura de pantalla de Documento de la guía o manual a publicar</v>
      </c>
      <c r="T340" s="73" t="str">
        <f>+'PAI 2025 GPS rempl2)'!T337</f>
        <v>2025-11-04</v>
      </c>
      <c r="U340" s="73" t="str">
        <f>+'PAI 2025 GPS rempl2)'!U337</f>
        <v>2025-11-28</v>
      </c>
      <c r="V340" s="73" t="str">
        <f>+'PAI 2025 GPS rempl2)'!V337</f>
        <v>1000-DESPACHO DEL SUPERINTENDENTE DELEGADO PARA LA PROTECCIÓN DE LA COMPETENCIA</v>
      </c>
    </row>
    <row r="341" spans="1:22" ht="225" x14ac:dyDescent="0.25">
      <c r="A341" s="36" t="str">
        <f>+'PAI 2025 GPS rempl2)'!A338</f>
        <v>1000.3</v>
      </c>
      <c r="B341" s="74" t="str">
        <f>+'PAI 2025 GPS rempl2)'!B338</f>
        <v>1000-DESPACHO DEL SUPERINTENDENTE DELEGADO PARA LA PROTECCIÓN DE LA COMPETENCIA</v>
      </c>
      <c r="C341" s="74">
        <f>+'PAI 2025 GPS rempl2)'!C338</f>
        <v>0</v>
      </c>
      <c r="D341" s="74" t="str">
        <f>+'PAI 2025 GPS rempl2)'!D338</f>
        <v>Producto</v>
      </c>
      <c r="E341" s="74" t="str">
        <f>+'PAI 2025 GPS rempl2)'!E338</f>
        <v>1000.3</v>
      </c>
      <c r="F341" s="74" t="str">
        <f>+'PAI 2025 GPS rempl2)'!F338</f>
        <v>Innovador</v>
      </c>
      <c r="G341" s="74" t="str">
        <f>IF(ISERROR(VLOOKUP(E341,'Plantilla publicacion'!$A$3:$F$502,6,0)),"N/A",(VLOOKUP(E341,'Plantilla publicacion'!$A$3:$F$502,6,0)))</f>
        <v>56-Fortalecer la gestión de la información, el conocimiento y la innovación para optimizar la capacidad institucional</v>
      </c>
      <c r="H341" s="74" t="str">
        <f>IF(ISERROR(VLOOKUP(E341,'Plantilla publicacion'!$A$3:$P$502,14,0)),"N/A",(VLOOKUP(E341,'Plantilla publicacion'!$A$3:$P$502,14,0)))</f>
        <v>102-Cumplimiento de productos del PAI asociados a Fortalecer la gestión de la información, el conocimiento y la innovación para optimizar la capacidad institucional</v>
      </c>
      <c r="I341" s="74" t="str">
        <f>IF(ISERROR(VLOOKUP(E341,'Plantilla publicacion'!$A$3:$P$502,15,0)),"N/A",(VLOOKUP(E341,'Plantilla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41" s="74" t="str">
        <f>IF(ISERROR(VLOOKUP(E341,'Plantilla publicacion'!$A$3:$Q$502,17,0)),"N/A",(VLOOKUP(E341,'Plantilla publicacion'!$A$3:$Q$502,17,0)))</f>
        <v>PND - 5-31-5-b- Convergencia regional - Entidades públicas territoriales y nacionales fortalecidas / PES - Transformación Institucional</v>
      </c>
      <c r="K341" s="74" t="str">
        <f>+'PAI 2025 GPS rempl2)'!K338</f>
        <v>No</v>
      </c>
      <c r="L341" s="74" t="str">
        <f>+'PAI 2025 GPS rempl2)'!L338</f>
        <v>N/A</v>
      </c>
      <c r="M341" s="74" t="str">
        <f>IF(ISERROR(VLOOKUP(E341,'Plantilla publicacion'!$A$3:$E$502,5,0)),"N/A",(VLOOKUP(E341,'Plantilla publicacion'!$A$3:$E$502,5,0)))</f>
        <v>Política Gestión del Conocimiento y la Innovación _DIMENSIÓN Gestión del conocimiento y la innovación</v>
      </c>
      <c r="N341" s="74" t="str">
        <f>IF(VLOOKUP(A341,'Plantilla publicacion'!$A$3:$Q$502,16,0)=0,"NA",VLOOKUP(A341,'Plantilla publicacion'!$A$3:$Q$502,16,0))</f>
        <v>PND 9_Ampliar los instrumentos de prevención / PND 10_Fortalecer las actividades de inspección, vigilancia y control / PES_20230189 / PES_20230192 / PEI_4 / PEI_5</v>
      </c>
      <c r="O341" s="74" t="str">
        <f>+'PAI 2025 GPS rempl2)'!O338</f>
        <v>Estudios Económicos o informes que permitan Identificar factores que generen distorsiones en la competencia de los mercados y acciones prioritarias en materia de defensa de la competencia, realizados  (Estudios Económicos o informes elaborados)</v>
      </c>
      <c r="P341" s="74">
        <f>+'PAI 2025 GPS rempl2)'!P338</f>
        <v>15</v>
      </c>
      <c r="Q341" s="74">
        <f>+'PAI 2025 GPS rempl2)'!Q338</f>
        <v>5</v>
      </c>
      <c r="R341" s="74" t="str">
        <f>+'PAI 2025 GPS rempl2)'!R338</f>
        <v>Númerica</v>
      </c>
      <c r="S341" s="74" t="str">
        <f>+'PAI 2025 GPS rempl2)'!S338</f>
        <v># de estudios realizados y entregados / 5 estudios a realizar y entregar</v>
      </c>
      <c r="T341" s="74" t="str">
        <f>+'PAI 2025 GPS rempl2)'!T338</f>
        <v>2025-02-03</v>
      </c>
      <c r="U341" s="74" t="str">
        <f>+'PAI 2025 GPS rempl2)'!U338</f>
        <v>2025-12-12</v>
      </c>
      <c r="V341" s="74" t="str">
        <f>+'PAI 2025 GPS rempl2)'!V338</f>
        <v>1000-DESPACHO DEL SUPERINTENDENTE DELEGADO PARA LA PROTECCIÓN DE LA COMPETENCIA</v>
      </c>
    </row>
    <row r="342" spans="1:22" ht="45" x14ac:dyDescent="0.25">
      <c r="A342" s="36" t="str">
        <f>+'PAI 2025 GPS rempl2)'!A339</f>
        <v>1000.3.1</v>
      </c>
      <c r="B342" s="73" t="str">
        <f>+'PAI 2025 GPS rempl2)'!B339</f>
        <v>1000-DESPACHO DEL SUPERINTENDENTE DELEGADO PARA LA PROTECCIÓN DE LA COMPETENCIA</v>
      </c>
      <c r="C342" s="73">
        <f>+'PAI 2025 GPS rempl2)'!C339</f>
        <v>0</v>
      </c>
      <c r="D342" s="73" t="str">
        <f>+'PAI 2025 GPS rempl2)'!D339</f>
        <v>Actividad propia</v>
      </c>
      <c r="E342" s="73" t="str">
        <f>+'PAI 2025 GPS rempl2)'!E339</f>
        <v>1000.3.1</v>
      </c>
      <c r="F342" s="73" t="str">
        <f>+'PAI 2025 GPS rempl2)'!F339</f>
        <v>N/A</v>
      </c>
      <c r="G342" s="73" t="str">
        <f>+'PAI 2025 GPS rempl2)'!G339</f>
        <v>N/A</v>
      </c>
      <c r="H342" s="73" t="str">
        <f>+'PAI 2025 GPS rempl2)'!H339</f>
        <v>N/A</v>
      </c>
      <c r="I342" s="73" t="str">
        <f>+'PAI 2025 GPS rempl2)'!I339</f>
        <v>N/A</v>
      </c>
      <c r="J342" s="73">
        <f>IF(ISERROR(VLOOKUP(E342,'Plantilla publicacion'!$A$3:$Q$502,17,0)),"N/A",(VLOOKUP(E342,'Plantilla publicacion'!$A$3:$Q$502,17,0)))</f>
        <v>0</v>
      </c>
      <c r="K342" s="73" t="str">
        <f>+'PAI 2025 GPS rempl2)'!K339</f>
        <v>N/A</v>
      </c>
      <c r="L342" s="73" t="str">
        <f>+'PAI 2025 GPS rempl2)'!L339</f>
        <v>N/A</v>
      </c>
      <c r="M342" s="73" t="str">
        <f>+'PAI 2025 GPS rempl2)'!M339</f>
        <v>N/A</v>
      </c>
      <c r="N342" s="73"/>
      <c r="O342" s="73" t="str">
        <f>+'PAI 2025 GPS rempl2)'!O339</f>
        <v>Definir el alcance requerido, para los estudios o informes.  (Acta con el alcance definido)</v>
      </c>
      <c r="P342" s="73">
        <f>+'PAI 2025 GPS rempl2)'!P339</f>
        <v>20</v>
      </c>
      <c r="Q342" s="73">
        <f>+'PAI 2025 GPS rempl2)'!Q339</f>
        <v>5</v>
      </c>
      <c r="R342" s="73" t="str">
        <f>+'PAI 2025 GPS rempl2)'!R339</f>
        <v>Númerica</v>
      </c>
      <c r="S342" s="73" t="str">
        <f>+'PAI 2025 GPS rempl2)'!S339</f>
        <v># de actas con el alcance de  los estudios realizadas / 5 actas a realizar con el alcance de los estudios</v>
      </c>
      <c r="T342" s="73" t="str">
        <f>+'PAI 2025 GPS rempl2)'!T339</f>
        <v>2025-02-03</v>
      </c>
      <c r="U342" s="73" t="str">
        <f>+'PAI 2025 GPS rempl2)'!U339</f>
        <v>2025-02-28</v>
      </c>
      <c r="V342" s="73" t="str">
        <f>+'PAI 2025 GPS rempl2)'!V339</f>
        <v>1000-DESPACHO DEL SUPERINTENDENTE DELEGADO PARA LA PROTECCIÓN DE LA COMPETENCIA</v>
      </c>
    </row>
    <row r="343" spans="1:22" ht="45" x14ac:dyDescent="0.25">
      <c r="A343" s="36" t="str">
        <f>+'PAI 2025 GPS rempl2)'!A340</f>
        <v>1000.3.2</v>
      </c>
      <c r="B343" s="73" t="str">
        <f>+'PAI 2025 GPS rempl2)'!B340</f>
        <v>1000-DESPACHO DEL SUPERINTENDENTE DELEGADO PARA LA PROTECCIÓN DE LA COMPETENCIA</v>
      </c>
      <c r="C343" s="73">
        <f>+'PAI 2025 GPS rempl2)'!C340</f>
        <v>0</v>
      </c>
      <c r="D343" s="73" t="str">
        <f>+'PAI 2025 GPS rempl2)'!D340</f>
        <v>Actividad propia</v>
      </c>
      <c r="E343" s="73" t="str">
        <f>+'PAI 2025 GPS rempl2)'!E340</f>
        <v>1000.3.2</v>
      </c>
      <c r="F343" s="73" t="str">
        <f>+'PAI 2025 GPS rempl2)'!F340</f>
        <v>N/A</v>
      </c>
      <c r="G343" s="73" t="str">
        <f>+'PAI 2025 GPS rempl2)'!G340</f>
        <v>N/A</v>
      </c>
      <c r="H343" s="73" t="str">
        <f>+'PAI 2025 GPS rempl2)'!H340</f>
        <v>N/A</v>
      </c>
      <c r="I343" s="73" t="str">
        <f>+'PAI 2025 GPS rempl2)'!I340</f>
        <v>N/A</v>
      </c>
      <c r="J343" s="73">
        <f>IF(ISERROR(VLOOKUP(E343,'Plantilla publicacion'!$A$3:$Q$502,17,0)),"N/A",(VLOOKUP(E343,'Plantilla publicacion'!$A$3:$Q$502,17,0)))</f>
        <v>0</v>
      </c>
      <c r="K343" s="73" t="str">
        <f>+'PAI 2025 GPS rempl2)'!K340</f>
        <v>N/A</v>
      </c>
      <c r="L343" s="73" t="str">
        <f>+'PAI 2025 GPS rempl2)'!L340</f>
        <v>N/A</v>
      </c>
      <c r="M343" s="73" t="str">
        <f>+'PAI 2025 GPS rempl2)'!M340</f>
        <v>N/A</v>
      </c>
      <c r="N343" s="73"/>
      <c r="O343" s="73" t="str">
        <f>+'PAI 2025 GPS rempl2)'!O340</f>
        <v>Realizar y entregar los estudios o informes   (Estudio presentado a la Delegada para la Protección de la Competencia)</v>
      </c>
      <c r="P343" s="73">
        <f>+'PAI 2025 GPS rempl2)'!P340</f>
        <v>80</v>
      </c>
      <c r="Q343" s="73">
        <f>+'PAI 2025 GPS rempl2)'!Q340</f>
        <v>5</v>
      </c>
      <c r="R343" s="73" t="str">
        <f>+'PAI 2025 GPS rempl2)'!R340</f>
        <v>Númerica</v>
      </c>
      <c r="S343" s="73" t="str">
        <f>+'PAI 2025 GPS rempl2)'!S340</f>
        <v># de estudios realizados y entregados / 5 estudios a realizar</v>
      </c>
      <c r="T343" s="73" t="str">
        <f>+'PAI 2025 GPS rempl2)'!T340</f>
        <v>2025-03-03</v>
      </c>
      <c r="U343" s="73" t="str">
        <f>+'PAI 2025 GPS rempl2)'!U340</f>
        <v>2025-12-12</v>
      </c>
      <c r="V343" s="73" t="str">
        <f>+'PAI 2025 GPS rempl2)'!V340</f>
        <v>1000-DESPACHO DEL SUPERINTENDENTE DELEGADO PARA LA PROTECCIÓN DE LA COMPETENCIA</v>
      </c>
    </row>
    <row r="344" spans="1:22" ht="75" x14ac:dyDescent="0.25">
      <c r="A344" s="36" t="str">
        <f>+'PAI 2025 GPS rempl2)'!A341</f>
        <v>1000.4</v>
      </c>
      <c r="B344" s="74" t="str">
        <f>+'PAI 2025 GPS rempl2)'!B341</f>
        <v>1000-DESPACHO DEL SUPERINTENDENTE DELEGADO PARA LA PROTECCIÓN DE LA COMPETENCIA</v>
      </c>
      <c r="C344" s="74">
        <f>+'PAI 2025 GPS rempl2)'!C341</f>
        <v>0</v>
      </c>
      <c r="D344" s="74" t="str">
        <f>+'PAI 2025 GPS rempl2)'!D341</f>
        <v>Producto</v>
      </c>
      <c r="E344" s="74" t="str">
        <f>+'PAI 2025 GPS rempl2)'!E341</f>
        <v>1000.4</v>
      </c>
      <c r="F344" s="74" t="str">
        <f>+'PAI 2025 GPS rempl2)'!F341</f>
        <v>Innovador</v>
      </c>
      <c r="G344" s="74" t="str">
        <f>IF(ISERROR(VLOOKUP(E344,'Plantilla publicacion'!$A$3:$F$502,6,0)),"N/A",(VLOOKUP(E344,'Plantilla publicacion'!$A$3:$F$502,6,0)))</f>
        <v>59-Generar sinergias con agentes nacionales e internacionales que permitan potenciar las capacidades de la SIC.</v>
      </c>
      <c r="H344" s="74" t="str">
        <f>IF(ISERROR(VLOOKUP(E344,'Plantilla publicacion'!$A$3:$P$502,14,0)),"N/A",(VLOOKUP(E344,'Plantilla publicacion'!$A$3:$P$502,14,0)))</f>
        <v>105-Cumplimiento de productos del PAI asociados a Generar sinergias con agentes nacionales e internacionales que permitan potenciar las capacidades de la SIC.</v>
      </c>
      <c r="I344" s="74" t="str">
        <f>IF(ISERROR(VLOOKUP(E344,'Plantilla publicacion'!$A$3:$P$502,15,0)),"N/A",(VLOOKUP(E344,'Plantilla publicacion'!$A$3:$P$502,15,0)))</f>
        <v>63 - 1-Generación de oportunidades de cooperación y fortalecimiento de existentes con grupos de interés y de valor.-5-Direccionamiento de la oferta institucional con productos y/o servicios con enfoque preventivo, diferencial y territorial.</v>
      </c>
      <c r="J344" s="74" t="str">
        <f>IF(ISERROR(VLOOKUP(E344,'Plantilla publicacion'!$A$3:$Q$502,17,0)),"N/A",(VLOOKUP(E344,'Plantilla publicacion'!$A$3:$Q$502,17,0)))</f>
        <v>PND - 4-04-1-c- Transformación productiva, internacionalización y acción climática - Políticas de competencia, consumidor e infraestructura de la calidad modernas / PES - Internacionalización</v>
      </c>
      <c r="K344" s="74" t="str">
        <f>+'PAI 2025 GPS rempl2)'!K341</f>
        <v>No</v>
      </c>
      <c r="L344" s="74" t="str">
        <f>+'PAI 2025 GPS rempl2)'!L341</f>
        <v>N/A</v>
      </c>
      <c r="M344" s="74" t="str">
        <f>IF(ISERROR(VLOOKUP(E344,'Plantilla publicacion'!$A$3:$E$502,5,0)),"N/A",(VLOOKUP(E344,'Plantilla publicacion'!$A$3:$E$502,5,0)))</f>
        <v>Política Mejora Normativa _DIMENSIÓN Gestión con Valores para Resultados</v>
      </c>
      <c r="N344" s="74" t="str">
        <f>IF(VLOOKUP(A344,'Plantilla publicacion'!$A$3:$Q$502,16,0)=0,"NA",VLOOKUP(A344,'Plantilla publicacion'!$A$3:$Q$502,16,0))</f>
        <v>PND_6_Fortalecer institucionalmente la autoridad de competencia</v>
      </c>
      <c r="O344" s="74" t="str">
        <f>+'PAI 2025 GPS rempl2)'!O341</f>
        <v>Reforma de la norma andina Decisión 608 de la CAN, con el objetivo de contribuir al desarrollo de un sistema normativo de protección de la libre competencia a nivel andino (Documento de revisión)</v>
      </c>
      <c r="P344" s="74">
        <f>+'PAI 2025 GPS rempl2)'!P341</f>
        <v>15</v>
      </c>
      <c r="Q344" s="74">
        <f>+'PAI 2025 GPS rempl2)'!Q341</f>
        <v>1</v>
      </c>
      <c r="R344" s="74" t="str">
        <f>+'PAI 2025 GPS rempl2)'!R341</f>
        <v>Númerica</v>
      </c>
      <c r="S344" s="74" t="str">
        <f>+'PAI 2025 GPS rempl2)'!S341</f>
        <v># de documentos con revisión final / 1 documentos con revisión final</v>
      </c>
      <c r="T344" s="74" t="str">
        <f>+'PAI 2025 GPS rempl2)'!T341</f>
        <v>2025-02-03</v>
      </c>
      <c r="U344" s="74" t="str">
        <f>+'PAI 2025 GPS rempl2)'!U341</f>
        <v>2025-09-19</v>
      </c>
      <c r="V344" s="74" t="str">
        <f>+'PAI 2025 GPS rempl2)'!V341</f>
        <v>1000-DESPACHO DEL SUPERINTENDENTE DELEGADO PARA LA PROTECCIÓN DE LA COMPETENCIA</v>
      </c>
    </row>
    <row r="345" spans="1:22" ht="60" x14ac:dyDescent="0.25">
      <c r="A345" s="36" t="str">
        <f>+'PAI 2025 GPS rempl2)'!A342</f>
        <v>1000.4.1</v>
      </c>
      <c r="B345" s="73" t="str">
        <f>+'PAI 2025 GPS rempl2)'!B342</f>
        <v>1000-DESPACHO DEL SUPERINTENDENTE DELEGADO PARA LA PROTECCIÓN DE LA COMPETENCIA</v>
      </c>
      <c r="C345" s="73">
        <f>+'PAI 2025 GPS rempl2)'!C342</f>
        <v>0</v>
      </c>
      <c r="D345" s="73" t="str">
        <f>+'PAI 2025 GPS rempl2)'!D342</f>
        <v>Actividad propia</v>
      </c>
      <c r="E345" s="73" t="str">
        <f>+'PAI 2025 GPS rempl2)'!E342</f>
        <v>1000.4.1</v>
      </c>
      <c r="F345" s="73" t="str">
        <f>+'PAI 2025 GPS rempl2)'!F342</f>
        <v>N/A</v>
      </c>
      <c r="G345" s="73" t="str">
        <f>+'PAI 2025 GPS rempl2)'!G342</f>
        <v>N/A</v>
      </c>
      <c r="H345" s="73" t="str">
        <f>+'PAI 2025 GPS rempl2)'!H342</f>
        <v>N/A</v>
      </c>
      <c r="I345" s="73" t="str">
        <f>+'PAI 2025 GPS rempl2)'!I342</f>
        <v>N/A</v>
      </c>
      <c r="J345" s="73">
        <f>IF(ISERROR(VLOOKUP(E345,'Plantilla publicacion'!$A$3:$Q$502,17,0)),"N/A",(VLOOKUP(E345,'Plantilla publicacion'!$A$3:$Q$502,17,0)))</f>
        <v>0</v>
      </c>
      <c r="K345" s="73" t="str">
        <f>+'PAI 2025 GPS rempl2)'!K342</f>
        <v>N/A</v>
      </c>
      <c r="L345" s="73" t="str">
        <f>+'PAI 2025 GPS rempl2)'!L342</f>
        <v>N/A</v>
      </c>
      <c r="M345" s="73" t="str">
        <f>+'PAI 2025 GPS rempl2)'!M342</f>
        <v>N/A</v>
      </c>
      <c r="N345" s="73"/>
      <c r="O345" s="73" t="str">
        <f>+'PAI 2025 GPS rempl2)'!O342</f>
        <v>Participar en las reuniones para discusión, aprobación y divulgación del articulado de la modificación a la Decisión 608 de la CAN.  (Listado de asistencia, captura de pantalla de la reunión o acta de discusión)</v>
      </c>
      <c r="P345" s="73">
        <f>+'PAI 2025 GPS rempl2)'!P342</f>
        <v>20</v>
      </c>
      <c r="Q345" s="73">
        <f>+'PAI 2025 GPS rempl2)'!Q342</f>
        <v>6</v>
      </c>
      <c r="R345" s="73" t="str">
        <f>+'PAI 2025 GPS rempl2)'!R342</f>
        <v>Númerica</v>
      </c>
      <c r="S345" s="73" t="str">
        <f>+'PAI 2025 GPS rempl2)'!S342</f>
        <v># de reuniones realizadas / 6 reuniones programadas</v>
      </c>
      <c r="T345" s="73" t="str">
        <f>+'PAI 2025 GPS rempl2)'!T342</f>
        <v>2025-02-03</v>
      </c>
      <c r="U345" s="73" t="str">
        <f>+'PAI 2025 GPS rempl2)'!U342</f>
        <v>2025-07-31</v>
      </c>
      <c r="V345" s="73" t="str">
        <f>+'PAI 2025 GPS rempl2)'!V342</f>
        <v>1000-DESPACHO DEL SUPERINTENDENTE DELEGADO PARA LA PROTECCIÓN DE LA COMPETENCIA</v>
      </c>
    </row>
    <row r="346" spans="1:22" ht="45" x14ac:dyDescent="0.25">
      <c r="A346" s="36" t="str">
        <f>+'PAI 2025 GPS rempl2)'!A343</f>
        <v>1000.4.2</v>
      </c>
      <c r="B346" s="73" t="str">
        <f>+'PAI 2025 GPS rempl2)'!B343</f>
        <v>1000-DESPACHO DEL SUPERINTENDENTE DELEGADO PARA LA PROTECCIÓN DE LA COMPETENCIA</v>
      </c>
      <c r="C346" s="73">
        <f>+'PAI 2025 GPS rempl2)'!C343</f>
        <v>0</v>
      </c>
      <c r="D346" s="73" t="str">
        <f>+'PAI 2025 GPS rempl2)'!D343</f>
        <v>Actividad propia</v>
      </c>
      <c r="E346" s="73" t="str">
        <f>+'PAI 2025 GPS rempl2)'!E343</f>
        <v>1000.4.2</v>
      </c>
      <c r="F346" s="73" t="str">
        <f>+'PAI 2025 GPS rempl2)'!F343</f>
        <v>N/A</v>
      </c>
      <c r="G346" s="73" t="str">
        <f>+'PAI 2025 GPS rempl2)'!G343</f>
        <v>N/A</v>
      </c>
      <c r="H346" s="73" t="str">
        <f>+'PAI 2025 GPS rempl2)'!H343</f>
        <v>N/A</v>
      </c>
      <c r="I346" s="73" t="str">
        <f>+'PAI 2025 GPS rempl2)'!I343</f>
        <v>N/A</v>
      </c>
      <c r="J346" s="73">
        <f>IF(ISERROR(VLOOKUP(E346,'Plantilla publicacion'!$A$3:$Q$502,17,0)),"N/A",(VLOOKUP(E346,'Plantilla publicacion'!$A$3:$Q$502,17,0)))</f>
        <v>0</v>
      </c>
      <c r="K346" s="73" t="str">
        <f>+'PAI 2025 GPS rempl2)'!K343</f>
        <v>N/A</v>
      </c>
      <c r="L346" s="73" t="str">
        <f>+'PAI 2025 GPS rempl2)'!L343</f>
        <v>N/A</v>
      </c>
      <c r="M346" s="73" t="str">
        <f>+'PAI 2025 GPS rempl2)'!M343</f>
        <v>N/A</v>
      </c>
      <c r="N346" s="73"/>
      <c r="O346" s="73" t="str">
        <f>+'PAI 2025 GPS rempl2)'!O343</f>
        <v>Realizar la revisión de las modificaciones a la Decisión 608  (Documento de revisión)</v>
      </c>
      <c r="P346" s="73">
        <f>+'PAI 2025 GPS rempl2)'!P343</f>
        <v>80</v>
      </c>
      <c r="Q346" s="73">
        <f>+'PAI 2025 GPS rempl2)'!Q343</f>
        <v>1</v>
      </c>
      <c r="R346" s="73" t="str">
        <f>+'PAI 2025 GPS rempl2)'!R343</f>
        <v>Númerica</v>
      </c>
      <c r="S346" s="73" t="str">
        <f>+'PAI 2025 GPS rempl2)'!S343</f>
        <v># de documentos con revisión final / 1 documentos con revisión final</v>
      </c>
      <c r="T346" s="73" t="str">
        <f>+'PAI 2025 GPS rempl2)'!T343</f>
        <v>2025-08-01</v>
      </c>
      <c r="U346" s="73" t="str">
        <f>+'PAI 2025 GPS rempl2)'!U343</f>
        <v>2025-09-19</v>
      </c>
      <c r="V346" s="73" t="str">
        <f>+'PAI 2025 GPS rempl2)'!V343</f>
        <v>1000-DESPACHO DEL SUPERINTENDENTE DELEGADO PARA LA PROTECCIÓN DE LA COMPETENCIA</v>
      </c>
    </row>
    <row r="347" spans="1:22" ht="255" x14ac:dyDescent="0.25">
      <c r="A347" s="36" t="str">
        <f>+'PAI 2025 GPS rempl2)'!A344</f>
        <v>1000.5</v>
      </c>
      <c r="B347" s="74" t="str">
        <f>+'PAI 2025 GPS rempl2)'!B344</f>
        <v>1000-DESPACHO DEL SUPERINTENDENTE DELEGADO PARA LA PROTECCIÓN DE LA COMPETENCIA</v>
      </c>
      <c r="C347" s="74">
        <f>+'PAI 2025 GPS rempl2)'!C344</f>
        <v>0</v>
      </c>
      <c r="D347" s="74" t="str">
        <f>+'PAI 2025 GPS rempl2)'!D344</f>
        <v>Producto</v>
      </c>
      <c r="E347" s="74" t="str">
        <f>+'PAI 2025 GPS rempl2)'!E344</f>
        <v>1000.5</v>
      </c>
      <c r="F347" s="74" t="str">
        <f>+'PAI 2025 GPS rempl2)'!F344</f>
        <v>Innovador</v>
      </c>
      <c r="G347" s="74" t="str">
        <f>IF(ISERROR(VLOOKUP(E347,'Plantilla publicacion'!$A$3:$F$502,6,0)),"N/A",(VLOOKUP(E347,'Plantilla publicacion'!$A$3:$F$502,6,0)))</f>
        <v>58-Promover el enfoque preventivo, diferencial y territorial en el que hacer misional de la entidad</v>
      </c>
      <c r="H347" s="74" t="str">
        <f>IF(ISERROR(VLOOKUP(E347,'Plantilla publicacion'!$A$3:$P$502,14,0)),"N/A",(VLOOKUP(E347,'Plantilla publicacion'!$A$3:$P$502,14,0)))</f>
        <v>103-Cumplimiento de productos del PAI asociados a Promover el enfoque preventivo, diferencial y territorial en el que hacer misional de la entidad</v>
      </c>
      <c r="I347" s="74" t="str">
        <f>IF(ISERROR(VLOOKUP(E347,'Plantilla publicacion'!$A$3:$P$502,15,0)),"N/A",(VLOOKUP(E347,'Plantilla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47" s="74" t="str">
        <f>IF(ISERROR(VLOOKUP(E347,'Plantilla publicacion'!$A$3:$Q$502,17,0)),"N/A",(VLOOKUP(E347,'Plantilla publicacion'!$A$3:$Q$502,17,0)))</f>
        <v>PND - 4-04-1-c- Transformación productiva, internacionalización y acción climática - Políticas de competencia, consumidor e infraestructura de la calidad modernas / PES - Transformación Institucional</v>
      </c>
      <c r="K347" s="74" t="str">
        <f>+'PAI 2025 GPS rempl2)'!K344</f>
        <v>No</v>
      </c>
      <c r="L347" s="74" t="str">
        <f>+'PAI 2025 GPS rempl2)'!L344</f>
        <v>N/A</v>
      </c>
      <c r="M347" s="74" t="str">
        <f>IF(ISERROR(VLOOKUP(E347,'Plantilla publicacion'!$A$3:$E$502,5,0)),"N/A",(VLOOKUP(E347,'Plantilla publicacion'!$A$3:$E$502,5,0)))</f>
        <v>Política Servicio al Ciudadano_DIMENSIÓN Gestión con Valores para Resultados</v>
      </c>
      <c r="N347" s="74" t="str">
        <f>IF(VLOOKUP(A347,'Plantilla publicacion'!$A$3:$Q$502,16,0)=0,"NA",VLOOKUP(A347,'Plantilla publicacion'!$A$3:$Q$502,16,0))</f>
        <v>PND 9_Ampliar los instrumentos de prevención / PND 16_Construir mecanismos de autorregulación que fortalezcan la protección de la competencia / PND 17_Sensibilizar en estos aspectos a los empresarios que utilizan plataformas digitales para sus nichos de mercado.</v>
      </c>
      <c r="O347" s="74" t="str">
        <f>+'PAI 2025 GPS rempl2)'!O344</f>
        <v>Matriz de riesgos de colusión en contratación pública y formulación de mecanismos para reducir dichos riesgos, elaborada y socializada (Matrices guía para identificar riesgos entregada)</v>
      </c>
      <c r="P347" s="74">
        <f>+'PAI 2025 GPS rempl2)'!P344</f>
        <v>15</v>
      </c>
      <c r="Q347" s="74">
        <f>+'PAI 2025 GPS rempl2)'!Q344</f>
        <v>1</v>
      </c>
      <c r="R347" s="74" t="str">
        <f>+'PAI 2025 GPS rempl2)'!R344</f>
        <v>Númerica</v>
      </c>
      <c r="S347" s="74" t="str">
        <f>+'PAI 2025 GPS rempl2)'!S344</f>
        <v># de matrices guía para identificar riesgos entregadas / 1 matrices guía para identificar riesgos a realizar</v>
      </c>
      <c r="T347" s="74" t="str">
        <f>+'PAI 2025 GPS rempl2)'!T344</f>
        <v>2025-01-20</v>
      </c>
      <c r="U347" s="74" t="str">
        <f>+'PAI 2025 GPS rempl2)'!U344</f>
        <v>2025-12-12</v>
      </c>
      <c r="V347" s="74" t="str">
        <f>+'PAI 2025 GPS rempl2)'!V344</f>
        <v>1000-DESPACHO DEL SUPERINTENDENTE DELEGADO PARA LA PROTECCIÓN DE LA COMPETENCIA</v>
      </c>
    </row>
    <row r="348" spans="1:22" ht="45" x14ac:dyDescent="0.25">
      <c r="A348" s="36" t="str">
        <f>+'PAI 2025 GPS rempl2)'!A345</f>
        <v>1000.5.1</v>
      </c>
      <c r="B348" s="73" t="str">
        <f>+'PAI 2025 GPS rempl2)'!B345</f>
        <v>1000-DESPACHO DEL SUPERINTENDENTE DELEGADO PARA LA PROTECCIÓN DE LA COMPETENCIA</v>
      </c>
      <c r="C348" s="73">
        <f>+'PAI 2025 GPS rempl2)'!C345</f>
        <v>0</v>
      </c>
      <c r="D348" s="73" t="str">
        <f>+'PAI 2025 GPS rempl2)'!D345</f>
        <v>Actividad propia</v>
      </c>
      <c r="E348" s="73" t="str">
        <f>+'PAI 2025 GPS rempl2)'!E345</f>
        <v>1000.5.1</v>
      </c>
      <c r="F348" s="73" t="str">
        <f>+'PAI 2025 GPS rempl2)'!F345</f>
        <v>N/A</v>
      </c>
      <c r="G348" s="73" t="str">
        <f>+'PAI 2025 GPS rempl2)'!G345</f>
        <v>N/A</v>
      </c>
      <c r="H348" s="73" t="str">
        <f>+'PAI 2025 GPS rempl2)'!H345</f>
        <v>N/A</v>
      </c>
      <c r="I348" s="73" t="str">
        <f>+'PAI 2025 GPS rempl2)'!I345</f>
        <v>N/A</v>
      </c>
      <c r="J348" s="73">
        <f>IF(ISERROR(VLOOKUP(E348,'Plantilla publicacion'!$A$3:$Q$502,17,0)),"N/A",(VLOOKUP(E348,'Plantilla publicacion'!$A$3:$Q$502,17,0)))</f>
        <v>0</v>
      </c>
      <c r="K348" s="73" t="str">
        <f>+'PAI 2025 GPS rempl2)'!K345</f>
        <v>N/A</v>
      </c>
      <c r="L348" s="73" t="str">
        <f>+'PAI 2025 GPS rempl2)'!L345</f>
        <v>N/A</v>
      </c>
      <c r="M348" s="73" t="str">
        <f>+'PAI 2025 GPS rempl2)'!M345</f>
        <v>N/A</v>
      </c>
      <c r="N348" s="73"/>
      <c r="O348" s="73" t="str">
        <f>+'PAI 2025 GPS rempl2)'!O345</f>
        <v>Diseñar la matriz de riesgos de colusión en contratación pública a partir de la identificación y análisis de los riesgos de colusión en contratación pública (Documento con la identificación de riesgos)</v>
      </c>
      <c r="P348" s="73">
        <f>+'PAI 2025 GPS rempl2)'!P345</f>
        <v>20</v>
      </c>
      <c r="Q348" s="73">
        <f>+'PAI 2025 GPS rempl2)'!Q345</f>
        <v>1</v>
      </c>
      <c r="R348" s="73" t="str">
        <f>+'PAI 2025 GPS rempl2)'!R345</f>
        <v>Númerica</v>
      </c>
      <c r="S348" s="73" t="str">
        <f>+'PAI 2025 GPS rempl2)'!S345</f>
        <v># de documentos con la identificación de riesgos diseñadas / 1 Documentos con la identificación de riesgos a diseñar</v>
      </c>
      <c r="T348" s="73" t="str">
        <f>+'PAI 2025 GPS rempl2)'!T345</f>
        <v>2025-01-20</v>
      </c>
      <c r="U348" s="73" t="str">
        <f>+'PAI 2025 GPS rempl2)'!U345</f>
        <v>2025-06-27</v>
      </c>
      <c r="V348" s="73" t="str">
        <f>+'PAI 2025 GPS rempl2)'!V345</f>
        <v>1000-DESPACHO DEL SUPERINTENDENTE DELEGADO PARA LA PROTECCIÓN DE LA COMPETENCIA</v>
      </c>
    </row>
    <row r="349" spans="1:22" ht="45" x14ac:dyDescent="0.25">
      <c r="A349" s="36" t="str">
        <f>+'PAI 2025 GPS rempl2)'!A346</f>
        <v>1000.5.2</v>
      </c>
      <c r="B349" s="73" t="str">
        <f>+'PAI 2025 GPS rempl2)'!B346</f>
        <v>1000-DESPACHO DEL SUPERINTENDENTE DELEGADO PARA LA PROTECCIÓN DE LA COMPETENCIA</v>
      </c>
      <c r="C349" s="73">
        <f>+'PAI 2025 GPS rempl2)'!C346</f>
        <v>0</v>
      </c>
      <c r="D349" s="73" t="str">
        <f>+'PAI 2025 GPS rempl2)'!D346</f>
        <v>Actividad propia</v>
      </c>
      <c r="E349" s="73" t="str">
        <f>+'PAI 2025 GPS rempl2)'!E346</f>
        <v>1000.5.2</v>
      </c>
      <c r="F349" s="73" t="str">
        <f>+'PAI 2025 GPS rempl2)'!F346</f>
        <v>N/A</v>
      </c>
      <c r="G349" s="73" t="str">
        <f>+'PAI 2025 GPS rempl2)'!G346</f>
        <v>N/A</v>
      </c>
      <c r="H349" s="73" t="str">
        <f>+'PAI 2025 GPS rempl2)'!H346</f>
        <v>N/A</v>
      </c>
      <c r="I349" s="73" t="str">
        <f>+'PAI 2025 GPS rempl2)'!I346</f>
        <v>N/A</v>
      </c>
      <c r="J349" s="73">
        <f>IF(ISERROR(VLOOKUP(E349,'Plantilla publicacion'!$A$3:$Q$502,17,0)),"N/A",(VLOOKUP(E349,'Plantilla publicacion'!$A$3:$Q$502,17,0)))</f>
        <v>0</v>
      </c>
      <c r="K349" s="73" t="str">
        <f>+'PAI 2025 GPS rempl2)'!K346</f>
        <v>N/A</v>
      </c>
      <c r="L349" s="73" t="str">
        <f>+'PAI 2025 GPS rempl2)'!L346</f>
        <v>N/A</v>
      </c>
      <c r="M349" s="73" t="str">
        <f>+'PAI 2025 GPS rempl2)'!M346</f>
        <v>N/A</v>
      </c>
      <c r="N349" s="73"/>
      <c r="O349" s="73" t="str">
        <f>+'PAI 2025 GPS rempl2)'!O346</f>
        <v>Socializar la matriz con los grupos de valor externos (Soportes de la socialización de la matriz con las entidades)</v>
      </c>
      <c r="P349" s="73">
        <f>+'PAI 2025 GPS rempl2)'!P346</f>
        <v>80</v>
      </c>
      <c r="Q349" s="73">
        <f>+'PAI 2025 GPS rempl2)'!Q346</f>
        <v>1</v>
      </c>
      <c r="R349" s="73" t="str">
        <f>+'PAI 2025 GPS rempl2)'!R346</f>
        <v>Númerica</v>
      </c>
      <c r="S349" s="73" t="str">
        <f>+'PAI 2025 GPS rempl2)'!S346</f>
        <v># de matrices guía para identificar riesgos socializada / 1 matrices guía para identificar riesgos a socializar</v>
      </c>
      <c r="T349" s="73" t="str">
        <f>+'PAI 2025 GPS rempl2)'!T346</f>
        <v>2025-07-01</v>
      </c>
      <c r="U349" s="73" t="str">
        <f>+'PAI 2025 GPS rempl2)'!U346</f>
        <v>2025-12-12</v>
      </c>
      <c r="V349" s="73" t="str">
        <f>+'PAI 2025 GPS rempl2)'!V346</f>
        <v>1000-DESPACHO DEL SUPERINTENDENTE DELEGADO PARA LA PROTECCIÓN DE LA COMPETENCIA</v>
      </c>
    </row>
    <row r="350" spans="1:22" ht="225" x14ac:dyDescent="0.25">
      <c r="A350" s="36" t="str">
        <f>+'PAI 2025 GPS rempl2)'!A347</f>
        <v>1000.6</v>
      </c>
      <c r="B350" s="74" t="str">
        <f>+'PAI 2025 GPS rempl2)'!B347</f>
        <v>1000-DESPACHO DEL SUPERINTENDENTE DELEGADO PARA LA PROTECCIÓN DE LA COMPETENCIA</v>
      </c>
      <c r="C350" s="74">
        <f>+'PAI 2025 GPS rempl2)'!C347</f>
        <v>0</v>
      </c>
      <c r="D350" s="74" t="str">
        <f>+'PAI 2025 GPS rempl2)'!D347</f>
        <v>Producto</v>
      </c>
      <c r="E350" s="74" t="str">
        <f>+'PAI 2025 GPS rempl2)'!E347</f>
        <v>1000.6</v>
      </c>
      <c r="F350" s="74" t="str">
        <f>+'PAI 2025 GPS rempl2)'!F347</f>
        <v>Innovador</v>
      </c>
      <c r="G350" s="74" t="str">
        <f>IF(ISERROR(VLOOKUP(E350,'Plantilla publicacion'!$A$3:$F$502,6,0)),"N/A",(VLOOKUP(E350,'Plantilla publicacion'!$A$3:$F$502,6,0)))</f>
        <v>81-Mejorar la oportunidad en la atención de trámites y servicios.</v>
      </c>
      <c r="H350" s="74" t="str">
        <f>IF(ISERROR(VLOOKUP(E350,'Plantilla publicacion'!$A$3:$P$502,14,0)),"N/A",(VLOOKUP(E350,'Plantilla publicacion'!$A$3:$P$502,14,0)))</f>
        <v>138-Avance promedio de cumplimiento de productos asociados a mejorar la oportunidad en la atención de trámites y servicios.</v>
      </c>
      <c r="I350" s="74" t="str">
        <f>IF(ISERROR(VLOOKUP(E350,'Plantilla publicacion'!$A$3:$P$502,15,0)),"N/A",(VLOOKUP(E350,'Plantilla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50" s="74" t="str">
        <f>IF(ISERROR(VLOOKUP(E350,'Plantilla publicacion'!$A$3:$Q$502,17,0)),"N/A",(VLOOKUP(E350,'Plantilla publicacion'!$A$3:$Q$502,17,0)))</f>
        <v>PND - 5-31-5-b- Convergencia regional - Entidades públicas territoriales y nacionales fortalecidas / PES - Transformación Institucional</v>
      </c>
      <c r="K350" s="74" t="str">
        <f>+'PAI 2025 GPS rempl2)'!K347</f>
        <v>No</v>
      </c>
      <c r="L350" s="74" t="str">
        <f>+'PAI 2025 GPS rempl2)'!L347</f>
        <v>N/A</v>
      </c>
      <c r="M350" s="74" t="str">
        <f>IF(ISERROR(VLOOKUP(E350,'Plantilla publicacion'!$A$3:$E$502,5,0)),"N/A",(VLOOKUP(E350,'Plantilla publicacion'!$A$3:$E$502,5,0)))</f>
        <v>Política Fortalecimiento Organizacional y Simplificación de Procesos _DIMENSIÓN Gestión con Valores para Resultados</v>
      </c>
      <c r="N350" s="74" t="str">
        <f>IF(VLOOKUP(A350,'Plantilla publicacion'!$A$3:$Q$502,16,0)=0,"NA",VLOOKUP(A350,'Plantilla publicacion'!$A$3:$Q$502,16,0))</f>
        <v>NA</v>
      </c>
      <c r="O350" s="74" t="str">
        <f>+'PAI 2025 GPS rempl2)'!O347</f>
        <v>Herramienta de control y gestión de los tiempos de las actividades de los procedimientos de la Delegatura, diseñada y probada  (Matrices con el registro  de los tiempos de cada actividad entregado)</v>
      </c>
      <c r="P350" s="74">
        <f>+'PAI 2025 GPS rempl2)'!P347</f>
        <v>15</v>
      </c>
      <c r="Q350" s="74">
        <f>+'PAI 2025 GPS rempl2)'!Q347</f>
        <v>1</v>
      </c>
      <c r="R350" s="74" t="str">
        <f>+'PAI 2025 GPS rempl2)'!R347</f>
        <v>Númerica</v>
      </c>
      <c r="S350" s="74" t="str">
        <f>+'PAI 2025 GPS rempl2)'!S347</f>
        <v># de matrices con el registro  de los tiempos / 1 matrices con la descripción de los tiempos planeadas</v>
      </c>
      <c r="T350" s="74" t="str">
        <f>+'PAI 2025 GPS rempl2)'!T347</f>
        <v>2025-01-20</v>
      </c>
      <c r="U350" s="74" t="str">
        <f>+'PAI 2025 GPS rempl2)'!U347</f>
        <v>2025-12-12</v>
      </c>
      <c r="V350" s="74" t="str">
        <f>+'PAI 2025 GPS rempl2)'!V347</f>
        <v>1000-DESPACHO DEL SUPERINTENDENTE DELEGADO PARA LA PROTECCIÓN DE LA COMPETENCIA</v>
      </c>
    </row>
    <row r="351" spans="1:22" ht="45" x14ac:dyDescent="0.25">
      <c r="A351" s="36" t="str">
        <f>+'PAI 2025 GPS rempl2)'!A348</f>
        <v>1000.6.1</v>
      </c>
      <c r="B351" s="73" t="str">
        <f>+'PAI 2025 GPS rempl2)'!B348</f>
        <v>1000-DESPACHO DEL SUPERINTENDENTE DELEGADO PARA LA PROTECCIÓN DE LA COMPETENCIA</v>
      </c>
      <c r="C351" s="73">
        <f>+'PAI 2025 GPS rempl2)'!C348</f>
        <v>0</v>
      </c>
      <c r="D351" s="73" t="str">
        <f>+'PAI 2025 GPS rempl2)'!D348</f>
        <v>Actividad propia</v>
      </c>
      <c r="E351" s="73" t="str">
        <f>+'PAI 2025 GPS rempl2)'!E348</f>
        <v>1000.6.1</v>
      </c>
      <c r="F351" s="73" t="str">
        <f>+'PAI 2025 GPS rempl2)'!F348</f>
        <v>N/A</v>
      </c>
      <c r="G351" s="73" t="str">
        <f>+'PAI 2025 GPS rempl2)'!G348</f>
        <v>N/A</v>
      </c>
      <c r="H351" s="73" t="str">
        <f>+'PAI 2025 GPS rempl2)'!H348</f>
        <v>N/A</v>
      </c>
      <c r="I351" s="73" t="str">
        <f>+'PAI 2025 GPS rempl2)'!I348</f>
        <v>N/A</v>
      </c>
      <c r="J351" s="73">
        <f>IF(ISERROR(VLOOKUP(E351,'Plantilla publicacion'!$A$3:$Q$502,17,0)),"N/A",(VLOOKUP(E351,'Plantilla publicacion'!$A$3:$Q$502,17,0)))</f>
        <v>0</v>
      </c>
      <c r="K351" s="73" t="str">
        <f>+'PAI 2025 GPS rempl2)'!K348</f>
        <v>N/A</v>
      </c>
      <c r="L351" s="73" t="str">
        <f>+'PAI 2025 GPS rempl2)'!L348</f>
        <v>N/A</v>
      </c>
      <c r="M351" s="73" t="str">
        <f>+'PAI 2025 GPS rempl2)'!M348</f>
        <v>N/A</v>
      </c>
      <c r="N351" s="73"/>
      <c r="O351" s="73" t="str">
        <f>+'PAI 2025 GPS rempl2)'!O348</f>
        <v>Diseñar la herramienta de control y gestión de tiempos (Matrices por procedimiento)</v>
      </c>
      <c r="P351" s="73">
        <f>+'PAI 2025 GPS rempl2)'!P348</f>
        <v>20</v>
      </c>
      <c r="Q351" s="73">
        <f>+'PAI 2025 GPS rempl2)'!Q348</f>
        <v>4</v>
      </c>
      <c r="R351" s="73" t="str">
        <f>+'PAI 2025 GPS rempl2)'!R348</f>
        <v>Númerica</v>
      </c>
      <c r="S351" s="73" t="str">
        <f>+'PAI 2025 GPS rempl2)'!S348</f>
        <v># de matrices con la descripción de actividades / 4 matrices con la descripción de actividades planeadas</v>
      </c>
      <c r="T351" s="73" t="str">
        <f>+'PAI 2025 GPS rempl2)'!T348</f>
        <v>2025-01-20</v>
      </c>
      <c r="U351" s="73" t="str">
        <f>+'PAI 2025 GPS rempl2)'!U348</f>
        <v>2025-06-27</v>
      </c>
      <c r="V351" s="73" t="str">
        <f>+'PAI 2025 GPS rempl2)'!V348</f>
        <v>1000-DESPACHO DEL SUPERINTENDENTE DELEGADO PARA LA PROTECCIÓN DE LA COMPETENCIA</v>
      </c>
    </row>
    <row r="352" spans="1:22" ht="60" x14ac:dyDescent="0.25">
      <c r="A352" s="36" t="str">
        <f>+'PAI 2025 GPS rempl2)'!A349</f>
        <v>1000.6.2</v>
      </c>
      <c r="B352" s="73" t="str">
        <f>+'PAI 2025 GPS rempl2)'!B349</f>
        <v>1000-DESPACHO DEL SUPERINTENDENTE DELEGADO PARA LA PROTECCIÓN DE LA COMPETENCIA</v>
      </c>
      <c r="C352" s="73">
        <f>+'PAI 2025 GPS rempl2)'!C349</f>
        <v>0</v>
      </c>
      <c r="D352" s="73" t="str">
        <f>+'PAI 2025 GPS rempl2)'!D349</f>
        <v>Actividad propia</v>
      </c>
      <c r="E352" s="73" t="str">
        <f>+'PAI 2025 GPS rempl2)'!E349</f>
        <v>1000.6.2</v>
      </c>
      <c r="F352" s="73" t="str">
        <f>+'PAI 2025 GPS rempl2)'!F349</f>
        <v>N/A</v>
      </c>
      <c r="G352" s="73" t="str">
        <f>+'PAI 2025 GPS rempl2)'!G349</f>
        <v>N/A</v>
      </c>
      <c r="H352" s="73" t="str">
        <f>+'PAI 2025 GPS rempl2)'!H349</f>
        <v>N/A</v>
      </c>
      <c r="I352" s="73" t="str">
        <f>+'PAI 2025 GPS rempl2)'!I349</f>
        <v>N/A</v>
      </c>
      <c r="J352" s="73">
        <f>IF(ISERROR(VLOOKUP(E352,'Plantilla publicacion'!$A$3:$Q$502,17,0)),"N/A",(VLOOKUP(E352,'Plantilla publicacion'!$A$3:$Q$502,17,0)))</f>
        <v>0</v>
      </c>
      <c r="K352" s="73" t="str">
        <f>+'PAI 2025 GPS rempl2)'!K349</f>
        <v>N/A</v>
      </c>
      <c r="L352" s="73" t="str">
        <f>+'PAI 2025 GPS rempl2)'!L349</f>
        <v>N/A</v>
      </c>
      <c r="M352" s="73" t="str">
        <f>+'PAI 2025 GPS rempl2)'!M349</f>
        <v>N/A</v>
      </c>
      <c r="N352" s="73"/>
      <c r="O352" s="73" t="str">
        <f>+'PAI 2025 GPS rempl2)'!O349</f>
        <v>Establecer las metas de tiempos de atención de las actividades definidas en la herramienta, a partir del histórico de atención de los trámites activos  (Matrices con los tiempos registrados de los trámites de la vigencia 2024)</v>
      </c>
      <c r="P352" s="73">
        <f>+'PAI 2025 GPS rempl2)'!P349</f>
        <v>40</v>
      </c>
      <c r="Q352" s="73">
        <f>+'PAI 2025 GPS rempl2)'!Q349</f>
        <v>4</v>
      </c>
      <c r="R352" s="73" t="str">
        <f>+'PAI 2025 GPS rempl2)'!R349</f>
        <v>Númerica</v>
      </c>
      <c r="S352" s="73" t="str">
        <f>+'PAI 2025 GPS rempl2)'!S349</f>
        <v># de matrices con el registro  de los tiempos / 4 matrices con la descripción de los tiempos planeadas</v>
      </c>
      <c r="T352" s="73" t="str">
        <f>+'PAI 2025 GPS rempl2)'!T349</f>
        <v>2025-07-01</v>
      </c>
      <c r="U352" s="73" t="str">
        <f>+'PAI 2025 GPS rempl2)'!U349</f>
        <v>2025-11-14</v>
      </c>
      <c r="V352" s="73" t="str">
        <f>+'PAI 2025 GPS rempl2)'!V349</f>
        <v>1000-DESPACHO DEL SUPERINTENDENTE DELEGADO PARA LA PROTECCIÓN DE LA COMPETENCIA</v>
      </c>
    </row>
    <row r="353" spans="1:22" ht="45" x14ac:dyDescent="0.25">
      <c r="A353" s="36" t="str">
        <f>+'PAI 2025 GPS rempl2)'!A350</f>
        <v>1000.6.3</v>
      </c>
      <c r="B353" s="73" t="str">
        <f>+'PAI 2025 GPS rempl2)'!B350</f>
        <v>1000-DESPACHO DEL SUPERINTENDENTE DELEGADO PARA LA PROTECCIÓN DE LA COMPETENCIA</v>
      </c>
      <c r="C353" s="73">
        <f>+'PAI 2025 GPS rempl2)'!C350</f>
        <v>0</v>
      </c>
      <c r="D353" s="73" t="str">
        <f>+'PAI 2025 GPS rempl2)'!D350</f>
        <v>Actividad propia</v>
      </c>
      <c r="E353" s="73" t="str">
        <f>+'PAI 2025 GPS rempl2)'!E350</f>
        <v>1000.6.3</v>
      </c>
      <c r="F353" s="73" t="str">
        <f>+'PAI 2025 GPS rempl2)'!F350</f>
        <v>N/A</v>
      </c>
      <c r="G353" s="73" t="str">
        <f>+'PAI 2025 GPS rempl2)'!G350</f>
        <v>N/A</v>
      </c>
      <c r="H353" s="73" t="str">
        <f>+'PAI 2025 GPS rempl2)'!H350</f>
        <v>N/A</v>
      </c>
      <c r="I353" s="73" t="str">
        <f>+'PAI 2025 GPS rempl2)'!I350</f>
        <v>N/A</v>
      </c>
      <c r="J353" s="73">
        <f>IF(ISERROR(VLOOKUP(E353,'Plantilla publicacion'!$A$3:$Q$502,17,0)),"N/A",(VLOOKUP(E353,'Plantilla publicacion'!$A$3:$Q$502,17,0)))</f>
        <v>0</v>
      </c>
      <c r="K353" s="73" t="str">
        <f>+'PAI 2025 GPS rempl2)'!K350</f>
        <v>N/A</v>
      </c>
      <c r="L353" s="73" t="str">
        <f>+'PAI 2025 GPS rempl2)'!L350</f>
        <v>N/A</v>
      </c>
      <c r="M353" s="73" t="str">
        <f>+'PAI 2025 GPS rempl2)'!M350</f>
        <v>N/A</v>
      </c>
      <c r="N353" s="73"/>
      <c r="O353" s="73" t="str">
        <f>+'PAI 2025 GPS rempl2)'!O350</f>
        <v>Realizar prueba piloto de la herramienta de control y gestión (Informe de los resultados de la prueba piloto)</v>
      </c>
      <c r="P353" s="73">
        <f>+'PAI 2025 GPS rempl2)'!P350</f>
        <v>40</v>
      </c>
      <c r="Q353" s="73">
        <f>+'PAI 2025 GPS rempl2)'!Q350</f>
        <v>1</v>
      </c>
      <c r="R353" s="73" t="str">
        <f>+'PAI 2025 GPS rempl2)'!R350</f>
        <v>Númerica</v>
      </c>
      <c r="S353" s="73" t="str">
        <f>+'PAI 2025 GPS rempl2)'!S350</f>
        <v># de Prueba Piloto realizada / 1 Prueba Piloto programada</v>
      </c>
      <c r="T353" s="73" t="str">
        <f>+'PAI 2025 GPS rempl2)'!T350</f>
        <v>2025-11-14</v>
      </c>
      <c r="U353" s="73" t="str">
        <f>+'PAI 2025 GPS rempl2)'!U350</f>
        <v>2025-12-12</v>
      </c>
      <c r="V353" s="73" t="str">
        <f>+'PAI 2025 GPS rempl2)'!V350</f>
        <v>1000-DESPACHO DEL SUPERINTENDENTE DELEGADO PARA LA PROTECCIÓN DE LA COMPETENCIA</v>
      </c>
    </row>
    <row r="354" spans="1:22" ht="255" x14ac:dyDescent="0.25">
      <c r="A354" s="36" t="str">
        <f>+'PAI 2025 GPS rempl2)'!A351</f>
        <v>71.1</v>
      </c>
      <c r="B354" s="74" t="str">
        <f>+'PAI 2025 GPS rempl2)'!B351</f>
        <v>71-GRUPO DE TRABAJO DE FORMACION</v>
      </c>
      <c r="C354" s="74">
        <f>+'PAI 2025 GPS rempl2)'!C351</f>
        <v>0</v>
      </c>
      <c r="D354" s="74" t="str">
        <f>+'PAI 2025 GPS rempl2)'!D351</f>
        <v>Producto</v>
      </c>
      <c r="E354" s="74" t="str">
        <f>+'PAI 2025 GPS rempl2)'!E351</f>
        <v>71.1</v>
      </c>
      <c r="F354" s="74" t="str">
        <f>+'PAI 2025 GPS rempl2)'!F351</f>
        <v>Operativo</v>
      </c>
      <c r="G354" s="74" t="str">
        <f>IF(ISERROR(VLOOKUP(E354,'Plantilla publicacion'!$A$3:$F$502,6,0)),"N/A",(VLOOKUP(E354,'Plantilla publicacion'!$A$3:$F$502,6,0)))</f>
        <v>58-Promover el enfoque preventivo, diferencial y territorial en el que hacer misional de la entidad</v>
      </c>
      <c r="H354" s="74" t="str">
        <f>IF(ISERROR(VLOOKUP(E354,'Plantilla publicacion'!$A$3:$P$502,14,0)),"N/A",(VLOOKUP(E354,'Plantilla publicacion'!$A$3:$P$502,14,0)))</f>
        <v>103-Cumplimiento de productos del PAI asociados a Promover el enfoque preventivo, diferencial y territorial en el que hacer misional de la entidad</v>
      </c>
      <c r="I354" s="74" t="str">
        <f>IF(ISERROR(VLOOKUP(E354,'Plantilla publicacion'!$A$3:$P$502,15,0)),"N/A",(VLOOKUP(E354,'Plantilla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54" s="74" t="str">
        <f>IF(ISERROR(VLOOKUP(E354,'Plantilla publicacion'!$A$3:$Q$502,17,0)),"N/A",(VLOOKUP(E354,'Plantilla publicacion'!$A$3:$Q$502,17,0)))</f>
        <v>PND - 2-03-9-b- Seguridad humana y justicia social - Aprovechamiento de la propiedad intelectual / PES - Reindustrialización</v>
      </c>
      <c r="K354" s="74" t="str">
        <f>+'PAI 2025 GPS rempl2)'!K351</f>
        <v>No</v>
      </c>
      <c r="L354" s="74" t="str">
        <f>+'PAI 2025 GPS rempl2)'!L351</f>
        <v>C-3599-0200-0005-53105b</v>
      </c>
      <c r="M354" s="74" t="str">
        <f>IF(ISERROR(VLOOKUP(E354,'Plantilla publicacion'!$A$3:$E$502,5,0)),"N/A",(VLOOKUP(E354,'Plantilla publicacion'!$A$3:$E$502,5,0)))</f>
        <v>Política Servicio al Ciudadano_DIMENSIÓN Gestión con Valores para Resultados</v>
      </c>
      <c r="N354" s="74" t="str">
        <f>IF(VLOOKUP(A354,'Plantilla publicacion'!$A$3:$Q$502,16,0)=0,"NA",VLOOKUP(A354,'Plantilla publicacion'!$A$3:$Q$502,16,0))</f>
        <v>NA</v>
      </c>
      <c r="O354" s="74" t="str">
        <f>+'PAI 2025 GPS rempl2)'!O351</f>
        <v>Jornadas de Capacitación bajo la Estrategia Marcas de Paz, realizadas.
 (Informe consolidado de la ejecución de las jornadas)</v>
      </c>
      <c r="P354" s="74">
        <f>+'PAI 2025 GPS rempl2)'!P351</f>
        <v>30</v>
      </c>
      <c r="Q354" s="74">
        <f>+'PAI 2025 GPS rempl2)'!Q351</f>
        <v>100</v>
      </c>
      <c r="R354" s="74" t="str">
        <f>+'PAI 2025 GPS rempl2)'!R351</f>
        <v>Porcentual</v>
      </c>
      <c r="S354" s="74" t="str">
        <f>+'PAI 2025 GPS rempl2)'!S351</f>
        <v>% de Jornadas de Capacitación  bajo la Estrategia Marcas de Paz realizadas / 100% de Jornadas de Capacitación  bajo la Estrategia Marcas de Paz a implementar</v>
      </c>
      <c r="T354" s="74" t="str">
        <f>+'PAI 2025 GPS rempl2)'!T351</f>
        <v>2025-02-03</v>
      </c>
      <c r="U354" s="74" t="str">
        <f>+'PAI 2025 GPS rempl2)'!U351</f>
        <v>2025-12-19</v>
      </c>
      <c r="V354" s="74" t="str">
        <f>+'PAI 2025 GPS rempl2)'!V351</f>
        <v>71-GRUPO DE TRABAJO DE FORMACION</v>
      </c>
    </row>
    <row r="355" spans="1:22" ht="60" x14ac:dyDescent="0.25">
      <c r="A355" s="36" t="str">
        <f>+'PAI 2025 GPS rempl2)'!A352</f>
        <v>71.1.1</v>
      </c>
      <c r="B355" s="73" t="str">
        <f>+'PAI 2025 GPS rempl2)'!B352</f>
        <v>71-GRUPO DE TRABAJO DE FORMACION</v>
      </c>
      <c r="C355" s="73">
        <f>+'PAI 2025 GPS rempl2)'!C352</f>
        <v>0</v>
      </c>
      <c r="D355" s="73" t="str">
        <f>+'PAI 2025 GPS rempl2)'!D352</f>
        <v>Actividad propia</v>
      </c>
      <c r="E355" s="73" t="str">
        <f>+'PAI 2025 GPS rempl2)'!E352</f>
        <v>71.1.1</v>
      </c>
      <c r="F355" s="73" t="str">
        <f>+'PAI 2025 GPS rempl2)'!F352</f>
        <v>N/A</v>
      </c>
      <c r="G355" s="73" t="str">
        <f>+'PAI 2025 GPS rempl2)'!G352</f>
        <v>N/A</v>
      </c>
      <c r="H355" s="73" t="str">
        <f>+'PAI 2025 GPS rempl2)'!H352</f>
        <v>N/A</v>
      </c>
      <c r="I355" s="73" t="str">
        <f>+'PAI 2025 GPS rempl2)'!I352</f>
        <v>N/A</v>
      </c>
      <c r="J355" s="73">
        <f>IF(ISERROR(VLOOKUP(E355,'Plantilla publicacion'!$A$3:$Q$502,17,0)),"N/A",(VLOOKUP(E355,'Plantilla publicacion'!$A$3:$Q$502,17,0)))</f>
        <v>0</v>
      </c>
      <c r="K355" s="73" t="str">
        <f>+'PAI 2025 GPS rempl2)'!K352</f>
        <v>N/A</v>
      </c>
      <c r="L355" s="73" t="str">
        <f>+'PAI 2025 GPS rempl2)'!L352</f>
        <v>N/A</v>
      </c>
      <c r="M355" s="73" t="str">
        <f>+'PAI 2025 GPS rempl2)'!M352</f>
        <v>N/A</v>
      </c>
      <c r="N355" s="73"/>
      <c r="O355" s="73" t="str">
        <f>+'PAI 2025 GPS rempl2)'!O352</f>
        <v>Definir, en coordinación con el Despacho de la Superintendente de PI, el contenido temático que será abordado en las jornadas de capacitación y los aportes a la proyección mensual del número de jornadas a realizar. (Documento con las definiciones)</v>
      </c>
      <c r="P355" s="73">
        <f>+'PAI 2025 GPS rempl2)'!P352</f>
        <v>30</v>
      </c>
      <c r="Q355" s="73">
        <f>+'PAI 2025 GPS rempl2)'!Q352</f>
        <v>1</v>
      </c>
      <c r="R355" s="73" t="str">
        <f>+'PAI 2025 GPS rempl2)'!R352</f>
        <v>Númerica</v>
      </c>
      <c r="S355" s="73" t="str">
        <f>+'PAI 2025 GPS rempl2)'!S352</f>
        <v># de Documento realizado / 1 Documento programado</v>
      </c>
      <c r="T355" s="73" t="str">
        <f>+'PAI 2025 GPS rempl2)'!T352</f>
        <v>2025-02-03</v>
      </c>
      <c r="U355" s="73" t="str">
        <f>+'PAI 2025 GPS rempl2)'!U352</f>
        <v>2025-03-28</v>
      </c>
      <c r="V355" s="73" t="str">
        <f>+'PAI 2025 GPS rempl2)'!V352</f>
        <v>71-GRUPO DE TRABAJO DE FORMACION</v>
      </c>
    </row>
    <row r="356" spans="1:22" ht="45" x14ac:dyDescent="0.25">
      <c r="A356" s="36" t="str">
        <f>+'PAI 2025 GPS rempl2)'!A353</f>
        <v>71.1.2</v>
      </c>
      <c r="B356" s="73" t="str">
        <f>+'PAI 2025 GPS rempl2)'!B353</f>
        <v>71-GRUPO DE TRABAJO DE FORMACION</v>
      </c>
      <c r="C356" s="73">
        <f>+'PAI 2025 GPS rempl2)'!C353</f>
        <v>0</v>
      </c>
      <c r="D356" s="73" t="str">
        <f>+'PAI 2025 GPS rempl2)'!D353</f>
        <v>Actividad propia</v>
      </c>
      <c r="E356" s="73" t="str">
        <f>+'PAI 2025 GPS rempl2)'!E353</f>
        <v>71.1.2</v>
      </c>
      <c r="F356" s="73" t="str">
        <f>+'PAI 2025 GPS rempl2)'!F353</f>
        <v>N/A</v>
      </c>
      <c r="G356" s="73" t="str">
        <f>+'PAI 2025 GPS rempl2)'!G353</f>
        <v>N/A</v>
      </c>
      <c r="H356" s="73" t="str">
        <f>+'PAI 2025 GPS rempl2)'!H353</f>
        <v>N/A</v>
      </c>
      <c r="I356" s="73" t="str">
        <f>+'PAI 2025 GPS rempl2)'!I353</f>
        <v>N/A</v>
      </c>
      <c r="J356" s="73">
        <f>IF(ISERROR(VLOOKUP(E356,'Plantilla publicacion'!$A$3:$Q$502,17,0)),"N/A",(VLOOKUP(E356,'Plantilla publicacion'!$A$3:$Q$502,17,0)))</f>
        <v>0</v>
      </c>
      <c r="K356" s="73" t="str">
        <f>+'PAI 2025 GPS rempl2)'!K353</f>
        <v>N/A</v>
      </c>
      <c r="L356" s="73" t="str">
        <f>+'PAI 2025 GPS rempl2)'!L353</f>
        <v>N/A</v>
      </c>
      <c r="M356" s="73" t="str">
        <f>+'PAI 2025 GPS rempl2)'!M353</f>
        <v>N/A</v>
      </c>
      <c r="N356" s="73"/>
      <c r="O356" s="73" t="str">
        <f>+'PAI 2025 GPS rempl2)'!O353</f>
        <v>Realizar las jornadas de capacitación. (Matriz de gestión de jornadas realizadas)</v>
      </c>
      <c r="P356" s="73">
        <f>+'PAI 2025 GPS rempl2)'!P353</f>
        <v>60</v>
      </c>
      <c r="Q356" s="73">
        <f>+'PAI 2025 GPS rempl2)'!Q353</f>
        <v>60</v>
      </c>
      <c r="R356" s="73" t="str">
        <f>+'PAI 2025 GPS rempl2)'!R353</f>
        <v>Númerica</v>
      </c>
      <c r="S356" s="73" t="str">
        <f>+'PAI 2025 GPS rempl2)'!S353</f>
        <v># de Jornadas de Capacitación  bajo la Estrategia Marcas de Paz realizadas / 60 Jornadas de Capacitación  bajo la Estrategia Marcas de Paz a realizar</v>
      </c>
      <c r="T356" s="73" t="str">
        <f>+'PAI 2025 GPS rempl2)'!T353</f>
        <v>2025-04-01</v>
      </c>
      <c r="U356" s="73" t="str">
        <f>+'PAI 2025 GPS rempl2)'!U353</f>
        <v>2025-12-05</v>
      </c>
      <c r="V356" s="73" t="str">
        <f>+'PAI 2025 GPS rempl2)'!V353</f>
        <v>71-GRUPO DE TRABAJO DE FORMACION</v>
      </c>
    </row>
    <row r="357" spans="1:22" ht="45" x14ac:dyDescent="0.25">
      <c r="A357" s="36" t="str">
        <f>+'PAI 2025 GPS rempl2)'!A354</f>
        <v>71.1.3</v>
      </c>
      <c r="B357" s="73" t="str">
        <f>+'PAI 2025 GPS rempl2)'!B354</f>
        <v>71-GRUPO DE TRABAJO DE FORMACION</v>
      </c>
      <c r="C357" s="73">
        <f>+'PAI 2025 GPS rempl2)'!C354</f>
        <v>0</v>
      </c>
      <c r="D357" s="73" t="str">
        <f>+'PAI 2025 GPS rempl2)'!D354</f>
        <v>Actividad propia</v>
      </c>
      <c r="E357" s="73" t="str">
        <f>+'PAI 2025 GPS rempl2)'!E354</f>
        <v>71.1.3</v>
      </c>
      <c r="F357" s="73" t="str">
        <f>+'PAI 2025 GPS rempl2)'!F354</f>
        <v>N/A</v>
      </c>
      <c r="G357" s="73" t="str">
        <f>+'PAI 2025 GPS rempl2)'!G354</f>
        <v>N/A</v>
      </c>
      <c r="H357" s="73" t="str">
        <f>+'PAI 2025 GPS rempl2)'!H354</f>
        <v>N/A</v>
      </c>
      <c r="I357" s="73" t="str">
        <f>+'PAI 2025 GPS rempl2)'!I354</f>
        <v>N/A</v>
      </c>
      <c r="J357" s="73">
        <f>IF(ISERROR(VLOOKUP(E357,'Plantilla publicacion'!$A$3:$Q$502,17,0)),"N/A",(VLOOKUP(E357,'Plantilla publicacion'!$A$3:$Q$502,17,0)))</f>
        <v>0</v>
      </c>
      <c r="K357" s="73" t="str">
        <f>+'PAI 2025 GPS rempl2)'!K354</f>
        <v>N/A</v>
      </c>
      <c r="L357" s="73" t="str">
        <f>+'PAI 2025 GPS rempl2)'!L354</f>
        <v>N/A</v>
      </c>
      <c r="M357" s="73" t="str">
        <f>+'PAI 2025 GPS rempl2)'!M354</f>
        <v>N/A</v>
      </c>
      <c r="N357" s="73"/>
      <c r="O357" s="73" t="str">
        <f>+'PAI 2025 GPS rempl2)'!O354</f>
        <v>Elaborar informes trimestrales de las jornadas de capacitación realizadas. (Informe)</v>
      </c>
      <c r="P357" s="73">
        <f>+'PAI 2025 GPS rempl2)'!P354</f>
        <v>10</v>
      </c>
      <c r="Q357" s="73">
        <f>+'PAI 2025 GPS rempl2)'!Q354</f>
        <v>3</v>
      </c>
      <c r="R357" s="73" t="str">
        <f>+'PAI 2025 GPS rempl2)'!R354</f>
        <v>Númerica</v>
      </c>
      <c r="S357" s="73" t="str">
        <f>+'PAI 2025 GPS rempl2)'!S354</f>
        <v># de Informes de las jornadas bajo la Estrategia Marcas de Paz elaborados / 3 Informes de las jornadas bajo la Estrategia Marcas de Paz a elaborar</v>
      </c>
      <c r="T357" s="73" t="str">
        <f>+'PAI 2025 GPS rempl2)'!T354</f>
        <v>2025-04-01</v>
      </c>
      <c r="U357" s="73" t="str">
        <f>+'PAI 2025 GPS rempl2)'!U354</f>
        <v>2025-12-19</v>
      </c>
      <c r="V357" s="73" t="str">
        <f>+'PAI 2025 GPS rempl2)'!V354</f>
        <v>71-GRUPO DE TRABAJO DE FORMACION</v>
      </c>
    </row>
    <row r="358" spans="1:22" ht="255" x14ac:dyDescent="0.25">
      <c r="A358" s="36" t="str">
        <f>+'PAI 2025 GPS rempl2)'!A355</f>
        <v>71.2</v>
      </c>
      <c r="B358" s="74" t="str">
        <f>+'PAI 2025 GPS rempl2)'!B355</f>
        <v>71-GRUPO DE TRABAJO DE FORMACION</v>
      </c>
      <c r="C358" s="74">
        <f>+'PAI 2025 GPS rempl2)'!C355</f>
        <v>0</v>
      </c>
      <c r="D358" s="74" t="str">
        <f>+'PAI 2025 GPS rempl2)'!D355</f>
        <v>Producto</v>
      </c>
      <c r="E358" s="74" t="str">
        <f>+'PAI 2025 GPS rempl2)'!E355</f>
        <v>71.2</v>
      </c>
      <c r="F358" s="74" t="str">
        <f>+'PAI 2025 GPS rempl2)'!F355</f>
        <v>Operativo</v>
      </c>
      <c r="G358" s="74" t="str">
        <f>IF(ISERROR(VLOOKUP(E358,'Plantilla publicacion'!$A$3:$F$502,6,0)),"N/A",(VLOOKUP(E358,'Plantilla publicacion'!$A$3:$F$502,6,0)))</f>
        <v>58-Promover el enfoque preventivo, diferencial y territorial en el que hacer misional de la entidad</v>
      </c>
      <c r="H358" s="74" t="str">
        <f>IF(ISERROR(VLOOKUP(E358,'Plantilla publicacion'!$A$3:$P$502,14,0)),"N/A",(VLOOKUP(E358,'Plantilla publicacion'!$A$3:$P$502,14,0)))</f>
        <v>103-Cumplimiento de productos del PAI asociados a Promover el enfoque preventivo, diferencial y territorial en el que hacer misional de la entidad</v>
      </c>
      <c r="I358" s="74" t="str">
        <f>IF(ISERROR(VLOOKUP(E358,'Plantilla publicacion'!$A$3:$P$502,15,0)),"N/A",(VLOOKUP(E358,'Plantilla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58" s="74" t="str">
        <f>IF(ISERROR(VLOOKUP(E358,'Plantilla publicacion'!$A$3:$Q$502,17,0)),"N/A",(VLOOKUP(E358,'Plantilla publicacion'!$A$3:$Q$502,17,0)))</f>
        <v>PND - 5-31-5-b- Convergencia regional - Entidades públicas territoriales y nacionales fortalecidas / PES - Cierre de brechas territoriales</v>
      </c>
      <c r="K358" s="74" t="str">
        <f>+'PAI 2025 GPS rempl2)'!K355</f>
        <v>No</v>
      </c>
      <c r="L358" s="74" t="str">
        <f>+'PAI 2025 GPS rempl2)'!L355</f>
        <v>C-3599-0200-0005-53105b</v>
      </c>
      <c r="M358" s="74" t="str">
        <f>IF(ISERROR(VLOOKUP(E358,'Plantilla publicacion'!$A$3:$E$502,5,0)),"N/A",(VLOOKUP(E358,'Plantilla publicacion'!$A$3:$E$502,5,0)))</f>
        <v>Política Participación Ciudadana en la Gestión Pública _DIMENSIÓN Gestión con Valores para Resultados</v>
      </c>
      <c r="N358" s="74" t="str">
        <f>IF(VLOOKUP(A358,'Plantilla publicacion'!$A$3:$Q$502,16,0)=0,"NA",VLOOKUP(A358,'Plantilla publicacion'!$A$3:$Q$502,16,0))</f>
        <v>NA</v>
      </c>
      <c r="O358" s="74" t="str">
        <f>+'PAI 2025 GPS rempl2)'!O355</f>
        <v>Programa estratégico de enfoque diferencial para la Inclusión de población vulnerable en la oferta académica del Grupo de Formación, ejecutado (Informe consolidado de la ejecución del programa)</v>
      </c>
      <c r="P358" s="74">
        <f>+'PAI 2025 GPS rempl2)'!P355</f>
        <v>20</v>
      </c>
      <c r="Q358" s="74">
        <f>+'PAI 2025 GPS rempl2)'!Q355</f>
        <v>100</v>
      </c>
      <c r="R358" s="74" t="str">
        <f>+'PAI 2025 GPS rempl2)'!R355</f>
        <v>Porcentual</v>
      </c>
      <c r="S358" s="74" t="str">
        <f>+'PAI 2025 GPS rempl2)'!S355</f>
        <v>% de programas con enfoque diferencial en la oferta académica implementados / 100% de programas con enfoque diferencial en la oferta académica a implementar</v>
      </c>
      <c r="T358" s="74" t="str">
        <f>+'PAI 2025 GPS rempl2)'!T355</f>
        <v>2025-02-03</v>
      </c>
      <c r="U358" s="74" t="str">
        <f>+'PAI 2025 GPS rempl2)'!U355</f>
        <v>2025-11-28</v>
      </c>
      <c r="V358" s="74" t="str">
        <f>+'PAI 2025 GPS rempl2)'!V355</f>
        <v>71-GRUPO DE TRABAJO DE FORMACION</v>
      </c>
    </row>
    <row r="359" spans="1:22" ht="30" x14ac:dyDescent="0.25">
      <c r="A359" s="36" t="str">
        <f>+'PAI 2025 GPS rempl2)'!A356</f>
        <v>71.2.1</v>
      </c>
      <c r="B359" s="73" t="str">
        <f>+'PAI 2025 GPS rempl2)'!B356</f>
        <v>71-GRUPO DE TRABAJO DE FORMACION</v>
      </c>
      <c r="C359" s="73">
        <f>+'PAI 2025 GPS rempl2)'!C356</f>
        <v>0</v>
      </c>
      <c r="D359" s="73" t="str">
        <f>+'PAI 2025 GPS rempl2)'!D356</f>
        <v>Actividad propia</v>
      </c>
      <c r="E359" s="73" t="str">
        <f>+'PAI 2025 GPS rempl2)'!E356</f>
        <v>71.2.1</v>
      </c>
      <c r="F359" s="73" t="str">
        <f>+'PAI 2025 GPS rempl2)'!F356</f>
        <v>N/A</v>
      </c>
      <c r="G359" s="73" t="str">
        <f>+'PAI 2025 GPS rempl2)'!G356</f>
        <v>N/A</v>
      </c>
      <c r="H359" s="73" t="str">
        <f>+'PAI 2025 GPS rempl2)'!H356</f>
        <v>N/A</v>
      </c>
      <c r="I359" s="73" t="str">
        <f>+'PAI 2025 GPS rempl2)'!I356</f>
        <v>N/A</v>
      </c>
      <c r="J359" s="73">
        <f>IF(ISERROR(VLOOKUP(E359,'Plantilla publicacion'!$A$3:$Q$502,17,0)),"N/A",(VLOOKUP(E359,'Plantilla publicacion'!$A$3:$Q$502,17,0)))</f>
        <v>0</v>
      </c>
      <c r="K359" s="73" t="str">
        <f>+'PAI 2025 GPS rempl2)'!K356</f>
        <v>N/A</v>
      </c>
      <c r="L359" s="73" t="str">
        <f>+'PAI 2025 GPS rempl2)'!L356</f>
        <v>N/A</v>
      </c>
      <c r="M359" s="73" t="str">
        <f>+'PAI 2025 GPS rempl2)'!M356</f>
        <v>N/A</v>
      </c>
      <c r="N359" s="73"/>
      <c r="O359" s="73" t="str">
        <f>+'PAI 2025 GPS rempl2)'!O356</f>
        <v>Diseñar el programa de enfoque diferencial  que incluya el plan de trabajo. (Documento de programa)</v>
      </c>
      <c r="P359" s="73">
        <f>+'PAI 2025 GPS rempl2)'!P356</f>
        <v>30</v>
      </c>
      <c r="Q359" s="73">
        <f>+'PAI 2025 GPS rempl2)'!Q356</f>
        <v>1</v>
      </c>
      <c r="R359" s="73" t="str">
        <f>+'PAI 2025 GPS rempl2)'!R356</f>
        <v>Númerica</v>
      </c>
      <c r="S359" s="73" t="str">
        <f>+'PAI 2025 GPS rempl2)'!S356</f>
        <v># de programas con enfoque diferencial  diseñados / 1 programas con enfoque diferencial a diseñar</v>
      </c>
      <c r="T359" s="73" t="str">
        <f>+'PAI 2025 GPS rempl2)'!T356</f>
        <v>2025-02-03</v>
      </c>
      <c r="U359" s="73" t="str">
        <f>+'PAI 2025 GPS rempl2)'!U356</f>
        <v>2025-03-31</v>
      </c>
      <c r="V359" s="73" t="str">
        <f>+'PAI 2025 GPS rempl2)'!V356</f>
        <v>71-GRUPO DE TRABAJO DE FORMACION</v>
      </c>
    </row>
    <row r="360" spans="1:22" ht="45" x14ac:dyDescent="0.25">
      <c r="A360" s="36" t="str">
        <f>+'PAI 2025 GPS rempl2)'!A357</f>
        <v>71.2.2</v>
      </c>
      <c r="B360" s="73" t="str">
        <f>+'PAI 2025 GPS rempl2)'!B357</f>
        <v>71-GRUPO DE TRABAJO DE FORMACION</v>
      </c>
      <c r="C360" s="73">
        <f>+'PAI 2025 GPS rempl2)'!C357</f>
        <v>0</v>
      </c>
      <c r="D360" s="73" t="str">
        <f>+'PAI 2025 GPS rempl2)'!D357</f>
        <v>Actividad propia</v>
      </c>
      <c r="E360" s="73" t="str">
        <f>+'PAI 2025 GPS rempl2)'!E357</f>
        <v>71.2.2</v>
      </c>
      <c r="F360" s="73" t="str">
        <f>+'PAI 2025 GPS rempl2)'!F357</f>
        <v>N/A</v>
      </c>
      <c r="G360" s="73" t="str">
        <f>+'PAI 2025 GPS rempl2)'!G357</f>
        <v>N/A</v>
      </c>
      <c r="H360" s="73" t="str">
        <f>+'PAI 2025 GPS rempl2)'!H357</f>
        <v>N/A</v>
      </c>
      <c r="I360" s="73" t="str">
        <f>+'PAI 2025 GPS rempl2)'!I357</f>
        <v>N/A</v>
      </c>
      <c r="J360" s="73">
        <f>IF(ISERROR(VLOOKUP(E360,'Plantilla publicacion'!$A$3:$Q$502,17,0)),"N/A",(VLOOKUP(E360,'Plantilla publicacion'!$A$3:$Q$502,17,0)))</f>
        <v>0</v>
      </c>
      <c r="K360" s="73" t="str">
        <f>+'PAI 2025 GPS rempl2)'!K357</f>
        <v>N/A</v>
      </c>
      <c r="L360" s="73" t="str">
        <f>+'PAI 2025 GPS rempl2)'!L357</f>
        <v>N/A</v>
      </c>
      <c r="M360" s="73" t="str">
        <f>+'PAI 2025 GPS rempl2)'!M357</f>
        <v>N/A</v>
      </c>
      <c r="N360" s="73"/>
      <c r="O360" s="73" t="str">
        <f>+'PAI 2025 GPS rempl2)'!O357</f>
        <v>Elaborar e implementar un protocolo de  enfoque diferencial de la oferta académica (Protocolo elaborado)</v>
      </c>
      <c r="P360" s="73">
        <f>+'PAI 2025 GPS rempl2)'!P357</f>
        <v>60</v>
      </c>
      <c r="Q360" s="73">
        <f>+'PAI 2025 GPS rempl2)'!Q357</f>
        <v>1</v>
      </c>
      <c r="R360" s="73" t="str">
        <f>+'PAI 2025 GPS rempl2)'!R357</f>
        <v>Númerica</v>
      </c>
      <c r="S360" s="73" t="str">
        <f>+'PAI 2025 GPS rempl2)'!S357</f>
        <v># de protocolos con enfoque diferencial elaborados e implementados / 1 protocolos con enfoque diferencial a elaborar e implementar</v>
      </c>
      <c r="T360" s="73" t="str">
        <f>+'PAI 2025 GPS rempl2)'!T357</f>
        <v>2025-04-01</v>
      </c>
      <c r="U360" s="73" t="str">
        <f>+'PAI 2025 GPS rempl2)'!U357</f>
        <v>2025-11-28</v>
      </c>
      <c r="V360" s="73" t="str">
        <f>+'PAI 2025 GPS rempl2)'!V357</f>
        <v>71-GRUPO DE TRABAJO DE FORMACION</v>
      </c>
    </row>
    <row r="361" spans="1:22" ht="45" x14ac:dyDescent="0.25">
      <c r="A361" s="36" t="str">
        <f>+'PAI 2025 GPS rempl2)'!A358</f>
        <v>71.2.3</v>
      </c>
      <c r="B361" s="73" t="str">
        <f>+'PAI 2025 GPS rempl2)'!B358</f>
        <v>71-GRUPO DE TRABAJO DE FORMACION</v>
      </c>
      <c r="C361" s="73">
        <f>+'PAI 2025 GPS rempl2)'!C358</f>
        <v>0</v>
      </c>
      <c r="D361" s="73" t="str">
        <f>+'PAI 2025 GPS rempl2)'!D358</f>
        <v>Actividad propia</v>
      </c>
      <c r="E361" s="73" t="str">
        <f>+'PAI 2025 GPS rempl2)'!E358</f>
        <v>71.2.3</v>
      </c>
      <c r="F361" s="73" t="str">
        <f>+'PAI 2025 GPS rempl2)'!F358</f>
        <v>N/A</v>
      </c>
      <c r="G361" s="73" t="str">
        <f>+'PAI 2025 GPS rempl2)'!G358</f>
        <v>N/A</v>
      </c>
      <c r="H361" s="73" t="str">
        <f>+'PAI 2025 GPS rempl2)'!H358</f>
        <v>N/A</v>
      </c>
      <c r="I361" s="73" t="str">
        <f>+'PAI 2025 GPS rempl2)'!I358</f>
        <v>N/A</v>
      </c>
      <c r="J361" s="73">
        <f>IF(ISERROR(VLOOKUP(E361,'Plantilla publicacion'!$A$3:$Q$502,17,0)),"N/A",(VLOOKUP(E361,'Plantilla publicacion'!$A$3:$Q$502,17,0)))</f>
        <v>0</v>
      </c>
      <c r="K361" s="73" t="str">
        <f>+'PAI 2025 GPS rempl2)'!K358</f>
        <v>N/A</v>
      </c>
      <c r="L361" s="73" t="str">
        <f>+'PAI 2025 GPS rempl2)'!L358</f>
        <v>N/A</v>
      </c>
      <c r="M361" s="73" t="str">
        <f>+'PAI 2025 GPS rempl2)'!M358</f>
        <v>N/A</v>
      </c>
      <c r="N361" s="73"/>
      <c r="O361" s="73" t="str">
        <f>+'PAI 2025 GPS rempl2)'!O358</f>
        <v>Ejecutar el plan de trabajo del programa de enfoque diferencial.  (Informe de la ejecución del programa)</v>
      </c>
      <c r="P361" s="73">
        <f>+'PAI 2025 GPS rempl2)'!P358</f>
        <v>10</v>
      </c>
      <c r="Q361" s="73">
        <f>+'PAI 2025 GPS rempl2)'!Q358</f>
        <v>3</v>
      </c>
      <c r="R361" s="73" t="str">
        <f>+'PAI 2025 GPS rempl2)'!R358</f>
        <v>Númerica</v>
      </c>
      <c r="S361" s="73" t="str">
        <f>+'PAI 2025 GPS rempl2)'!S358</f>
        <v># de plan de trabajo del programa de enfoque diferencial ejecutado / 3 plan de trabajo del programa de enfoque diferencial a ejecutar</v>
      </c>
      <c r="T361" s="73" t="str">
        <f>+'PAI 2025 GPS rempl2)'!T358</f>
        <v>2025-04-01</v>
      </c>
      <c r="U361" s="73" t="str">
        <f>+'PAI 2025 GPS rempl2)'!U358</f>
        <v>2025-11-28</v>
      </c>
      <c r="V361" s="73" t="str">
        <f>+'PAI 2025 GPS rempl2)'!V358</f>
        <v>71-GRUPO DE TRABAJO DE FORMACION</v>
      </c>
    </row>
    <row r="362" spans="1:22" ht="135" x14ac:dyDescent="0.25">
      <c r="A362" s="36" t="str">
        <f>+'PAI 2025 GPS rempl2)'!A359</f>
        <v>71.3</v>
      </c>
      <c r="B362" s="74" t="str">
        <f>+'PAI 2025 GPS rempl2)'!B359</f>
        <v>71-GRUPO DE TRABAJO DE FORMACION</v>
      </c>
      <c r="C362" s="74">
        <f>+'PAI 2025 GPS rempl2)'!C359</f>
        <v>0</v>
      </c>
      <c r="D362" s="74" t="str">
        <f>+'PAI 2025 GPS rempl2)'!D359</f>
        <v>Producto</v>
      </c>
      <c r="E362" s="74" t="str">
        <f>+'PAI 2025 GPS rempl2)'!E359</f>
        <v>71.3</v>
      </c>
      <c r="F362" s="74" t="str">
        <f>+'PAI 2025 GPS rempl2)'!F359</f>
        <v>Operativo</v>
      </c>
      <c r="G362" s="74" t="str">
        <f>IF(ISERROR(VLOOKUP(E362,'Plantilla publicacion'!$A$3:$F$502,6,0)),"N/A",(VLOOKUP(E362,'Plantilla publicacion'!$A$3:$F$502,6,0)))</f>
        <v>62-Fortalecer la infraestructura, uso y aprovechamiento de las tecnologías de la información, para optimizar la capacidad institucional</v>
      </c>
      <c r="H362" s="74" t="str">
        <f>IF(ISERROR(VLOOKUP(E362,'Plantilla publicacion'!$A$3:$P$502,14,0)),"N/A",(VLOOKUP(E362,'Plantilla publicacion'!$A$3:$P$502,14,0)))</f>
        <v>109-Cumplimiento de productos del PAI asociados a Fortalecer la infraestructura, uso y aprovechamiento de las tecnologías de la información, para optimizar la capacidad institucional</v>
      </c>
      <c r="I362" s="74" t="str">
        <f>IF(ISERROR(VLOOKUP(E362,'Plantilla publicacion'!$A$3:$P$502,15,0)),"N/A",(VLOOKUP(E362,'Plantilla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62" s="74" t="str">
        <f>IF(ISERROR(VLOOKUP(E362,'Plantilla publicacion'!$A$3:$Q$502,17,0)),"N/A",(VLOOKUP(E362,'Plantilla publicacion'!$A$3:$Q$502,17,0)))</f>
        <v>PND - 5-31-5-d- Convergencia regional - Gobierno digital para la gente / PES - Transformación Institucional</v>
      </c>
      <c r="K362" s="74" t="str">
        <f>+'PAI 2025 GPS rempl2)'!K359</f>
        <v>No</v>
      </c>
      <c r="L362" s="74" t="str">
        <f>+'PAI 2025 GPS rempl2)'!L359</f>
        <v>C-3599-0200-0005-53105b</v>
      </c>
      <c r="M362" s="74" t="str">
        <f>IF(ISERROR(VLOOKUP(E362,'Plantilla publicacion'!$A$3:$E$502,5,0)),"N/A",(VLOOKUP(E362,'Plantilla publicacion'!$A$3:$E$502,5,0)))</f>
        <v>Política Servicio al Ciudadano_DIMENSIÓN Gestión con Valores para Resultados</v>
      </c>
      <c r="N362" s="74" t="str">
        <f>IF(VLOOKUP(A362,'Plantilla publicacion'!$A$3:$Q$502,16,0)=0,"NA",VLOOKUP(A362,'Plantilla publicacion'!$A$3:$Q$502,16,0))</f>
        <v>NA</v>
      </c>
      <c r="O362" s="74" t="str">
        <f>+'PAI 2025 GPS rempl2)'!O359</f>
        <v>Campus Virtual Externo en accesibilidad e Interacción, actualizado  (Informe consolidado de la optimización)</v>
      </c>
      <c r="P362" s="74">
        <f>+'PAI 2025 GPS rempl2)'!P359</f>
        <v>20</v>
      </c>
      <c r="Q362" s="74">
        <f>+'PAI 2025 GPS rempl2)'!Q359</f>
        <v>100</v>
      </c>
      <c r="R362" s="74" t="str">
        <f>+'PAI 2025 GPS rempl2)'!R359</f>
        <v>Porcentual</v>
      </c>
      <c r="S362" s="74" t="str">
        <f>+'PAI 2025 GPS rempl2)'!S359</f>
        <v>% de programas con enfoque diferencial en  diseñados / 100% de programas con enfoque diferencial a diseñar</v>
      </c>
      <c r="T362" s="74" t="str">
        <f>+'PAI 2025 GPS rempl2)'!T359</f>
        <v>2025-02-17</v>
      </c>
      <c r="U362" s="74" t="str">
        <f>+'PAI 2025 GPS rempl2)'!U359</f>
        <v>2025-12-12</v>
      </c>
      <c r="V362" s="74" t="str">
        <f>+'PAI 2025 GPS rempl2)'!V359</f>
        <v>71-GRUPO DE TRABAJO DE FORMACION</v>
      </c>
    </row>
    <row r="363" spans="1:22" ht="45" x14ac:dyDescent="0.25">
      <c r="A363" s="36" t="str">
        <f>+'PAI 2025 GPS rempl2)'!A360</f>
        <v>71.3.1</v>
      </c>
      <c r="B363" s="73" t="str">
        <f>+'PAI 2025 GPS rempl2)'!B360</f>
        <v>71-GRUPO DE TRABAJO DE FORMACION</v>
      </c>
      <c r="C363" s="73">
        <f>+'PAI 2025 GPS rempl2)'!C360</f>
        <v>0</v>
      </c>
      <c r="D363" s="73" t="str">
        <f>+'PAI 2025 GPS rempl2)'!D360</f>
        <v>Actividad propia</v>
      </c>
      <c r="E363" s="73" t="str">
        <f>+'PAI 2025 GPS rempl2)'!E360</f>
        <v>71.3.1</v>
      </c>
      <c r="F363" s="73" t="str">
        <f>+'PAI 2025 GPS rempl2)'!F360</f>
        <v>N/A</v>
      </c>
      <c r="G363" s="73" t="str">
        <f>+'PAI 2025 GPS rempl2)'!G360</f>
        <v>N/A</v>
      </c>
      <c r="H363" s="73" t="str">
        <f>+'PAI 2025 GPS rempl2)'!H360</f>
        <v>N/A</v>
      </c>
      <c r="I363" s="73" t="str">
        <f>+'PAI 2025 GPS rempl2)'!I360</f>
        <v>N/A</v>
      </c>
      <c r="J363" s="73">
        <f>IF(ISERROR(VLOOKUP(E363,'Plantilla publicacion'!$A$3:$Q$502,17,0)),"N/A",(VLOOKUP(E363,'Plantilla publicacion'!$A$3:$Q$502,17,0)))</f>
        <v>0</v>
      </c>
      <c r="K363" s="73" t="str">
        <f>+'PAI 2025 GPS rempl2)'!K360</f>
        <v>N/A</v>
      </c>
      <c r="L363" s="73" t="str">
        <f>+'PAI 2025 GPS rempl2)'!L360</f>
        <v>N/A</v>
      </c>
      <c r="M363" s="73" t="str">
        <f>+'PAI 2025 GPS rempl2)'!M360</f>
        <v>N/A</v>
      </c>
      <c r="N363" s="73"/>
      <c r="O363" s="73" t="str">
        <f>+'PAI 2025 GPS rempl2)'!O360</f>
        <v>Elaborar un diagnóstico de los cursos que requieren ser optimizados. (Informe de diagnóstico)</v>
      </c>
      <c r="P363" s="73">
        <f>+'PAI 2025 GPS rempl2)'!P360</f>
        <v>30</v>
      </c>
      <c r="Q363" s="73">
        <f>+'PAI 2025 GPS rempl2)'!Q360</f>
        <v>100</v>
      </c>
      <c r="R363" s="73" t="str">
        <f>+'PAI 2025 GPS rempl2)'!R360</f>
        <v>Porcentual</v>
      </c>
      <c r="S363" s="73" t="str">
        <f>+'PAI 2025 GPS rempl2)'!S360</f>
        <v>% de diagnósticos en accesibilidad de los cursos del campus virtual realizados / 100% de diagnósticos en accesibilidad de los cursos del campus virtual a realizar</v>
      </c>
      <c r="T363" s="73" t="str">
        <f>+'PAI 2025 GPS rempl2)'!T360</f>
        <v>2025-02-17</v>
      </c>
      <c r="U363" s="73" t="str">
        <f>+'PAI 2025 GPS rempl2)'!U360</f>
        <v>2025-04-16</v>
      </c>
      <c r="V363" s="73" t="str">
        <f>+'PAI 2025 GPS rempl2)'!V360</f>
        <v>71-GRUPO DE TRABAJO DE FORMACION</v>
      </c>
    </row>
    <row r="364" spans="1:22" ht="45" x14ac:dyDescent="0.25">
      <c r="A364" s="36" t="str">
        <f>+'PAI 2025 GPS rempl2)'!A361</f>
        <v>71.3.2</v>
      </c>
      <c r="B364" s="73" t="str">
        <f>+'PAI 2025 GPS rempl2)'!B361</f>
        <v>71-GRUPO DE TRABAJO DE FORMACION</v>
      </c>
      <c r="C364" s="73">
        <f>+'PAI 2025 GPS rempl2)'!C361</f>
        <v>0</v>
      </c>
      <c r="D364" s="73" t="str">
        <f>+'PAI 2025 GPS rempl2)'!D361</f>
        <v>Actividad propia</v>
      </c>
      <c r="E364" s="73" t="str">
        <f>+'PAI 2025 GPS rempl2)'!E361</f>
        <v>71.3.2</v>
      </c>
      <c r="F364" s="73" t="str">
        <f>+'PAI 2025 GPS rempl2)'!F361</f>
        <v>N/A</v>
      </c>
      <c r="G364" s="73" t="str">
        <f>+'PAI 2025 GPS rempl2)'!G361</f>
        <v>N/A</v>
      </c>
      <c r="H364" s="73" t="str">
        <f>+'PAI 2025 GPS rempl2)'!H361</f>
        <v>N/A</v>
      </c>
      <c r="I364" s="73" t="str">
        <f>+'PAI 2025 GPS rempl2)'!I361</f>
        <v>N/A</v>
      </c>
      <c r="J364" s="73">
        <f>IF(ISERROR(VLOOKUP(E364,'Plantilla publicacion'!$A$3:$Q$502,17,0)),"N/A",(VLOOKUP(E364,'Plantilla publicacion'!$A$3:$Q$502,17,0)))</f>
        <v>0</v>
      </c>
      <c r="K364" s="73" t="str">
        <f>+'PAI 2025 GPS rempl2)'!K361</f>
        <v>N/A</v>
      </c>
      <c r="L364" s="73" t="str">
        <f>+'PAI 2025 GPS rempl2)'!L361</f>
        <v>N/A</v>
      </c>
      <c r="M364" s="73" t="str">
        <f>+'PAI 2025 GPS rempl2)'!M361</f>
        <v>N/A</v>
      </c>
      <c r="N364" s="73"/>
      <c r="O364" s="73" t="str">
        <f>+'PAI 2025 GPS rempl2)'!O361</f>
        <v>Elaborar un plan de trabajo de los cursos que requieren ser optimizados. (Plan de trabajo)</v>
      </c>
      <c r="P364" s="73">
        <f>+'PAI 2025 GPS rempl2)'!P361</f>
        <v>20</v>
      </c>
      <c r="Q364" s="73">
        <f>+'PAI 2025 GPS rempl2)'!Q361</f>
        <v>100</v>
      </c>
      <c r="R364" s="73" t="str">
        <f>+'PAI 2025 GPS rempl2)'!R361</f>
        <v>Porcentual</v>
      </c>
      <c r="S364" s="73" t="str">
        <f>+'PAI 2025 GPS rempl2)'!S361</f>
        <v>% de planes de trabajo de los cursos que requieren ser optimizados elaborados / 100% de planes de trabajo de los cursos a elaborar</v>
      </c>
      <c r="T364" s="73" t="str">
        <f>+'PAI 2025 GPS rempl2)'!T361</f>
        <v>2025-03-17</v>
      </c>
      <c r="U364" s="73" t="str">
        <f>+'PAI 2025 GPS rempl2)'!U361</f>
        <v>2025-04-30</v>
      </c>
      <c r="V364" s="73" t="str">
        <f>+'PAI 2025 GPS rempl2)'!V361</f>
        <v>71-GRUPO DE TRABAJO DE FORMACION</v>
      </c>
    </row>
    <row r="365" spans="1:22" ht="45" x14ac:dyDescent="0.25">
      <c r="A365" s="36" t="str">
        <f>+'PAI 2025 GPS rempl2)'!A362</f>
        <v>71.3.3</v>
      </c>
      <c r="B365" s="73" t="str">
        <f>+'PAI 2025 GPS rempl2)'!B362</f>
        <v>71-GRUPO DE TRABAJO DE FORMACION</v>
      </c>
      <c r="C365" s="73">
        <f>+'PAI 2025 GPS rempl2)'!C362</f>
        <v>0</v>
      </c>
      <c r="D365" s="73" t="str">
        <f>+'PAI 2025 GPS rempl2)'!D362</f>
        <v>Actividad propia</v>
      </c>
      <c r="E365" s="73" t="str">
        <f>+'PAI 2025 GPS rempl2)'!E362</f>
        <v>71.3.3</v>
      </c>
      <c r="F365" s="73" t="str">
        <f>+'PAI 2025 GPS rempl2)'!F362</f>
        <v>N/A</v>
      </c>
      <c r="G365" s="73" t="str">
        <f>+'PAI 2025 GPS rempl2)'!G362</f>
        <v>N/A</v>
      </c>
      <c r="H365" s="73" t="str">
        <f>+'PAI 2025 GPS rempl2)'!H362</f>
        <v>N/A</v>
      </c>
      <c r="I365" s="73" t="str">
        <f>+'PAI 2025 GPS rempl2)'!I362</f>
        <v>N/A</v>
      </c>
      <c r="J365" s="73">
        <f>IF(ISERROR(VLOOKUP(E365,'Plantilla publicacion'!$A$3:$Q$502,17,0)),"N/A",(VLOOKUP(E365,'Plantilla publicacion'!$A$3:$Q$502,17,0)))</f>
        <v>0</v>
      </c>
      <c r="K365" s="73" t="str">
        <f>+'PAI 2025 GPS rempl2)'!K362</f>
        <v>N/A</v>
      </c>
      <c r="L365" s="73" t="str">
        <f>+'PAI 2025 GPS rempl2)'!L362</f>
        <v>N/A</v>
      </c>
      <c r="M365" s="73" t="str">
        <f>+'PAI 2025 GPS rempl2)'!M362</f>
        <v>N/A</v>
      </c>
      <c r="N365" s="73"/>
      <c r="O365" s="73" t="str">
        <f>+'PAI 2025 GPS rempl2)'!O362</f>
        <v>Ejecutar el plan de trabajo de optimización del campus virtual. (Informe de ejecución del plan de trabajo)</v>
      </c>
      <c r="P365" s="73">
        <f>+'PAI 2025 GPS rempl2)'!P362</f>
        <v>40</v>
      </c>
      <c r="Q365" s="73">
        <f>+'PAI 2025 GPS rempl2)'!Q362</f>
        <v>3</v>
      </c>
      <c r="R365" s="73" t="str">
        <f>+'PAI 2025 GPS rempl2)'!R362</f>
        <v>Númerica</v>
      </c>
      <c r="S365" s="73" t="str">
        <f>+'PAI 2025 GPS rempl2)'!S362</f>
        <v># de plan de trabajo de optimización del campus virtual ejecutado / 3 plan de trabajo de optimización del campus virtual a ejecutar</v>
      </c>
      <c r="T365" s="73" t="str">
        <f>+'PAI 2025 GPS rempl2)'!T362</f>
        <v>2025-04-01</v>
      </c>
      <c r="U365" s="73" t="str">
        <f>+'PAI 2025 GPS rempl2)'!U362</f>
        <v>2025-12-05</v>
      </c>
      <c r="V365" s="73" t="str">
        <f>+'PAI 2025 GPS rempl2)'!V362</f>
        <v>71-GRUPO DE TRABAJO DE FORMACION</v>
      </c>
    </row>
    <row r="366" spans="1:22" ht="45" x14ac:dyDescent="0.25">
      <c r="A366" s="36" t="str">
        <f>+'PAI 2025 GPS rempl2)'!A363</f>
        <v>71.3.4</v>
      </c>
      <c r="B366" s="73" t="str">
        <f>+'PAI 2025 GPS rempl2)'!B363</f>
        <v>71-GRUPO DE TRABAJO DE FORMACION</v>
      </c>
      <c r="C366" s="73">
        <f>+'PAI 2025 GPS rempl2)'!C363</f>
        <v>0</v>
      </c>
      <c r="D366" s="73" t="str">
        <f>+'PAI 2025 GPS rempl2)'!D363</f>
        <v>Actividad propia</v>
      </c>
      <c r="E366" s="73" t="str">
        <f>+'PAI 2025 GPS rempl2)'!E363</f>
        <v>71.3.4</v>
      </c>
      <c r="F366" s="73" t="str">
        <f>+'PAI 2025 GPS rempl2)'!F363</f>
        <v>N/A</v>
      </c>
      <c r="G366" s="73" t="str">
        <f>+'PAI 2025 GPS rempl2)'!G363</f>
        <v>N/A</v>
      </c>
      <c r="H366" s="73" t="str">
        <f>+'PAI 2025 GPS rempl2)'!H363</f>
        <v>N/A</v>
      </c>
      <c r="I366" s="73" t="str">
        <f>+'PAI 2025 GPS rempl2)'!I363</f>
        <v>N/A</v>
      </c>
      <c r="J366" s="73">
        <f>IF(ISERROR(VLOOKUP(E366,'Plantilla publicacion'!$A$3:$Q$502,17,0)),"N/A",(VLOOKUP(E366,'Plantilla publicacion'!$A$3:$Q$502,17,0)))</f>
        <v>0</v>
      </c>
      <c r="K366" s="73" t="str">
        <f>+'PAI 2025 GPS rempl2)'!K363</f>
        <v>N/A</v>
      </c>
      <c r="L366" s="73" t="str">
        <f>+'PAI 2025 GPS rempl2)'!L363</f>
        <v>N/A</v>
      </c>
      <c r="M366" s="73" t="str">
        <f>+'PAI 2025 GPS rempl2)'!M363</f>
        <v>N/A</v>
      </c>
      <c r="N366" s="73"/>
      <c r="O366" s="73" t="str">
        <f>+'PAI 2025 GPS rempl2)'!O363</f>
        <v>Elaborar informe de resultados de la optimización del campus virtual. (Informe consolidado de la  optimización)</v>
      </c>
      <c r="P366" s="73">
        <f>+'PAI 2025 GPS rempl2)'!P363</f>
        <v>10</v>
      </c>
      <c r="Q366" s="73">
        <f>+'PAI 2025 GPS rempl2)'!Q363</f>
        <v>1</v>
      </c>
      <c r="R366" s="73" t="str">
        <f>+'PAI 2025 GPS rempl2)'!R363</f>
        <v>Númerica</v>
      </c>
      <c r="S366" s="73" t="str">
        <f>+'PAI 2025 GPS rempl2)'!S363</f>
        <v># de informes de resultados de la optimización del campus virtual elaborados / 1 informes de resultados de la optimización del campus virtual a elaborar</v>
      </c>
      <c r="T366" s="73" t="str">
        <f>+'PAI 2025 GPS rempl2)'!T363</f>
        <v>2025-12-01</v>
      </c>
      <c r="U366" s="73" t="str">
        <f>+'PAI 2025 GPS rempl2)'!U363</f>
        <v>2025-12-12</v>
      </c>
      <c r="V366" s="73" t="str">
        <f>+'PAI 2025 GPS rempl2)'!V363</f>
        <v>71-GRUPO DE TRABAJO DE FORMACION</v>
      </c>
    </row>
    <row r="367" spans="1:22" ht="255" x14ac:dyDescent="0.25">
      <c r="A367" s="36" t="str">
        <f>+'PAI 2025 GPS rempl2)'!A364</f>
        <v>71.4</v>
      </c>
      <c r="B367" s="74" t="str">
        <f>+'PAI 2025 GPS rempl2)'!B364</f>
        <v>71-GRUPO DE TRABAJO DE FORMACION</v>
      </c>
      <c r="C367" s="74">
        <f>+'PAI 2025 GPS rempl2)'!C364</f>
        <v>0</v>
      </c>
      <c r="D367" s="74" t="str">
        <f>+'PAI 2025 GPS rempl2)'!D364</f>
        <v>Producto</v>
      </c>
      <c r="E367" s="74" t="str">
        <f>+'PAI 2025 GPS rempl2)'!E364</f>
        <v>71.4</v>
      </c>
      <c r="F367" s="74" t="str">
        <f>+'PAI 2025 GPS rempl2)'!F364</f>
        <v>Operativo</v>
      </c>
      <c r="G367" s="74" t="str">
        <f>IF(ISERROR(VLOOKUP(E367,'Plantilla publicacion'!$A$3:$F$502,6,0)),"N/A",(VLOOKUP(E367,'Plantilla publicacion'!$A$3:$F$502,6,0)))</f>
        <v>58-Promover el enfoque preventivo, diferencial y territorial en el que hacer misional de la entidad</v>
      </c>
      <c r="H367" s="74" t="str">
        <f>IF(ISERROR(VLOOKUP(E367,'Plantilla publicacion'!$A$3:$P$502,14,0)),"N/A",(VLOOKUP(E367,'Plantilla publicacion'!$A$3:$P$502,14,0)))</f>
        <v>103-Cumplimiento de productos del PAI asociados a Promover el enfoque preventivo, diferencial y territorial en el que hacer misional de la entidad</v>
      </c>
      <c r="I367" s="74" t="str">
        <f>IF(ISERROR(VLOOKUP(E367,'Plantilla publicacion'!$A$3:$P$502,15,0)),"N/A",(VLOOKUP(E367,'Plantilla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67" s="74" t="str">
        <f>IF(ISERROR(VLOOKUP(E367,'Plantilla publicacion'!$A$3:$Q$502,17,0)),"N/A",(VLOOKUP(E367,'Plantilla publicacion'!$A$3:$Q$502,17,0)))</f>
        <v>PND - 4-04-1-c- Transformación productiva, internacionalización y acción climática - Políticas de competencia, consumidor e infraestructura de la calidad modernas / PES - Reindustrialización</v>
      </c>
      <c r="K367" s="74" t="str">
        <f>+'PAI 2025 GPS rempl2)'!K364</f>
        <v>No</v>
      </c>
      <c r="L367" s="74" t="str">
        <f>+'PAI 2025 GPS rempl2)'!L364</f>
        <v>C-3599-0200-0005-53105b</v>
      </c>
      <c r="M367" s="74" t="str">
        <f>IF(ISERROR(VLOOKUP(E367,'Plantilla publicacion'!$A$3:$E$502,5,0)),"N/A",(VLOOKUP(E367,'Plantilla publicacion'!$A$3:$E$502,5,0)))</f>
        <v>Política Servicio al Ciudadano_DIMENSIÓN Gestión con Valores para Resultados</v>
      </c>
      <c r="N367" s="74" t="str">
        <f>IF(VLOOKUP(A367,'Plantilla publicacion'!$A$3:$Q$502,16,0)=0,"NA",VLOOKUP(A367,'Plantilla publicacion'!$A$3:$Q$502,16,0))</f>
        <v>PES_20230188 / PEI_21</v>
      </c>
      <c r="O367" s="74" t="str">
        <f>+'PAI 2025 GPS rempl2)'!O364</f>
        <v>Capacitaciones de sensibilización en metrología Legal y Reglamentos Técnicos brindadas a actores del SICAL identificados. (Registros de asistencia -listados de asistencia o capturas de pantalla con las constancias de los asistentes e informe final con resultados de la actividad)</v>
      </c>
      <c r="P367" s="74">
        <f>+'PAI 2025 GPS rempl2)'!P364</f>
        <v>30</v>
      </c>
      <c r="Q367" s="74">
        <f>+'PAI 2025 GPS rempl2)'!Q364</f>
        <v>325</v>
      </c>
      <c r="R367" s="74" t="str">
        <f>+'PAI 2025 GPS rempl2)'!R364</f>
        <v>Númerica</v>
      </c>
      <c r="S367" s="74" t="str">
        <f>+'PAI 2025 GPS rempl2)'!S364</f>
        <v># de Jornadas de Capacitación de sensibilización  en metrología Legal y Reglamentos Técnicos realizadas / 325 Jornadas de Capacitación de sensibilización  en metrología Legal y Reglamentos Técnicos a realizar</v>
      </c>
      <c r="T367" s="74" t="str">
        <f>+'PAI 2025 GPS rempl2)'!T364</f>
        <v>2025-03-01</v>
      </c>
      <c r="U367" s="74" t="str">
        <f>+'PAI 2025 GPS rempl2)'!U364</f>
        <v>2025-12-12</v>
      </c>
      <c r="V367" s="74" t="str">
        <f>+'PAI 2025 GPS rempl2)'!V364</f>
        <v>71-GRUPO DE TRABAJO DE FORMACION</v>
      </c>
    </row>
    <row r="368" spans="1:22" ht="60" x14ac:dyDescent="0.25">
      <c r="A368" s="36" t="str">
        <f>+'PAI 2025 GPS rempl2)'!A365</f>
        <v>71.4.1</v>
      </c>
      <c r="B368" s="73" t="str">
        <f>+'PAI 2025 GPS rempl2)'!B365</f>
        <v>71-GRUPO DE TRABAJO DE FORMACION</v>
      </c>
      <c r="C368" s="73">
        <f>+'PAI 2025 GPS rempl2)'!C365</f>
        <v>0</v>
      </c>
      <c r="D368" s="73" t="str">
        <f>+'PAI 2025 GPS rempl2)'!D365</f>
        <v>Actividad propia</v>
      </c>
      <c r="E368" s="73" t="str">
        <f>+'PAI 2025 GPS rempl2)'!E365</f>
        <v>71.4.1</v>
      </c>
      <c r="F368" s="73" t="str">
        <f>+'PAI 2025 GPS rempl2)'!F365</f>
        <v>N/A</v>
      </c>
      <c r="G368" s="73" t="str">
        <f>+'PAI 2025 GPS rempl2)'!G365</f>
        <v>N/A</v>
      </c>
      <c r="H368" s="73" t="str">
        <f>+'PAI 2025 GPS rempl2)'!H365</f>
        <v>N/A</v>
      </c>
      <c r="I368" s="73" t="str">
        <f>+'PAI 2025 GPS rempl2)'!I365</f>
        <v>N/A</v>
      </c>
      <c r="J368" s="73">
        <f>IF(ISERROR(VLOOKUP(E368,'Plantilla publicacion'!$A$3:$Q$502,17,0)),"N/A",(VLOOKUP(E368,'Plantilla publicacion'!$A$3:$Q$502,17,0)))</f>
        <v>0</v>
      </c>
      <c r="K368" s="73" t="str">
        <f>+'PAI 2025 GPS rempl2)'!K365</f>
        <v>N/A</v>
      </c>
      <c r="L368" s="73" t="str">
        <f>+'PAI 2025 GPS rempl2)'!L365</f>
        <v>N/A</v>
      </c>
      <c r="M368" s="73" t="str">
        <f>+'PAI 2025 GPS rempl2)'!M365</f>
        <v>N/A</v>
      </c>
      <c r="N368" s="73"/>
      <c r="O368" s="73" t="str">
        <f>+'PAI 2025 GPS rempl2)'!O365</f>
        <v>Reportar las Capacitaciones de sensibilización en metrología Legal y Reglamentos Técnicos (Reporte mensual de las jornadas realizadas)</v>
      </c>
      <c r="P368" s="73">
        <f>+'PAI 2025 GPS rempl2)'!P365</f>
        <v>70</v>
      </c>
      <c r="Q368" s="73">
        <f>+'PAI 2025 GPS rempl2)'!Q365</f>
        <v>10</v>
      </c>
      <c r="R368" s="73" t="str">
        <f>+'PAI 2025 GPS rempl2)'!R365</f>
        <v>Númerica</v>
      </c>
      <c r="S368" s="73" t="str">
        <f>+'PAI 2025 GPS rempl2)'!S365</f>
        <v># de Reporte Capacitaciones de sensibilización en metrología Legal y Reglamentos Técnicos  realizadas / 10 Reporte Capacitaciones de sensibilización en metrología Legal y Reglamentos Técnicos  a realizar</v>
      </c>
      <c r="T368" s="73" t="str">
        <f>+'PAI 2025 GPS rempl2)'!T365</f>
        <v>2025-03-01</v>
      </c>
      <c r="U368" s="73" t="str">
        <f>+'PAI 2025 GPS rempl2)'!U365</f>
        <v>2025-12-12</v>
      </c>
      <c r="V368" s="73" t="str">
        <f>+'PAI 2025 GPS rempl2)'!V365</f>
        <v>71-GRUPO DE TRABAJO DE FORMACION</v>
      </c>
    </row>
    <row r="369" spans="1:22" ht="75" x14ac:dyDescent="0.25">
      <c r="A369" s="36" t="str">
        <f>+'PAI 2025 GPS rempl2)'!A366</f>
        <v>71.4.2</v>
      </c>
      <c r="B369" s="73" t="str">
        <f>+'PAI 2025 GPS rempl2)'!B366</f>
        <v>71-GRUPO DE TRABAJO DE FORMACION</v>
      </c>
      <c r="C369" s="73">
        <f>+'PAI 2025 GPS rempl2)'!C366</f>
        <v>0</v>
      </c>
      <c r="D369" s="73" t="str">
        <f>+'PAI 2025 GPS rempl2)'!D366</f>
        <v>Actividad propia</v>
      </c>
      <c r="E369" s="73" t="str">
        <f>+'PAI 2025 GPS rempl2)'!E366</f>
        <v>71.4.2</v>
      </c>
      <c r="F369" s="73" t="str">
        <f>+'PAI 2025 GPS rempl2)'!F366</f>
        <v>N/A</v>
      </c>
      <c r="G369" s="73" t="str">
        <f>+'PAI 2025 GPS rempl2)'!G366</f>
        <v>N/A</v>
      </c>
      <c r="H369" s="73" t="str">
        <f>+'PAI 2025 GPS rempl2)'!H366</f>
        <v>N/A</v>
      </c>
      <c r="I369" s="73" t="str">
        <f>+'PAI 2025 GPS rempl2)'!I366</f>
        <v>N/A</v>
      </c>
      <c r="J369" s="73">
        <f>IF(ISERROR(VLOOKUP(E369,'Plantilla publicacion'!$A$3:$Q$502,17,0)),"N/A",(VLOOKUP(E369,'Plantilla publicacion'!$A$3:$Q$502,17,0)))</f>
        <v>0</v>
      </c>
      <c r="K369" s="73" t="str">
        <f>+'PAI 2025 GPS rempl2)'!K366</f>
        <v>N/A</v>
      </c>
      <c r="L369" s="73" t="str">
        <f>+'PAI 2025 GPS rempl2)'!L366</f>
        <v>N/A</v>
      </c>
      <c r="M369" s="73" t="str">
        <f>+'PAI 2025 GPS rempl2)'!M366</f>
        <v>N/A</v>
      </c>
      <c r="N369" s="73"/>
      <c r="O369" s="73" t="str">
        <f>+'PAI 2025 GPS rempl2)'!O366</f>
        <v>Elaborar informe final de las capacitaciones de sensibilización realizadas. (informe final con resultados de la actividad, elaborado)</v>
      </c>
      <c r="P369" s="73">
        <f>+'PAI 2025 GPS rempl2)'!P366</f>
        <v>30</v>
      </c>
      <c r="Q369" s="73">
        <f>+'PAI 2025 GPS rempl2)'!Q366</f>
        <v>1</v>
      </c>
      <c r="R369" s="73" t="str">
        <f>+'PAI 2025 GPS rempl2)'!R366</f>
        <v>Númerica</v>
      </c>
      <c r="S369" s="73" t="str">
        <f>+'PAI 2025 GPS rempl2)'!S366</f>
        <v># de Informe de las Jornadas de Capacitación de sensibilización  en metrología Legal y Reglamentos Técnicos  elaborados / 1 Informes de las Jornadas de Capacitación de sensibilización  en metrología Legal y Reglamentos Técnicos  a elaborar</v>
      </c>
      <c r="T369" s="73" t="str">
        <f>+'PAI 2025 GPS rempl2)'!T366</f>
        <v>2025-12-01</v>
      </c>
      <c r="U369" s="73" t="str">
        <f>+'PAI 2025 GPS rempl2)'!U366</f>
        <v>2025-12-12</v>
      </c>
      <c r="V369" s="73" t="str">
        <f>+'PAI 2025 GPS rempl2)'!V366</f>
        <v>71-GRUPO DE TRABAJO DE FORMACION</v>
      </c>
    </row>
    <row r="370" spans="1:22" ht="315" x14ac:dyDescent="0.25">
      <c r="A370" s="36" t="str">
        <f>+'PAI 2025 GPS rempl2)'!A367</f>
        <v>130.1</v>
      </c>
      <c r="B370" s="74" t="str">
        <f>+'PAI 2025 GPS rempl2)'!B367</f>
        <v>130-DIRECCIÓN FINANCIERA</v>
      </c>
      <c r="C370" s="74">
        <f>+'PAI 2025 GPS rempl2)'!C367</f>
        <v>0</v>
      </c>
      <c r="D370" s="74" t="str">
        <f>+'PAI 2025 GPS rempl2)'!D367</f>
        <v>Producto</v>
      </c>
      <c r="E370" s="74" t="str">
        <f>+'PAI 2025 GPS rempl2)'!E367</f>
        <v>130.1</v>
      </c>
      <c r="F370" s="74" t="str">
        <f>+'PAI 2025 GPS rempl2)'!F367</f>
        <v>Innovador</v>
      </c>
      <c r="G370" s="74" t="str">
        <f>IF(ISERROR(VLOOKUP(E370,'Plantilla publicacion'!$A$3:$F$502,6,0)),"N/A",(VLOOKUP(E370,'Plantilla publicacion'!$A$3:$F$502,6,0)))</f>
        <v>60-Fortalecer el Sistema Integral de Gestión Institucional en el marco del Modelo Integrado de Planeación y gestión para mejorar la prestación del servicio.</v>
      </c>
      <c r="H370" s="74" t="str">
        <f>IF(ISERROR(VLOOKUP(E370,'Plantilla publicacion'!$A$3:$P$502,14,0)),"N/A",(VLOOKUP(E370,'Plantilla publicacion'!$A$3:$P$502,14,0)))</f>
        <v>106-Cumplimiento de productos del PAI asociados a Fortalecer el Sistema Integral de Gestión Institucional para mejorar la prestación del servicio.</v>
      </c>
      <c r="I370" s="74" t="str">
        <f>IF(ISERROR(VLOOKUP(E370,'Plantilla publicacion'!$A$3:$P$502,15,0)),"N/A",(VLOOKUP(E370,'Plantilla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s="74" t="str">
        <f>IF(ISERROR(VLOOKUP(E370,'Plantilla publicacion'!$A$3:$Q$502,17,0)),"N/A",(VLOOKUP(E370,'Plantilla publicacion'!$A$3:$Q$502,17,0)))</f>
        <v>PND - 5-31-5-b- Convergencia regional - Entidades públicas territoriales y nacionales fortalecidas / PES - Transformación Institucional</v>
      </c>
      <c r="K370" s="74" t="str">
        <f>+'PAI 2025 GPS rempl2)'!K367</f>
        <v>Si</v>
      </c>
      <c r="L370" s="74" t="str">
        <f>+'PAI 2025 GPS rempl2)'!L367</f>
        <v>N/A</v>
      </c>
      <c r="M370" s="74" t="str">
        <f>IF(ISERROR(VLOOKUP(E370,'Plantilla publicacion'!$A$3:$E$502,5,0)),"N/A",(VLOOKUP(E370,'Plantilla publicacion'!$A$3:$E$502,5,0)))</f>
        <v>Política Gestión Presupuestal y Eficiencia del Gasto Público _DIMENSIÓN Direccionamiento Estratégico y Planeación</v>
      </c>
      <c r="N370" s="74" t="str">
        <f>IF(VLOOKUP(A370,'Plantilla publicacion'!$A$3:$Q$502,16,0)=0,"NA",VLOOKUP(A370,'Plantilla publicacion'!$A$3:$Q$502,16,0))</f>
        <v>NA</v>
      </c>
      <c r="O370" s="74" t="str">
        <f>+'PAI 2025 GPS rempl2)'!O367</f>
        <v>Estrategia para incrementar los ingresos garantizando la sostenibilidad financiera de la Entidad, diseñada  (Documento de diseño de la estrategia para incrementar los ingresos)</v>
      </c>
      <c r="P370" s="74">
        <f>+'PAI 2025 GPS rempl2)'!P367</f>
        <v>100</v>
      </c>
      <c r="Q370" s="74">
        <f>+'PAI 2025 GPS rempl2)'!Q367</f>
        <v>1</v>
      </c>
      <c r="R370" s="74" t="str">
        <f>+'PAI 2025 GPS rempl2)'!R367</f>
        <v>Númerica</v>
      </c>
      <c r="S370" s="74" t="str">
        <f>+'PAI 2025 GPS rempl2)'!S367</f>
        <v># de soportes presentados / 1 soporte a presentar</v>
      </c>
      <c r="T370" s="74" t="str">
        <f>+'PAI 2025 GPS rempl2)'!T367</f>
        <v>2025-02-17</v>
      </c>
      <c r="U370" s="74" t="str">
        <f>+'PAI 2025 GPS rempl2)'!U367</f>
        <v>2025-11-17</v>
      </c>
      <c r="V370" s="74" t="str">
        <f>+'PAI 2025 GPS rempl2)'!V367</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71" spans="1:22" ht="60" x14ac:dyDescent="0.25">
      <c r="A371" s="36" t="str">
        <f>+'PAI 2025 GPS rempl2)'!A368</f>
        <v>130.1.1</v>
      </c>
      <c r="B371" s="73" t="str">
        <f>+'PAI 2025 GPS rempl2)'!B368</f>
        <v>130-DIRECCIÓN FINANCIERA</v>
      </c>
      <c r="C371" s="73">
        <f>+'PAI 2025 GPS rempl2)'!C368</f>
        <v>0</v>
      </c>
      <c r="D371" s="73" t="str">
        <f>+'PAI 2025 GPS rempl2)'!D368</f>
        <v>Actividad propia</v>
      </c>
      <c r="E371" s="73" t="str">
        <f>+'PAI 2025 GPS rempl2)'!E368</f>
        <v>130.1.1</v>
      </c>
      <c r="F371" s="73" t="str">
        <f>+'PAI 2025 GPS rempl2)'!F368</f>
        <v>N/A</v>
      </c>
      <c r="G371" s="73" t="str">
        <f>+'PAI 2025 GPS rempl2)'!G368</f>
        <v>N/A</v>
      </c>
      <c r="H371" s="73" t="str">
        <f>+'PAI 2025 GPS rempl2)'!H368</f>
        <v>N/A</v>
      </c>
      <c r="I371" s="73" t="str">
        <f>+'PAI 2025 GPS rempl2)'!I368</f>
        <v>N/A</v>
      </c>
      <c r="J371" s="73">
        <f>IF(ISERROR(VLOOKUP(E371,'Plantilla publicacion'!$A$3:$Q$502,17,0)),"N/A",(VLOOKUP(E371,'Plantilla publicacion'!$A$3:$Q$502,17,0)))</f>
        <v>0</v>
      </c>
      <c r="K371" s="73" t="str">
        <f>+'PAI 2025 GPS rempl2)'!K368</f>
        <v>N/A</v>
      </c>
      <c r="L371" s="73" t="str">
        <f>+'PAI 2025 GPS rempl2)'!L368</f>
        <v>N/A</v>
      </c>
      <c r="M371" s="73" t="str">
        <f>+'PAI 2025 GPS rempl2)'!M368</f>
        <v>N/A</v>
      </c>
      <c r="N371" s="73"/>
      <c r="O371" s="73" t="str">
        <f>+'PAI 2025 GPS rempl2)'!O368</f>
        <v>Monitorear el comportamiento del recaudo por Delegatura y presentar reportes periódicos al Comité Directivo (Informes periódicos con el seguimiento  del recaudo por delegatura (tablero de control) y Actas de socialización de los informes)</v>
      </c>
      <c r="P371" s="73">
        <f>+'PAI 2025 GPS rempl2)'!P368</f>
        <v>10</v>
      </c>
      <c r="Q371" s="73">
        <f>+'PAI 2025 GPS rempl2)'!Q368</f>
        <v>6</v>
      </c>
      <c r="R371" s="73" t="str">
        <f>+'PAI 2025 GPS rempl2)'!R368</f>
        <v>Númerica</v>
      </c>
      <c r="S371" s="73" t="str">
        <f>+'PAI 2025 GPS rempl2)'!S368</f>
        <v># de informes socializados / 6 informes programados</v>
      </c>
      <c r="T371" s="73" t="str">
        <f>+'PAI 2025 GPS rempl2)'!T368</f>
        <v>2025-02-17</v>
      </c>
      <c r="U371" s="73" t="str">
        <f>+'PAI 2025 GPS rempl2)'!U368</f>
        <v>2025-11-17</v>
      </c>
      <c r="V371" s="73" t="str">
        <f>+'PAI 2025 GPS rempl2)'!V368</f>
        <v>100-SECRETARIA GENERAL;
130-DIRECCIÓN FINANCIERA</v>
      </c>
    </row>
    <row r="372" spans="1:22" ht="225" x14ac:dyDescent="0.25">
      <c r="A372" s="36" t="str">
        <f>+'PAI 2025 GPS rempl2)'!A369</f>
        <v>130.1.2</v>
      </c>
      <c r="B372" s="73" t="str">
        <f>+'PAI 2025 GPS rempl2)'!B369</f>
        <v>130-DIRECCIÓN FINANCIERA</v>
      </c>
      <c r="C372" s="73">
        <f>+'PAI 2025 GPS rempl2)'!C369</f>
        <v>0</v>
      </c>
      <c r="D372" s="73" t="str">
        <f>+'PAI 2025 GPS rempl2)'!D369</f>
        <v>Actividad propia</v>
      </c>
      <c r="E372" s="73" t="str">
        <f>+'PAI 2025 GPS rempl2)'!E369</f>
        <v>130.1.2</v>
      </c>
      <c r="F372" s="73" t="str">
        <f>+'PAI 2025 GPS rempl2)'!F369</f>
        <v>N/A</v>
      </c>
      <c r="G372" s="73" t="str">
        <f>+'PAI 2025 GPS rempl2)'!G369</f>
        <v>N/A</v>
      </c>
      <c r="H372" s="73" t="str">
        <f>+'PAI 2025 GPS rempl2)'!H369</f>
        <v>N/A</v>
      </c>
      <c r="I372" s="73" t="str">
        <f>+'PAI 2025 GPS rempl2)'!I369</f>
        <v>N/A</v>
      </c>
      <c r="J372" s="73">
        <f>IF(ISERROR(VLOOKUP(E372,'Plantilla publicacion'!$A$3:$Q$502,17,0)),"N/A",(VLOOKUP(E372,'Plantilla publicacion'!$A$3:$Q$502,17,0)))</f>
        <v>0</v>
      </c>
      <c r="K372" s="73" t="str">
        <f>+'PAI 2025 GPS rempl2)'!K369</f>
        <v>N/A</v>
      </c>
      <c r="L372" s="73" t="str">
        <f>+'PAI 2025 GPS rempl2)'!L369</f>
        <v>N/A</v>
      </c>
      <c r="M372" s="73" t="str">
        <f>+'PAI 2025 GPS rempl2)'!M369</f>
        <v>N/A</v>
      </c>
      <c r="N372" s="73"/>
      <c r="O372" s="73" t="str">
        <f>+'PAI 2025 GPS rempl2)'!O369</f>
        <v>Elaborar y presentar en comité directivo el estudio de análisis de nuevas fuentes de ingreso (Documento de estudio con identificación de nuevas fuentes de ingresos y Acta del Comité Directivo)</v>
      </c>
      <c r="P372" s="73">
        <f>+'PAI 2025 GPS rempl2)'!P369</f>
        <v>30</v>
      </c>
      <c r="Q372" s="73">
        <f>+'PAI 2025 GPS rempl2)'!Q369</f>
        <v>1</v>
      </c>
      <c r="R372" s="73" t="str">
        <f>+'PAI 2025 GPS rempl2)'!R369</f>
        <v>Númerica</v>
      </c>
      <c r="S372" s="73" t="str">
        <f>+'PAI 2025 GPS rempl2)'!S369</f>
        <v># de estudio socializado / 1 estudio programado</v>
      </c>
      <c r="T372" s="73" t="str">
        <f>+'PAI 2025 GPS rempl2)'!T369</f>
        <v>2025-02-17</v>
      </c>
      <c r="U372" s="73" t="str">
        <f>+'PAI 2025 GPS rempl2)'!U369</f>
        <v>2025-09-30</v>
      </c>
      <c r="V372" s="73" t="str">
        <f>+'PAI 2025 GPS rempl2)'!V369</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373" spans="1:22" ht="240" x14ac:dyDescent="0.25">
      <c r="A373" s="36" t="str">
        <f>+'PAI 2025 GPS rempl2)'!A370</f>
        <v>130.1.3</v>
      </c>
      <c r="B373" s="73" t="str">
        <f>+'PAI 2025 GPS rempl2)'!B370</f>
        <v>130-DIRECCIÓN FINANCIERA</v>
      </c>
      <c r="C373" s="73">
        <f>+'PAI 2025 GPS rempl2)'!C370</f>
        <v>0</v>
      </c>
      <c r="D373" s="73" t="str">
        <f>+'PAI 2025 GPS rempl2)'!D370</f>
        <v>Actividad sin participaci�n</v>
      </c>
      <c r="E373" s="73" t="str">
        <f>+'PAI 2025 GPS rempl2)'!E370</f>
        <v>130.1.3</v>
      </c>
      <c r="F373" s="73" t="str">
        <f>+'PAI 2025 GPS rempl2)'!F370</f>
        <v>N/A</v>
      </c>
      <c r="G373" s="73" t="str">
        <f>+'PAI 2025 GPS rempl2)'!G370</f>
        <v>N/A</v>
      </c>
      <c r="H373" s="73" t="str">
        <f>+'PAI 2025 GPS rempl2)'!H370</f>
        <v>N/A</v>
      </c>
      <c r="I373" s="73" t="str">
        <f>+'PAI 2025 GPS rempl2)'!I370</f>
        <v>N/A</v>
      </c>
      <c r="J373" s="73">
        <f>IF(ISERROR(VLOOKUP(E373,'Plantilla publicacion'!$A$3:$Q$502,17,0)),"N/A",(VLOOKUP(E373,'Plantilla publicacion'!$A$3:$Q$502,17,0)))</f>
        <v>0</v>
      </c>
      <c r="K373" s="73" t="str">
        <f>+'PAI 2025 GPS rempl2)'!K370</f>
        <v>N/A</v>
      </c>
      <c r="L373" s="73" t="str">
        <f>+'PAI 2025 GPS rempl2)'!L370</f>
        <v>N/A</v>
      </c>
      <c r="M373" s="73" t="str">
        <f>+'PAI 2025 GPS rempl2)'!M370</f>
        <v>N/A</v>
      </c>
      <c r="N373" s="73"/>
      <c r="O373" s="73" t="str">
        <f>+'PAI 2025 GPS rempl2)'!O370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73" s="73">
        <f>+'PAI 2025 GPS rempl2)'!P370</f>
        <v>0</v>
      </c>
      <c r="Q373" s="73">
        <f>+'PAI 2025 GPS rempl2)'!Q370</f>
        <v>1</v>
      </c>
      <c r="R373" s="73" t="str">
        <f>+'PAI 2025 GPS rempl2)'!R370</f>
        <v>Númerica</v>
      </c>
      <c r="S373" s="73" t="str">
        <f>+'PAI 2025 GPS rempl2)'!S370</f>
        <v># de soportes presentados / 1 soporte a presentar</v>
      </c>
      <c r="T373" s="73" t="str">
        <f>+'PAI 2025 GPS rempl2)'!T370</f>
        <v>2025-02-17</v>
      </c>
      <c r="U373" s="73" t="str">
        <f>+'PAI 2025 GPS rempl2)'!U370</f>
        <v>2025-10-31</v>
      </c>
      <c r="V373" s="73" t="str">
        <f>+'PAI 2025 GPS rempl2)'!V370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74" spans="1:22" ht="75" x14ac:dyDescent="0.25">
      <c r="A374" s="36" t="str">
        <f>+'PAI 2025 GPS rempl2)'!A371</f>
        <v>130.1.4</v>
      </c>
      <c r="B374" s="73" t="str">
        <f>+'PAI 2025 GPS rempl2)'!B371</f>
        <v>130-DIRECCIÓN FINANCIERA</v>
      </c>
      <c r="C374" s="73">
        <f>+'PAI 2025 GPS rempl2)'!C371</f>
        <v>0</v>
      </c>
      <c r="D374" s="73" t="str">
        <f>+'PAI 2025 GPS rempl2)'!D371</f>
        <v>Actividad propia</v>
      </c>
      <c r="E374" s="73" t="str">
        <f>+'PAI 2025 GPS rempl2)'!E371</f>
        <v>130.1.4</v>
      </c>
      <c r="F374" s="73" t="str">
        <f>+'PAI 2025 GPS rempl2)'!F371</f>
        <v>N/A</v>
      </c>
      <c r="G374" s="73" t="str">
        <f>+'PAI 2025 GPS rempl2)'!G371</f>
        <v>N/A</v>
      </c>
      <c r="H374" s="73" t="str">
        <f>+'PAI 2025 GPS rempl2)'!H371</f>
        <v>N/A</v>
      </c>
      <c r="I374" s="73" t="str">
        <f>+'PAI 2025 GPS rempl2)'!I371</f>
        <v>N/A</v>
      </c>
      <c r="J374" s="73">
        <f>IF(ISERROR(VLOOKUP(E374,'Plantilla publicacion'!$A$3:$Q$502,17,0)),"N/A",(VLOOKUP(E374,'Plantilla publicacion'!$A$3:$Q$502,17,0)))</f>
        <v>0</v>
      </c>
      <c r="K374" s="73" t="str">
        <f>+'PAI 2025 GPS rempl2)'!K371</f>
        <v>N/A</v>
      </c>
      <c r="L374" s="73" t="str">
        <f>+'PAI 2025 GPS rempl2)'!L371</f>
        <v>N/A</v>
      </c>
      <c r="M374" s="73" t="str">
        <f>+'PAI 2025 GPS rempl2)'!M371</f>
        <v>N/A</v>
      </c>
      <c r="N374" s="73"/>
      <c r="O374" s="73" t="str">
        <f>+'PAI 2025 GPS rempl2)'!O371</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74" s="73">
        <f>+'PAI 2025 GPS rempl2)'!P371</f>
        <v>30</v>
      </c>
      <c r="Q374" s="73">
        <f>+'PAI 2025 GPS rempl2)'!Q371</f>
        <v>1</v>
      </c>
      <c r="R374" s="73" t="str">
        <f>+'PAI 2025 GPS rempl2)'!R371</f>
        <v>Númerica</v>
      </c>
      <c r="S374" s="73" t="str">
        <f>+'PAI 2025 GPS rempl2)'!S371</f>
        <v># de soportes presentados / 1 soporte a presentar</v>
      </c>
      <c r="T374" s="73" t="str">
        <f>+'PAI 2025 GPS rempl2)'!T371</f>
        <v>2025-02-17</v>
      </c>
      <c r="U374" s="73" t="str">
        <f>+'PAI 2025 GPS rempl2)'!U371</f>
        <v>2025-05-30</v>
      </c>
      <c r="V374" s="73" t="str">
        <f>+'PAI 2025 GPS rempl2)'!V371</f>
        <v>130-DIRECCIÓN FINANCIERA;
11-GRUPO DE TRABAJO DE COBRO COACTIVO</v>
      </c>
    </row>
    <row r="375" spans="1:22" ht="240" x14ac:dyDescent="0.25">
      <c r="A375" s="36" t="str">
        <f>+'PAI 2025 GPS rempl2)'!A372</f>
        <v>130.1.5</v>
      </c>
      <c r="B375" s="73" t="str">
        <f>+'PAI 2025 GPS rempl2)'!B372</f>
        <v>130-DIRECCIÓN FINANCIERA</v>
      </c>
      <c r="C375" s="73">
        <f>+'PAI 2025 GPS rempl2)'!C372</f>
        <v>0</v>
      </c>
      <c r="D375" s="73" t="str">
        <f>+'PAI 2025 GPS rempl2)'!D372</f>
        <v>Actividad propia</v>
      </c>
      <c r="E375" s="73" t="str">
        <f>+'PAI 2025 GPS rempl2)'!E372</f>
        <v>130.1.5</v>
      </c>
      <c r="F375" s="73" t="str">
        <f>+'PAI 2025 GPS rempl2)'!F372</f>
        <v>N/A</v>
      </c>
      <c r="G375" s="73" t="str">
        <f>+'PAI 2025 GPS rempl2)'!G372</f>
        <v>N/A</v>
      </c>
      <c r="H375" s="73" t="str">
        <f>+'PAI 2025 GPS rempl2)'!H372</f>
        <v>N/A</v>
      </c>
      <c r="I375" s="73" t="str">
        <f>+'PAI 2025 GPS rempl2)'!I372</f>
        <v>N/A</v>
      </c>
      <c r="J375" s="73">
        <f>IF(ISERROR(VLOOKUP(E375,'Plantilla publicacion'!$A$3:$Q$502,17,0)),"N/A",(VLOOKUP(E375,'Plantilla publicacion'!$A$3:$Q$502,17,0)))</f>
        <v>0</v>
      </c>
      <c r="K375" s="73" t="str">
        <f>+'PAI 2025 GPS rempl2)'!K372</f>
        <v>N/A</v>
      </c>
      <c r="L375" s="73" t="str">
        <f>+'PAI 2025 GPS rempl2)'!L372</f>
        <v>N/A</v>
      </c>
      <c r="M375" s="73" t="str">
        <f>+'PAI 2025 GPS rempl2)'!M372</f>
        <v>N/A</v>
      </c>
      <c r="N375" s="73"/>
      <c r="O375" s="73" t="str">
        <f>+'PAI 2025 GPS rempl2)'!O372</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P375" s="73">
        <f>+'PAI 2025 GPS rempl2)'!P372</f>
        <v>30</v>
      </c>
      <c r="Q375" s="73">
        <f>+'PAI 2025 GPS rempl2)'!Q372</f>
        <v>2</v>
      </c>
      <c r="R375" s="73" t="str">
        <f>+'PAI 2025 GPS rempl2)'!R372</f>
        <v>Númerica</v>
      </c>
      <c r="S375" s="73" t="str">
        <f>+'PAI 2025 GPS rempl2)'!S372</f>
        <v># de lineamiento socializados / 2 lineamiento programado</v>
      </c>
      <c r="T375" s="73" t="str">
        <f>+'PAI 2025 GPS rempl2)'!T372</f>
        <v>2025-06-02</v>
      </c>
      <c r="U375" s="73" t="str">
        <f>+'PAI 2025 GPS rempl2)'!U372</f>
        <v>2025-11-17</v>
      </c>
      <c r="V375" s="73" t="str">
        <f>+'PAI 2025 GPS rempl2)'!V372</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76" spans="1:22" ht="255" x14ac:dyDescent="0.25">
      <c r="A376" s="36" t="str">
        <f>+'PAI 2025 GPS rempl2)'!A373</f>
        <v>6000.1</v>
      </c>
      <c r="B376" s="74" t="str">
        <f>+'PAI 2025 GPS rempl2)'!B373</f>
        <v>6000-DESPACHO DEL SUPERINTENDENTE DELEGADO PARA EL CONTROL Y VERIFICACIÓN DE REGLAMENTOS TÉCNICOS Y METROLOGÍA LEGAL</v>
      </c>
      <c r="C376" s="74">
        <f>+'PAI 2025 GPS rempl2)'!C373</f>
        <v>0</v>
      </c>
      <c r="D376" s="74" t="str">
        <f>+'PAI 2025 GPS rempl2)'!D373</f>
        <v>Producto</v>
      </c>
      <c r="E376" s="74" t="str">
        <f>+'PAI 2025 GPS rempl2)'!E373</f>
        <v>6000.1</v>
      </c>
      <c r="F376" s="74" t="str">
        <f>+'PAI 2025 GPS rempl2)'!F373</f>
        <v>Innovador</v>
      </c>
      <c r="G376" s="74" t="str">
        <f>IF(ISERROR(VLOOKUP(E376,'Plantilla publicacion'!$A$3:$F$502,6,0)),"N/A",(VLOOKUP(E376,'Plantilla publicacion'!$A$3:$F$502,6,0)))</f>
        <v>58-Promover el enfoque preventivo, diferencial y territorial en el que hacer misional de la entidad</v>
      </c>
      <c r="H376" s="74" t="str">
        <f>IF(ISERROR(VLOOKUP(E376,'Plantilla publicacion'!$A$3:$P$502,14,0)),"N/A",(VLOOKUP(E376,'Plantilla publicacion'!$A$3:$P$502,14,0)))</f>
        <v>103-Cumplimiento de productos del PAI asociados a Promover el enfoque preventivo, diferencial y territorial en el que hacer misional de la entidad</v>
      </c>
      <c r="I376" s="74" t="str">
        <f>IF(ISERROR(VLOOKUP(E376,'Plantilla publicacion'!$A$3:$P$502,15,0)),"N/A",(VLOOKUP(E376,'Plantilla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76" s="74" t="str">
        <f>IF(ISERROR(VLOOKUP(E376,'Plantilla publicacion'!$A$3:$Q$502,17,0)),"N/A",(VLOOKUP(E376,'Plantilla publicacion'!$A$3:$Q$502,17,0)))</f>
        <v>PND - 4-04-1-c- Transformación productiva, internacionalización y acción climática - Políticas de competencia, consumidor e infraestructura de la calidad modernas / PES - Reindustrialización</v>
      </c>
      <c r="K376" s="74" t="str">
        <f>+'PAI 2025 GPS rempl2)'!K373</f>
        <v>No</v>
      </c>
      <c r="L376" s="74" t="str">
        <f>+'PAI 2025 GPS rempl2)'!L373</f>
        <v>C-3503-0200-0016-40401c</v>
      </c>
      <c r="M376" s="74" t="str">
        <f>IF(ISERROR(VLOOKUP(E376,'Plantilla publicacion'!$A$3:$E$502,5,0)),"N/A",(VLOOKUP(E376,'Plantilla publicacion'!$A$3:$E$502,5,0)))</f>
        <v>Política Servicio al Ciudadano_DIMENSIÓN Gestión con Valores para Resultados</v>
      </c>
      <c r="N376" s="74" t="str">
        <f>IF(VLOOKUP(A376,'Plantilla publicacion'!$A$3:$Q$502,16,0)=0,"NA",VLOOKUP(A376,'Plantilla publicacion'!$A$3:$Q$502,16,0))</f>
        <v>PND_10_Fortalecer las actividades de inspección, vigilancia y control</v>
      </c>
      <c r="O376" s="74" t="str">
        <f>+'PAI 2025 GPS rempl2)'!O373</f>
        <v>Campañas de control preventivo en los sectores eléctrico, seguridad vial, hogar y construcción e hidrocarburos, realizadas</v>
      </c>
      <c r="P376" s="74">
        <f>+'PAI 2025 GPS rempl2)'!P373</f>
        <v>14</v>
      </c>
      <c r="Q376" s="74">
        <f>+'PAI 2025 GPS rempl2)'!Q373</f>
        <v>4</v>
      </c>
      <c r="R376" s="74" t="str">
        <f>+'PAI 2025 GPS rempl2)'!R373</f>
        <v>Númerica</v>
      </c>
      <c r="S376" s="74" t="str">
        <f>+'PAI 2025 GPS rempl2)'!S373</f>
        <v># de Informe de evaluación realizado / 4 Informe de evaluación realizado</v>
      </c>
      <c r="T376" s="74" t="str">
        <f>+'PAI 2025 GPS rempl2)'!T373</f>
        <v>2025-01-13</v>
      </c>
      <c r="U376" s="74" t="str">
        <f>+'PAI 2025 GPS rempl2)'!U373</f>
        <v>2025-12-31</v>
      </c>
      <c r="V376" s="74" t="str">
        <f>+'PAI 2025 GPS rempl2)'!V373</f>
        <v>6000-DESPACHO DEL SUPERINTENDENTE DELEGADO PARA EL CONTROL Y VERIFICACIÓN DE REGLAMENTOS TÉCNICOS Y METROLOGÍA LEGAL</v>
      </c>
    </row>
    <row r="377" spans="1:22" ht="75" x14ac:dyDescent="0.25">
      <c r="A377" s="36" t="str">
        <f>+'PAI 2025 GPS rempl2)'!A374</f>
        <v>6000.1.1</v>
      </c>
      <c r="B377" s="73" t="str">
        <f>+'PAI 2025 GPS rempl2)'!B374</f>
        <v>6000-DESPACHO DEL SUPERINTENDENTE DELEGADO PARA EL CONTROL Y VERIFICACIÓN DE REGLAMENTOS TÉCNICOS Y METROLOGÍA LEGAL</v>
      </c>
      <c r="C377" s="73">
        <f>+'PAI 2025 GPS rempl2)'!C374</f>
        <v>0</v>
      </c>
      <c r="D377" s="73" t="str">
        <f>+'PAI 2025 GPS rempl2)'!D374</f>
        <v>Actividad propia</v>
      </c>
      <c r="E377" s="73" t="str">
        <f>+'PAI 2025 GPS rempl2)'!E374</f>
        <v>6000.1.1</v>
      </c>
      <c r="F377" s="73" t="str">
        <f>+'PAI 2025 GPS rempl2)'!F374</f>
        <v>N/A</v>
      </c>
      <c r="G377" s="73" t="str">
        <f>+'PAI 2025 GPS rempl2)'!G374</f>
        <v>N/A</v>
      </c>
      <c r="H377" s="73" t="str">
        <f>+'PAI 2025 GPS rempl2)'!H374</f>
        <v>N/A</v>
      </c>
      <c r="I377" s="73" t="str">
        <f>+'PAI 2025 GPS rempl2)'!I374</f>
        <v>N/A</v>
      </c>
      <c r="J377" s="73">
        <f>IF(ISERROR(VLOOKUP(E377,'Plantilla publicacion'!$A$3:$Q$502,17,0)),"N/A",(VLOOKUP(E377,'Plantilla publicacion'!$A$3:$Q$502,17,0)))</f>
        <v>0</v>
      </c>
      <c r="K377" s="73" t="str">
        <f>+'PAI 2025 GPS rempl2)'!K374</f>
        <v>N/A</v>
      </c>
      <c r="L377" s="73" t="str">
        <f>+'PAI 2025 GPS rempl2)'!L374</f>
        <v>N/A</v>
      </c>
      <c r="M377" s="73" t="str">
        <f>+'PAI 2025 GPS rempl2)'!M374</f>
        <v>N/A</v>
      </c>
      <c r="N377" s="73"/>
      <c r="O377" s="73" t="str">
        <f>+'PAI 2025 GPS rempl2)'!O374</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377" s="73">
        <f>+'PAI 2025 GPS rempl2)'!P374</f>
        <v>20</v>
      </c>
      <c r="Q377" s="73">
        <f>+'PAI 2025 GPS rempl2)'!Q374</f>
        <v>1</v>
      </c>
      <c r="R377" s="73" t="str">
        <f>+'PAI 2025 GPS rempl2)'!R374</f>
        <v>Númerica</v>
      </c>
      <c r="S377" s="73" t="str">
        <f>+'PAI 2025 GPS rempl2)'!S374</f>
        <v># de Campaña planificada / 1 Campaña programada</v>
      </c>
      <c r="T377" s="73" t="str">
        <f>+'PAI 2025 GPS rempl2)'!T374</f>
        <v>2025-01-13</v>
      </c>
      <c r="U377" s="73" t="str">
        <f>+'PAI 2025 GPS rempl2)'!U374</f>
        <v>2025-08-28</v>
      </c>
      <c r="V377" s="73" t="str">
        <f>+'PAI 2025 GPS rempl2)'!V374</f>
        <v>6000-DESPACHO DEL SUPERINTENDENTE DELEGADO PARA EL CONTROL Y VERIFICACIÓN DE REGLAMENTOS TÉCNICOS Y METROLOGÍA LEGAL</v>
      </c>
    </row>
    <row r="378" spans="1:22" ht="45" x14ac:dyDescent="0.25">
      <c r="A378" s="36" t="str">
        <f>+'PAI 2025 GPS rempl2)'!A375</f>
        <v>6000.1.2</v>
      </c>
      <c r="B378" s="73" t="str">
        <f>+'PAI 2025 GPS rempl2)'!B375</f>
        <v>6000-DESPACHO DEL SUPERINTENDENTE DELEGADO PARA EL CONTROL Y VERIFICACIÓN DE REGLAMENTOS TÉCNICOS Y METROLOGÍA LEGAL</v>
      </c>
      <c r="C378" s="73">
        <f>+'PAI 2025 GPS rempl2)'!C375</f>
        <v>0</v>
      </c>
      <c r="D378" s="73" t="str">
        <f>+'PAI 2025 GPS rempl2)'!D375</f>
        <v>Actividad propia</v>
      </c>
      <c r="E378" s="73" t="str">
        <f>+'PAI 2025 GPS rempl2)'!E375</f>
        <v>6000.1.2</v>
      </c>
      <c r="F378" s="73" t="str">
        <f>+'PAI 2025 GPS rempl2)'!F375</f>
        <v>N/A</v>
      </c>
      <c r="G378" s="73" t="str">
        <f>+'PAI 2025 GPS rempl2)'!G375</f>
        <v>N/A</v>
      </c>
      <c r="H378" s="73" t="str">
        <f>+'PAI 2025 GPS rempl2)'!H375</f>
        <v>N/A</v>
      </c>
      <c r="I378" s="73" t="str">
        <f>+'PAI 2025 GPS rempl2)'!I375</f>
        <v>N/A</v>
      </c>
      <c r="J378" s="73">
        <f>IF(ISERROR(VLOOKUP(E378,'Plantilla publicacion'!$A$3:$Q$502,17,0)),"N/A",(VLOOKUP(E378,'Plantilla publicacion'!$A$3:$Q$502,17,0)))</f>
        <v>0</v>
      </c>
      <c r="K378" s="73" t="str">
        <f>+'PAI 2025 GPS rempl2)'!K375</f>
        <v>N/A</v>
      </c>
      <c r="L378" s="73" t="str">
        <f>+'PAI 2025 GPS rempl2)'!L375</f>
        <v>N/A</v>
      </c>
      <c r="M378" s="73" t="str">
        <f>+'PAI 2025 GPS rempl2)'!M375</f>
        <v>N/A</v>
      </c>
      <c r="N378" s="73"/>
      <c r="O378" s="73" t="str">
        <f>+'PAI 2025 GPS rempl2)'!O375</f>
        <v>Establecer el cronograma de visitas y requerimientos de cada una de las campañas en los sectores definidos (Cronograma)</v>
      </c>
      <c r="P378" s="73">
        <f>+'PAI 2025 GPS rempl2)'!P375</f>
        <v>20</v>
      </c>
      <c r="Q378" s="73">
        <f>+'PAI 2025 GPS rempl2)'!Q375</f>
        <v>1</v>
      </c>
      <c r="R378" s="73" t="str">
        <f>+'PAI 2025 GPS rempl2)'!R375</f>
        <v>Númerica</v>
      </c>
      <c r="S378" s="73" t="str">
        <f>+'PAI 2025 GPS rempl2)'!S375</f>
        <v># de Cronograma elaborado / 1 Cronograma programado</v>
      </c>
      <c r="T378" s="73" t="str">
        <f>+'PAI 2025 GPS rempl2)'!T375</f>
        <v>2025-01-13</v>
      </c>
      <c r="U378" s="73" t="str">
        <f>+'PAI 2025 GPS rempl2)'!U375</f>
        <v>2025-12-31</v>
      </c>
      <c r="V378" s="73" t="str">
        <f>+'PAI 2025 GPS rempl2)'!V375</f>
        <v>6000-DESPACHO DEL SUPERINTENDENTE DELEGADO PARA EL CONTROL Y VERIFICACIÓN DE REGLAMENTOS TÉCNICOS Y METROLOGÍA LEGAL</v>
      </c>
    </row>
    <row r="379" spans="1:22" ht="45" x14ac:dyDescent="0.25">
      <c r="A379" s="36" t="str">
        <f>+'PAI 2025 GPS rempl2)'!A376</f>
        <v>6000.1.3</v>
      </c>
      <c r="B379" s="73" t="str">
        <f>+'PAI 2025 GPS rempl2)'!B376</f>
        <v>6000-DESPACHO DEL SUPERINTENDENTE DELEGADO PARA EL CONTROL Y VERIFICACIÓN DE REGLAMENTOS TÉCNICOS Y METROLOGÍA LEGAL</v>
      </c>
      <c r="C379" s="73">
        <f>+'PAI 2025 GPS rempl2)'!C376</f>
        <v>0</v>
      </c>
      <c r="D379" s="73" t="str">
        <f>+'PAI 2025 GPS rempl2)'!D376</f>
        <v>Actividad propia</v>
      </c>
      <c r="E379" s="73" t="str">
        <f>+'PAI 2025 GPS rempl2)'!E376</f>
        <v>6000.1.3</v>
      </c>
      <c r="F379" s="73" t="str">
        <f>+'PAI 2025 GPS rempl2)'!F376</f>
        <v>N/A</v>
      </c>
      <c r="G379" s="73" t="str">
        <f>+'PAI 2025 GPS rempl2)'!G376</f>
        <v>N/A</v>
      </c>
      <c r="H379" s="73" t="str">
        <f>+'PAI 2025 GPS rempl2)'!H376</f>
        <v>N/A</v>
      </c>
      <c r="I379" s="73" t="str">
        <f>+'PAI 2025 GPS rempl2)'!I376</f>
        <v>N/A</v>
      </c>
      <c r="J379" s="73">
        <f>IF(ISERROR(VLOOKUP(E379,'Plantilla publicacion'!$A$3:$Q$502,17,0)),"N/A",(VLOOKUP(E379,'Plantilla publicacion'!$A$3:$Q$502,17,0)))</f>
        <v>0</v>
      </c>
      <c r="K379" s="73" t="str">
        <f>+'PAI 2025 GPS rempl2)'!K376</f>
        <v>N/A</v>
      </c>
      <c r="L379" s="73" t="str">
        <f>+'PAI 2025 GPS rempl2)'!L376</f>
        <v>N/A</v>
      </c>
      <c r="M379" s="73" t="str">
        <f>+'PAI 2025 GPS rempl2)'!M376</f>
        <v>N/A</v>
      </c>
      <c r="N379" s="73"/>
      <c r="O379" s="73" t="str">
        <f>+'PAI 2025 GPS rempl2)'!O376</f>
        <v>Ejecutar el cronograma de visitas y requerimientos (Seguimiento al cronograma y evidencias de ejecución)</v>
      </c>
      <c r="P379" s="73">
        <f>+'PAI 2025 GPS rempl2)'!P376</f>
        <v>30</v>
      </c>
      <c r="Q379" s="73">
        <f>+'PAI 2025 GPS rempl2)'!Q376</f>
        <v>100</v>
      </c>
      <c r="R379" s="73" t="str">
        <f>+'PAI 2025 GPS rempl2)'!R376</f>
        <v>Porcentual</v>
      </c>
      <c r="S379" s="73" t="str">
        <f>+'PAI 2025 GPS rempl2)'!S376</f>
        <v>% de Actividades ejecutadas / 100% de Actividades programadas</v>
      </c>
      <c r="T379" s="73" t="str">
        <f>+'PAI 2025 GPS rempl2)'!T376</f>
        <v>2025-01-13</v>
      </c>
      <c r="U379" s="73" t="str">
        <f>+'PAI 2025 GPS rempl2)'!U376</f>
        <v>2025-12-31</v>
      </c>
      <c r="V379" s="73" t="str">
        <f>+'PAI 2025 GPS rempl2)'!V376</f>
        <v>6000-DESPACHO DEL SUPERINTENDENTE DELEGADO PARA EL CONTROL Y VERIFICACIÓN DE REGLAMENTOS TÉCNICOS Y METROLOGÍA LEGAL</v>
      </c>
    </row>
    <row r="380" spans="1:22" ht="45" x14ac:dyDescent="0.25">
      <c r="A380" s="36" t="str">
        <f>+'PAI 2025 GPS rempl2)'!A377</f>
        <v>6000.1.4</v>
      </c>
      <c r="B380" s="73" t="str">
        <f>+'PAI 2025 GPS rempl2)'!B377</f>
        <v>6000-DESPACHO DEL SUPERINTENDENTE DELEGADO PARA EL CONTROL Y VERIFICACIÓN DE REGLAMENTOS TÉCNICOS Y METROLOGÍA LEGAL</v>
      </c>
      <c r="C380" s="73">
        <f>+'PAI 2025 GPS rempl2)'!C377</f>
        <v>0</v>
      </c>
      <c r="D380" s="73" t="str">
        <f>+'PAI 2025 GPS rempl2)'!D377</f>
        <v>Actividad propia</v>
      </c>
      <c r="E380" s="73" t="str">
        <f>+'PAI 2025 GPS rempl2)'!E377</f>
        <v>6000.1.4</v>
      </c>
      <c r="F380" s="73" t="str">
        <f>+'PAI 2025 GPS rempl2)'!F377</f>
        <v>N/A</v>
      </c>
      <c r="G380" s="73" t="str">
        <f>+'PAI 2025 GPS rempl2)'!G377</f>
        <v>N/A</v>
      </c>
      <c r="H380" s="73" t="str">
        <f>+'PAI 2025 GPS rempl2)'!H377</f>
        <v>N/A</v>
      </c>
      <c r="I380" s="73" t="str">
        <f>+'PAI 2025 GPS rempl2)'!I377</f>
        <v>N/A</v>
      </c>
      <c r="J380" s="73">
        <f>IF(ISERROR(VLOOKUP(E380,'Plantilla publicacion'!$A$3:$Q$502,17,0)),"N/A",(VLOOKUP(E380,'Plantilla publicacion'!$A$3:$Q$502,17,0)))</f>
        <v>0</v>
      </c>
      <c r="K380" s="73" t="str">
        <f>+'PAI 2025 GPS rempl2)'!K377</f>
        <v>N/A</v>
      </c>
      <c r="L380" s="73" t="str">
        <f>+'PAI 2025 GPS rempl2)'!L377</f>
        <v>N/A</v>
      </c>
      <c r="M380" s="73" t="str">
        <f>+'PAI 2025 GPS rempl2)'!M377</f>
        <v>N/A</v>
      </c>
      <c r="N380" s="73"/>
      <c r="O380" s="73" t="str">
        <f>+'PAI 2025 GPS rempl2)'!O377</f>
        <v>Evaluar el resultado de las campañas (Informe de resultados de la campaña)</v>
      </c>
      <c r="P380" s="73">
        <f>+'PAI 2025 GPS rempl2)'!P377</f>
        <v>30</v>
      </c>
      <c r="Q380" s="73">
        <f>+'PAI 2025 GPS rempl2)'!Q377</f>
        <v>1</v>
      </c>
      <c r="R380" s="73" t="str">
        <f>+'PAI 2025 GPS rempl2)'!R377</f>
        <v>Númerica</v>
      </c>
      <c r="S380" s="73" t="str">
        <f>+'PAI 2025 GPS rempl2)'!S377</f>
        <v># de Informe de evaluación realizado / 1 Informe de evaluación realizado</v>
      </c>
      <c r="T380" s="73" t="str">
        <f>+'PAI 2025 GPS rempl2)'!T377</f>
        <v>2025-01-13</v>
      </c>
      <c r="U380" s="73" t="str">
        <f>+'PAI 2025 GPS rempl2)'!U377</f>
        <v>2025-12-31</v>
      </c>
      <c r="V380" s="73" t="str">
        <f>+'PAI 2025 GPS rempl2)'!V377</f>
        <v>6000-DESPACHO DEL SUPERINTENDENTE DELEGADO PARA EL CONTROL Y VERIFICACIÓN DE REGLAMENTOS TÉCNICOS Y METROLOGÍA LEGAL</v>
      </c>
    </row>
    <row r="381" spans="1:22" ht="255" x14ac:dyDescent="0.25">
      <c r="A381" s="36" t="str">
        <f>+'PAI 2025 GPS rempl2)'!A378</f>
        <v>6000.2</v>
      </c>
      <c r="B381" s="74" t="str">
        <f>+'PAI 2025 GPS rempl2)'!B378</f>
        <v>6000-DESPACHO DEL SUPERINTENDENTE DELEGADO PARA EL CONTROL Y VERIFICACIÓN DE REGLAMENTOS TÉCNICOS Y METROLOGÍA LEGAL</v>
      </c>
      <c r="C381" s="74">
        <f>+'PAI 2025 GPS rempl2)'!C378</f>
        <v>0</v>
      </c>
      <c r="D381" s="74" t="str">
        <f>+'PAI 2025 GPS rempl2)'!D378</f>
        <v>Producto</v>
      </c>
      <c r="E381" s="74" t="str">
        <f>+'PAI 2025 GPS rempl2)'!E378</f>
        <v>6000.2</v>
      </c>
      <c r="F381" s="74" t="str">
        <f>+'PAI 2025 GPS rempl2)'!F378</f>
        <v>Innovador</v>
      </c>
      <c r="G381" s="74" t="str">
        <f>IF(ISERROR(VLOOKUP(E381,'Plantilla publicacion'!$A$3:$F$502,6,0)),"N/A",(VLOOKUP(E381,'Plantilla publicacion'!$A$3:$F$502,6,0)))</f>
        <v>58-Promover el enfoque preventivo, diferencial y territorial en el que hacer misional de la entidad</v>
      </c>
      <c r="H381" s="74" t="str">
        <f>IF(ISERROR(VLOOKUP(E381,'Plantilla publicacion'!$A$3:$P$502,14,0)),"N/A",(VLOOKUP(E381,'Plantilla publicacion'!$A$3:$P$502,14,0)))</f>
        <v>103-Cumplimiento de productos del PAI asociados a Promover el enfoque preventivo, diferencial y territorial en el que hacer misional de la entidad</v>
      </c>
      <c r="I381" s="74" t="str">
        <f>IF(ISERROR(VLOOKUP(E381,'Plantilla publicacion'!$A$3:$P$502,15,0)),"N/A",(VLOOKUP(E381,'Plantilla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1" s="74" t="str">
        <f>IF(ISERROR(VLOOKUP(E381,'Plantilla publicacion'!$A$3:$Q$502,17,0)),"N/A",(VLOOKUP(E381,'Plantilla publicacion'!$A$3:$Q$502,17,0)))</f>
        <v>PND - 4-04-1-c- Transformación productiva, internacionalización y acción climática - Políticas de competencia, consumidor e infraestructura de la calidad modernas / PES - Reindustrialización</v>
      </c>
      <c r="K381" s="74" t="str">
        <f>+'PAI 2025 GPS rempl2)'!K378</f>
        <v>No</v>
      </c>
      <c r="L381" s="74" t="str">
        <f>+'PAI 2025 GPS rempl2)'!L378</f>
        <v>C-3503-0200-0016-40401c</v>
      </c>
      <c r="M381" s="74" t="str">
        <f>IF(ISERROR(VLOOKUP(E381,'Plantilla publicacion'!$A$3:$E$502,5,0)),"N/A",(VLOOKUP(E381,'Plantilla publicacion'!$A$3:$E$502,5,0)))</f>
        <v>Política Servicio al Ciudadano_DIMENSIÓN Gestión con Valores para Resultados</v>
      </c>
      <c r="N381" s="74" t="str">
        <f>IF(VLOOKUP(A381,'Plantilla publicacion'!$A$3:$Q$502,16,0)=0,"NA",VLOOKUP(A381,'Plantilla publicacion'!$A$3:$Q$502,16,0))</f>
        <v>PND_10_Fortalecer las actividades de inspección, vigilancia y control</v>
      </c>
      <c r="O381" s="74" t="str">
        <f>+'PAI 2025 GPS rempl2)'!O378</f>
        <v>Campañas de control preventivo en surtidores de combustibles, balanzas, preempacados y alcoholímetros, realizadas</v>
      </c>
      <c r="P381" s="74">
        <f>+'PAI 2025 GPS rempl2)'!P378</f>
        <v>14</v>
      </c>
      <c r="Q381" s="74">
        <f>+'PAI 2025 GPS rempl2)'!Q378</f>
        <v>4</v>
      </c>
      <c r="R381" s="74" t="str">
        <f>+'PAI 2025 GPS rempl2)'!R378</f>
        <v>Númerica</v>
      </c>
      <c r="S381" s="74" t="str">
        <f>+'PAI 2025 GPS rempl2)'!S378</f>
        <v># de Informe de evaluación realizado / 4 Informe de evaluación realizado</v>
      </c>
      <c r="T381" s="74" t="str">
        <f>+'PAI 2025 GPS rempl2)'!T378</f>
        <v>2025-01-13</v>
      </c>
      <c r="U381" s="74" t="str">
        <f>+'PAI 2025 GPS rempl2)'!U378</f>
        <v>2025-12-31</v>
      </c>
      <c r="V381" s="74" t="str">
        <f>+'PAI 2025 GPS rempl2)'!V378</f>
        <v>6000-DESPACHO DEL SUPERINTENDENTE DELEGADO PARA EL CONTROL Y VERIFICACIÓN DE REGLAMENTOS TÉCNICOS Y METROLOGÍA LEGAL</v>
      </c>
    </row>
    <row r="382" spans="1:22" ht="75" x14ac:dyDescent="0.25">
      <c r="A382" s="36" t="str">
        <f>+'PAI 2025 GPS rempl2)'!A379</f>
        <v>6000.2.1</v>
      </c>
      <c r="B382" s="73" t="str">
        <f>+'PAI 2025 GPS rempl2)'!B379</f>
        <v>6000-DESPACHO DEL SUPERINTENDENTE DELEGADO PARA EL CONTROL Y VERIFICACIÓN DE REGLAMENTOS TÉCNICOS Y METROLOGÍA LEGAL</v>
      </c>
      <c r="C382" s="73">
        <f>+'PAI 2025 GPS rempl2)'!C379</f>
        <v>0</v>
      </c>
      <c r="D382" s="73" t="str">
        <f>+'PAI 2025 GPS rempl2)'!D379</f>
        <v>Actividad propia</v>
      </c>
      <c r="E382" s="73" t="str">
        <f>+'PAI 2025 GPS rempl2)'!E379</f>
        <v>6000.2.1</v>
      </c>
      <c r="F382" s="73" t="str">
        <f>+'PAI 2025 GPS rempl2)'!F379</f>
        <v>N/A</v>
      </c>
      <c r="G382" s="73" t="str">
        <f>+'PAI 2025 GPS rempl2)'!G379</f>
        <v>N/A</v>
      </c>
      <c r="H382" s="73" t="str">
        <f>+'PAI 2025 GPS rempl2)'!H379</f>
        <v>N/A</v>
      </c>
      <c r="I382" s="73" t="str">
        <f>+'PAI 2025 GPS rempl2)'!I379</f>
        <v>N/A</v>
      </c>
      <c r="J382" s="73">
        <f>IF(ISERROR(VLOOKUP(E382,'Plantilla publicacion'!$A$3:$Q$502,17,0)),"N/A",(VLOOKUP(E382,'Plantilla publicacion'!$A$3:$Q$502,17,0)))</f>
        <v>0</v>
      </c>
      <c r="K382" s="73" t="str">
        <f>+'PAI 2025 GPS rempl2)'!K379</f>
        <v>N/A</v>
      </c>
      <c r="L382" s="73" t="str">
        <f>+'PAI 2025 GPS rempl2)'!L379</f>
        <v>N/A</v>
      </c>
      <c r="M382" s="73" t="str">
        <f>+'PAI 2025 GPS rempl2)'!M379</f>
        <v>N/A</v>
      </c>
      <c r="N382" s="73"/>
      <c r="O382" s="73" t="str">
        <f>+'PAI 2025 GPS rempl2)'!O379</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382" s="73">
        <f>+'PAI 2025 GPS rempl2)'!P379</f>
        <v>20</v>
      </c>
      <c r="Q382" s="73">
        <f>+'PAI 2025 GPS rempl2)'!Q379</f>
        <v>1</v>
      </c>
      <c r="R382" s="73" t="str">
        <f>+'PAI 2025 GPS rempl2)'!R379</f>
        <v>Númerica</v>
      </c>
      <c r="S382" s="73" t="str">
        <f>+'PAI 2025 GPS rempl2)'!S379</f>
        <v># de Campaña planificada / 1 Campaña programada</v>
      </c>
      <c r="T382" s="73" t="str">
        <f>+'PAI 2025 GPS rempl2)'!T379</f>
        <v>2025-01-13</v>
      </c>
      <c r="U382" s="73" t="str">
        <f>+'PAI 2025 GPS rempl2)'!U379</f>
        <v>2025-08-28</v>
      </c>
      <c r="V382" s="73" t="str">
        <f>+'PAI 2025 GPS rempl2)'!V379</f>
        <v>6000-DESPACHO DEL SUPERINTENDENTE DELEGADO PARA EL CONTROL Y VERIFICACIÓN DE REGLAMENTOS TÉCNICOS Y METROLOGÍA LEGAL</v>
      </c>
    </row>
    <row r="383" spans="1:22" ht="45" x14ac:dyDescent="0.25">
      <c r="A383" s="36" t="str">
        <f>+'PAI 2025 GPS rempl2)'!A380</f>
        <v>6000.2.2</v>
      </c>
      <c r="B383" s="73" t="str">
        <f>+'PAI 2025 GPS rempl2)'!B380</f>
        <v>6000-DESPACHO DEL SUPERINTENDENTE DELEGADO PARA EL CONTROL Y VERIFICACIÓN DE REGLAMENTOS TÉCNICOS Y METROLOGÍA LEGAL</v>
      </c>
      <c r="C383" s="73">
        <f>+'PAI 2025 GPS rempl2)'!C380</f>
        <v>0</v>
      </c>
      <c r="D383" s="73" t="str">
        <f>+'PAI 2025 GPS rempl2)'!D380</f>
        <v>Actividad propia</v>
      </c>
      <c r="E383" s="73" t="str">
        <f>+'PAI 2025 GPS rempl2)'!E380</f>
        <v>6000.2.2</v>
      </c>
      <c r="F383" s="73" t="str">
        <f>+'PAI 2025 GPS rempl2)'!F380</f>
        <v>N/A</v>
      </c>
      <c r="G383" s="73" t="str">
        <f>+'PAI 2025 GPS rempl2)'!G380</f>
        <v>N/A</v>
      </c>
      <c r="H383" s="73" t="str">
        <f>+'PAI 2025 GPS rempl2)'!H380</f>
        <v>N/A</v>
      </c>
      <c r="I383" s="73" t="str">
        <f>+'PAI 2025 GPS rempl2)'!I380</f>
        <v>N/A</v>
      </c>
      <c r="J383" s="73">
        <f>IF(ISERROR(VLOOKUP(E383,'Plantilla publicacion'!$A$3:$Q$502,17,0)),"N/A",(VLOOKUP(E383,'Plantilla publicacion'!$A$3:$Q$502,17,0)))</f>
        <v>0</v>
      </c>
      <c r="K383" s="73" t="str">
        <f>+'PAI 2025 GPS rempl2)'!K380</f>
        <v>N/A</v>
      </c>
      <c r="L383" s="73" t="str">
        <f>+'PAI 2025 GPS rempl2)'!L380</f>
        <v>N/A</v>
      </c>
      <c r="M383" s="73" t="str">
        <f>+'PAI 2025 GPS rempl2)'!M380</f>
        <v>N/A</v>
      </c>
      <c r="N383" s="73"/>
      <c r="O383" s="73" t="str">
        <f>+'PAI 2025 GPS rempl2)'!O380</f>
        <v>Establecer el cronograma de visitas y requerimientos de cada una de las campañas en los sectores definidos (Cronograma)</v>
      </c>
      <c r="P383" s="73">
        <f>+'PAI 2025 GPS rempl2)'!P380</f>
        <v>20</v>
      </c>
      <c r="Q383" s="73">
        <f>+'PAI 2025 GPS rempl2)'!Q380</f>
        <v>1</v>
      </c>
      <c r="R383" s="73" t="str">
        <f>+'PAI 2025 GPS rempl2)'!R380</f>
        <v>Númerica</v>
      </c>
      <c r="S383" s="73" t="str">
        <f>+'PAI 2025 GPS rempl2)'!S380</f>
        <v># de Cronograma elaborado / 1 Cronograma programado</v>
      </c>
      <c r="T383" s="73" t="str">
        <f>+'PAI 2025 GPS rempl2)'!T380</f>
        <v>2025-01-13</v>
      </c>
      <c r="U383" s="73" t="str">
        <f>+'PAI 2025 GPS rempl2)'!U380</f>
        <v>2025-12-31</v>
      </c>
      <c r="V383" s="73" t="str">
        <f>+'PAI 2025 GPS rempl2)'!V380</f>
        <v>6000-DESPACHO DEL SUPERINTENDENTE DELEGADO PARA EL CONTROL Y VERIFICACIÓN DE REGLAMENTOS TÉCNICOS Y METROLOGÍA LEGAL</v>
      </c>
    </row>
    <row r="384" spans="1:22" ht="45" x14ac:dyDescent="0.25">
      <c r="A384" s="36" t="str">
        <f>+'PAI 2025 GPS rempl2)'!A381</f>
        <v>6000.2.3</v>
      </c>
      <c r="B384" s="73" t="str">
        <f>+'PAI 2025 GPS rempl2)'!B381</f>
        <v>6000-DESPACHO DEL SUPERINTENDENTE DELEGADO PARA EL CONTROL Y VERIFICACIÓN DE REGLAMENTOS TÉCNICOS Y METROLOGÍA LEGAL</v>
      </c>
      <c r="C384" s="73">
        <f>+'PAI 2025 GPS rempl2)'!C381</f>
        <v>0</v>
      </c>
      <c r="D384" s="73" t="str">
        <f>+'PAI 2025 GPS rempl2)'!D381</f>
        <v>Actividad propia</v>
      </c>
      <c r="E384" s="73" t="str">
        <f>+'PAI 2025 GPS rempl2)'!E381</f>
        <v>6000.2.3</v>
      </c>
      <c r="F384" s="73" t="str">
        <f>+'PAI 2025 GPS rempl2)'!F381</f>
        <v>N/A</v>
      </c>
      <c r="G384" s="73" t="str">
        <f>+'PAI 2025 GPS rempl2)'!G381</f>
        <v>N/A</v>
      </c>
      <c r="H384" s="73" t="str">
        <f>+'PAI 2025 GPS rempl2)'!H381</f>
        <v>N/A</v>
      </c>
      <c r="I384" s="73" t="str">
        <f>+'PAI 2025 GPS rempl2)'!I381</f>
        <v>N/A</v>
      </c>
      <c r="J384" s="73">
        <f>IF(ISERROR(VLOOKUP(E384,'Plantilla publicacion'!$A$3:$Q$502,17,0)),"N/A",(VLOOKUP(E384,'Plantilla publicacion'!$A$3:$Q$502,17,0)))</f>
        <v>0</v>
      </c>
      <c r="K384" s="73" t="str">
        <f>+'PAI 2025 GPS rempl2)'!K381</f>
        <v>N/A</v>
      </c>
      <c r="L384" s="73" t="str">
        <f>+'PAI 2025 GPS rempl2)'!L381</f>
        <v>N/A</v>
      </c>
      <c r="M384" s="73" t="str">
        <f>+'PAI 2025 GPS rempl2)'!M381</f>
        <v>N/A</v>
      </c>
      <c r="N384" s="73"/>
      <c r="O384" s="73" t="str">
        <f>+'PAI 2025 GPS rempl2)'!O381</f>
        <v>Ejecutar el cronograma de visitas y requerimientos (Seguimiento al cronograma y evidencias de ejecución)</v>
      </c>
      <c r="P384" s="73">
        <f>+'PAI 2025 GPS rempl2)'!P381</f>
        <v>30</v>
      </c>
      <c r="Q384" s="73">
        <f>+'PAI 2025 GPS rempl2)'!Q381</f>
        <v>100</v>
      </c>
      <c r="R384" s="73" t="str">
        <f>+'PAI 2025 GPS rempl2)'!R381</f>
        <v>Porcentual</v>
      </c>
      <c r="S384" s="73" t="str">
        <f>+'PAI 2025 GPS rempl2)'!S381</f>
        <v>% de Actividades ejecutadas / 100% de Actividades programadas</v>
      </c>
      <c r="T384" s="73" t="str">
        <f>+'PAI 2025 GPS rempl2)'!T381</f>
        <v>2025-01-13</v>
      </c>
      <c r="U384" s="73" t="str">
        <f>+'PAI 2025 GPS rempl2)'!U381</f>
        <v>2025-12-31</v>
      </c>
      <c r="V384" s="73" t="str">
        <f>+'PAI 2025 GPS rempl2)'!V381</f>
        <v>6000-DESPACHO DEL SUPERINTENDENTE DELEGADO PARA EL CONTROL Y VERIFICACIÓN DE REGLAMENTOS TÉCNICOS Y METROLOGÍA LEGAL</v>
      </c>
    </row>
    <row r="385" spans="1:22" ht="45" x14ac:dyDescent="0.25">
      <c r="A385" s="36" t="str">
        <f>+'PAI 2025 GPS rempl2)'!A382</f>
        <v>6000.2.4</v>
      </c>
      <c r="B385" s="73" t="str">
        <f>+'PAI 2025 GPS rempl2)'!B382</f>
        <v>6000-DESPACHO DEL SUPERINTENDENTE DELEGADO PARA EL CONTROL Y VERIFICACIÓN DE REGLAMENTOS TÉCNICOS Y METROLOGÍA LEGAL</v>
      </c>
      <c r="C385" s="73">
        <f>+'PAI 2025 GPS rempl2)'!C382</f>
        <v>0</v>
      </c>
      <c r="D385" s="73" t="str">
        <f>+'PAI 2025 GPS rempl2)'!D382</f>
        <v>Actividad propia</v>
      </c>
      <c r="E385" s="73" t="str">
        <f>+'PAI 2025 GPS rempl2)'!E382</f>
        <v>6000.2.4</v>
      </c>
      <c r="F385" s="73" t="str">
        <f>+'PAI 2025 GPS rempl2)'!F382</f>
        <v>N/A</v>
      </c>
      <c r="G385" s="73" t="str">
        <f>+'PAI 2025 GPS rempl2)'!G382</f>
        <v>N/A</v>
      </c>
      <c r="H385" s="73" t="str">
        <f>+'PAI 2025 GPS rempl2)'!H382</f>
        <v>N/A</v>
      </c>
      <c r="I385" s="73" t="str">
        <f>+'PAI 2025 GPS rempl2)'!I382</f>
        <v>N/A</v>
      </c>
      <c r="J385" s="73">
        <f>IF(ISERROR(VLOOKUP(E385,'Plantilla publicacion'!$A$3:$Q$502,17,0)),"N/A",(VLOOKUP(E385,'Plantilla publicacion'!$A$3:$Q$502,17,0)))</f>
        <v>0</v>
      </c>
      <c r="K385" s="73" t="str">
        <f>+'PAI 2025 GPS rempl2)'!K382</f>
        <v>N/A</v>
      </c>
      <c r="L385" s="73" t="str">
        <f>+'PAI 2025 GPS rempl2)'!L382</f>
        <v>N/A</v>
      </c>
      <c r="M385" s="73" t="str">
        <f>+'PAI 2025 GPS rempl2)'!M382</f>
        <v>N/A</v>
      </c>
      <c r="N385" s="73"/>
      <c r="O385" s="73" t="str">
        <f>+'PAI 2025 GPS rempl2)'!O382</f>
        <v>Evaluar el resultado de las campañas (Informe de resultados de la campaña)</v>
      </c>
      <c r="P385" s="73">
        <f>+'PAI 2025 GPS rempl2)'!P382</f>
        <v>30</v>
      </c>
      <c r="Q385" s="73">
        <f>+'PAI 2025 GPS rempl2)'!Q382</f>
        <v>1</v>
      </c>
      <c r="R385" s="73" t="str">
        <f>+'PAI 2025 GPS rempl2)'!R382</f>
        <v>Númerica</v>
      </c>
      <c r="S385" s="73" t="str">
        <f>+'PAI 2025 GPS rempl2)'!S382</f>
        <v># de Informe de evaluación realizado / 1 Informe de evaluación realizado</v>
      </c>
      <c r="T385" s="73" t="str">
        <f>+'PAI 2025 GPS rempl2)'!T382</f>
        <v>2025-01-13</v>
      </c>
      <c r="U385" s="73" t="str">
        <f>+'PAI 2025 GPS rempl2)'!U382</f>
        <v>2025-12-31</v>
      </c>
      <c r="V385" s="73" t="str">
        <f>+'PAI 2025 GPS rempl2)'!V382</f>
        <v>6000-DESPACHO DEL SUPERINTENDENTE DELEGADO PARA EL CONTROL Y VERIFICACIÓN DE REGLAMENTOS TÉCNICOS Y METROLOGÍA LEGAL</v>
      </c>
    </row>
    <row r="386" spans="1:22" ht="255" x14ac:dyDescent="0.25">
      <c r="A386" s="36" t="str">
        <f>+'PAI 2025 GPS rempl2)'!A383</f>
        <v>6000.3</v>
      </c>
      <c r="B386" s="74" t="str">
        <f>+'PAI 2025 GPS rempl2)'!B383</f>
        <v>6000-DESPACHO DEL SUPERINTENDENTE DELEGADO PARA EL CONTROL Y VERIFICACIÓN DE REGLAMENTOS TÉCNICOS Y METROLOGÍA LEGAL</v>
      </c>
      <c r="C386" s="74">
        <f>+'PAI 2025 GPS rempl2)'!C383</f>
        <v>0</v>
      </c>
      <c r="D386" s="74" t="str">
        <f>+'PAI 2025 GPS rempl2)'!D383</f>
        <v>Producto</v>
      </c>
      <c r="E386" s="74" t="str">
        <f>+'PAI 2025 GPS rempl2)'!E383</f>
        <v>6000.3</v>
      </c>
      <c r="F386" s="74" t="str">
        <f>+'PAI 2025 GPS rempl2)'!F383</f>
        <v>Innovador</v>
      </c>
      <c r="G386" s="74" t="str">
        <f>IF(ISERROR(VLOOKUP(E386,'Plantilla publicacion'!$A$3:$F$502,6,0)),"N/A",(VLOOKUP(E386,'Plantilla publicacion'!$A$3:$F$502,6,0)))</f>
        <v>58-Promover el enfoque preventivo, diferencial y territorial en el que hacer misional de la entidad</v>
      </c>
      <c r="H386" s="74" t="str">
        <f>IF(ISERROR(VLOOKUP(E386,'Plantilla publicacion'!$A$3:$P$502,14,0)),"N/A",(VLOOKUP(E386,'Plantilla publicacion'!$A$3:$P$502,14,0)))</f>
        <v>103-Cumplimiento de productos del PAI asociados a Promover el enfoque preventivo, diferencial y territorial en el que hacer misional de la entidad</v>
      </c>
      <c r="I386" s="74" t="str">
        <f>IF(ISERROR(VLOOKUP(E386,'Plantilla publicacion'!$A$3:$P$502,15,0)),"N/A",(VLOOKUP(E386,'Plantilla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6" s="74" t="str">
        <f>IF(ISERROR(VLOOKUP(E386,'Plantilla publicacion'!$A$3:$Q$502,17,0)),"N/A",(VLOOKUP(E386,'Plantilla publicacion'!$A$3:$Q$502,17,0)))</f>
        <v>PND - 4-04-1-c- Transformación productiva, internacionalización y acción climática - Políticas de competencia, consumidor e infraestructura de la calidad modernas / PES - Reindustrialización</v>
      </c>
      <c r="K386" s="74" t="str">
        <f>+'PAI 2025 GPS rempl2)'!K383</f>
        <v>No</v>
      </c>
      <c r="L386" s="74" t="str">
        <f>+'PAI 2025 GPS rempl2)'!L383</f>
        <v>C-3503-0200-0016-40401c</v>
      </c>
      <c r="M386" s="74" t="str">
        <f>IF(ISERROR(VLOOKUP(E386,'Plantilla publicacion'!$A$3:$E$502,5,0)),"N/A",(VLOOKUP(E386,'Plantilla publicacion'!$A$3:$E$502,5,0)))</f>
        <v>Política Servicio al Ciudadano_DIMENSIÓN Gestión con Valores para Resultados</v>
      </c>
      <c r="N386" s="74" t="str">
        <f>IF(VLOOKUP(A386,'Plantilla publicacion'!$A$3:$Q$502,16,0)=0,"NA",VLOOKUP(A386,'Plantilla publicacion'!$A$3:$Q$502,16,0))</f>
        <v>PND_10_Fortalecer las actividades de inspección, vigilancia y control</v>
      </c>
      <c r="O386" s="74" t="str">
        <f>+'PAI 2025 GPS rempl2)'!O383</f>
        <v>Campañas de control preventivo en control de precios de combustibles, medicamentos y leche cruda, realizadas</v>
      </c>
      <c r="P386" s="74">
        <f>+'PAI 2025 GPS rempl2)'!P383</f>
        <v>14</v>
      </c>
      <c r="Q386" s="74">
        <f>+'PAI 2025 GPS rempl2)'!Q383</f>
        <v>4</v>
      </c>
      <c r="R386" s="74" t="str">
        <f>+'PAI 2025 GPS rempl2)'!R383</f>
        <v>Númerica</v>
      </c>
      <c r="S386" s="74" t="str">
        <f>+'PAI 2025 GPS rempl2)'!S383</f>
        <v># de Informe de evaluación realizado / 4 Informe de evaluación realizado</v>
      </c>
      <c r="T386" s="74" t="str">
        <f>+'PAI 2025 GPS rempl2)'!T383</f>
        <v>2025-01-13</v>
      </c>
      <c r="U386" s="74" t="str">
        <f>+'PAI 2025 GPS rempl2)'!U383</f>
        <v>2025-12-31</v>
      </c>
      <c r="V386" s="74" t="str">
        <f>+'PAI 2025 GPS rempl2)'!V383</f>
        <v>6000-DESPACHO DEL SUPERINTENDENTE DELEGADO PARA EL CONTROL Y VERIFICACIÓN DE REGLAMENTOS TÉCNICOS Y METROLOGÍA LEGAL</v>
      </c>
    </row>
    <row r="387" spans="1:22" ht="75" x14ac:dyDescent="0.25">
      <c r="A387" s="36" t="str">
        <f>+'PAI 2025 GPS rempl2)'!A384</f>
        <v>6000.3.1</v>
      </c>
      <c r="B387" s="73" t="str">
        <f>+'PAI 2025 GPS rempl2)'!B384</f>
        <v>6000-DESPACHO DEL SUPERINTENDENTE DELEGADO PARA EL CONTROL Y VERIFICACIÓN DE REGLAMENTOS TÉCNICOS Y METROLOGÍA LEGAL</v>
      </c>
      <c r="C387" s="73">
        <f>+'PAI 2025 GPS rempl2)'!C384</f>
        <v>0</v>
      </c>
      <c r="D387" s="73" t="str">
        <f>+'PAI 2025 GPS rempl2)'!D384</f>
        <v>Actividad propia</v>
      </c>
      <c r="E387" s="73" t="str">
        <f>+'PAI 2025 GPS rempl2)'!E384</f>
        <v>6000.3.1</v>
      </c>
      <c r="F387" s="73" t="str">
        <f>+'PAI 2025 GPS rempl2)'!F384</f>
        <v>N/A</v>
      </c>
      <c r="G387" s="73" t="str">
        <f>+'PAI 2025 GPS rempl2)'!G384</f>
        <v>N/A</v>
      </c>
      <c r="H387" s="73" t="str">
        <f>+'PAI 2025 GPS rempl2)'!H384</f>
        <v>N/A</v>
      </c>
      <c r="I387" s="73" t="str">
        <f>+'PAI 2025 GPS rempl2)'!I384</f>
        <v>N/A</v>
      </c>
      <c r="J387" s="73">
        <f>IF(ISERROR(VLOOKUP(E387,'Plantilla publicacion'!$A$3:$Q$502,17,0)),"N/A",(VLOOKUP(E387,'Plantilla publicacion'!$A$3:$Q$502,17,0)))</f>
        <v>0</v>
      </c>
      <c r="K387" s="73" t="str">
        <f>+'PAI 2025 GPS rempl2)'!K384</f>
        <v>N/A</v>
      </c>
      <c r="L387" s="73" t="str">
        <f>+'PAI 2025 GPS rempl2)'!L384</f>
        <v>N/A</v>
      </c>
      <c r="M387" s="73" t="str">
        <f>+'PAI 2025 GPS rempl2)'!M384</f>
        <v>N/A</v>
      </c>
      <c r="N387" s="73"/>
      <c r="O387" s="73" t="str">
        <f>+'PAI 2025 GPS rempl2)'!O384</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387" s="73">
        <f>+'PAI 2025 GPS rempl2)'!P384</f>
        <v>20</v>
      </c>
      <c r="Q387" s="73">
        <f>+'PAI 2025 GPS rempl2)'!Q384</f>
        <v>1</v>
      </c>
      <c r="R387" s="73" t="str">
        <f>+'PAI 2025 GPS rempl2)'!R384</f>
        <v>Númerica</v>
      </c>
      <c r="S387" s="73" t="str">
        <f>+'PAI 2025 GPS rempl2)'!S384</f>
        <v># de Campaña planificada / 1 Campaña programada</v>
      </c>
      <c r="T387" s="73" t="str">
        <f>+'PAI 2025 GPS rempl2)'!T384</f>
        <v>2025-01-13</v>
      </c>
      <c r="U387" s="73" t="str">
        <f>+'PAI 2025 GPS rempl2)'!U384</f>
        <v>2025-08-28</v>
      </c>
      <c r="V387" s="73" t="str">
        <f>+'PAI 2025 GPS rempl2)'!V384</f>
        <v>6000-DESPACHO DEL SUPERINTENDENTE DELEGADO PARA EL CONTROL Y VERIFICACIÓN DE REGLAMENTOS TÉCNICOS Y METROLOGÍA LEGAL</v>
      </c>
    </row>
    <row r="388" spans="1:22" ht="45" x14ac:dyDescent="0.25">
      <c r="A388" s="36" t="str">
        <f>+'PAI 2025 GPS rempl2)'!A385</f>
        <v>6000.3.2</v>
      </c>
      <c r="B388" s="73" t="str">
        <f>+'PAI 2025 GPS rempl2)'!B385</f>
        <v>6000-DESPACHO DEL SUPERINTENDENTE DELEGADO PARA EL CONTROL Y VERIFICACIÓN DE REGLAMENTOS TÉCNICOS Y METROLOGÍA LEGAL</v>
      </c>
      <c r="C388" s="73">
        <f>+'PAI 2025 GPS rempl2)'!C385</f>
        <v>0</v>
      </c>
      <c r="D388" s="73" t="str">
        <f>+'PAI 2025 GPS rempl2)'!D385</f>
        <v>Actividad propia</v>
      </c>
      <c r="E388" s="73" t="str">
        <f>+'PAI 2025 GPS rempl2)'!E385</f>
        <v>6000.3.2</v>
      </c>
      <c r="F388" s="73" t="str">
        <f>+'PAI 2025 GPS rempl2)'!F385</f>
        <v>N/A</v>
      </c>
      <c r="G388" s="73" t="str">
        <f>+'PAI 2025 GPS rempl2)'!G385</f>
        <v>N/A</v>
      </c>
      <c r="H388" s="73" t="str">
        <f>+'PAI 2025 GPS rempl2)'!H385</f>
        <v>N/A</v>
      </c>
      <c r="I388" s="73" t="str">
        <f>+'PAI 2025 GPS rempl2)'!I385</f>
        <v>N/A</v>
      </c>
      <c r="J388" s="73">
        <f>IF(ISERROR(VLOOKUP(E388,'Plantilla publicacion'!$A$3:$Q$502,17,0)),"N/A",(VLOOKUP(E388,'Plantilla publicacion'!$A$3:$Q$502,17,0)))</f>
        <v>0</v>
      </c>
      <c r="K388" s="73" t="str">
        <f>+'PAI 2025 GPS rempl2)'!K385</f>
        <v>N/A</v>
      </c>
      <c r="L388" s="73" t="str">
        <f>+'PAI 2025 GPS rempl2)'!L385</f>
        <v>N/A</v>
      </c>
      <c r="M388" s="73" t="str">
        <f>+'PAI 2025 GPS rempl2)'!M385</f>
        <v>N/A</v>
      </c>
      <c r="N388" s="73"/>
      <c r="O388" s="73" t="str">
        <f>+'PAI 2025 GPS rempl2)'!O385</f>
        <v>Establecer el cronograma de visitas y requerimientos de cada una de las campañas en los sectores definidos (Cronograma)</v>
      </c>
      <c r="P388" s="73">
        <f>+'PAI 2025 GPS rempl2)'!P385</f>
        <v>20</v>
      </c>
      <c r="Q388" s="73">
        <f>+'PAI 2025 GPS rempl2)'!Q385</f>
        <v>1</v>
      </c>
      <c r="R388" s="73" t="str">
        <f>+'PAI 2025 GPS rempl2)'!R385</f>
        <v>Númerica</v>
      </c>
      <c r="S388" s="73" t="str">
        <f>+'PAI 2025 GPS rempl2)'!S385</f>
        <v># de Cronograma elaborado / 1 Cronograma programado</v>
      </c>
      <c r="T388" s="73" t="str">
        <f>+'PAI 2025 GPS rempl2)'!T385</f>
        <v>2025-01-13</v>
      </c>
      <c r="U388" s="73" t="str">
        <f>+'PAI 2025 GPS rempl2)'!U385</f>
        <v>2025-12-31</v>
      </c>
      <c r="V388" s="73" t="str">
        <f>+'PAI 2025 GPS rempl2)'!V385</f>
        <v>6000-DESPACHO DEL SUPERINTENDENTE DELEGADO PARA EL CONTROL Y VERIFICACIÓN DE REGLAMENTOS TÉCNICOS Y METROLOGÍA LEGAL</v>
      </c>
    </row>
    <row r="389" spans="1:22" ht="45" x14ac:dyDescent="0.25">
      <c r="A389" s="36" t="str">
        <f>+'PAI 2025 GPS rempl2)'!A386</f>
        <v>6000.3.3</v>
      </c>
      <c r="B389" s="73" t="str">
        <f>+'PAI 2025 GPS rempl2)'!B386</f>
        <v>6000-DESPACHO DEL SUPERINTENDENTE DELEGADO PARA EL CONTROL Y VERIFICACIÓN DE REGLAMENTOS TÉCNICOS Y METROLOGÍA LEGAL</v>
      </c>
      <c r="C389" s="73">
        <f>+'PAI 2025 GPS rempl2)'!C386</f>
        <v>0</v>
      </c>
      <c r="D389" s="73" t="str">
        <f>+'PAI 2025 GPS rempl2)'!D386</f>
        <v>Actividad propia</v>
      </c>
      <c r="E389" s="73" t="str">
        <f>+'PAI 2025 GPS rempl2)'!E386</f>
        <v>6000.3.3</v>
      </c>
      <c r="F389" s="73" t="str">
        <f>+'PAI 2025 GPS rempl2)'!F386</f>
        <v>N/A</v>
      </c>
      <c r="G389" s="73" t="str">
        <f>+'PAI 2025 GPS rempl2)'!G386</f>
        <v>N/A</v>
      </c>
      <c r="H389" s="73" t="str">
        <f>+'PAI 2025 GPS rempl2)'!H386</f>
        <v>N/A</v>
      </c>
      <c r="I389" s="73" t="str">
        <f>+'PAI 2025 GPS rempl2)'!I386</f>
        <v>N/A</v>
      </c>
      <c r="J389" s="73">
        <f>IF(ISERROR(VLOOKUP(E389,'Plantilla publicacion'!$A$3:$Q$502,17,0)),"N/A",(VLOOKUP(E389,'Plantilla publicacion'!$A$3:$Q$502,17,0)))</f>
        <v>0</v>
      </c>
      <c r="K389" s="73" t="str">
        <f>+'PAI 2025 GPS rempl2)'!K386</f>
        <v>N/A</v>
      </c>
      <c r="L389" s="73" t="str">
        <f>+'PAI 2025 GPS rempl2)'!L386</f>
        <v>N/A</v>
      </c>
      <c r="M389" s="73" t="str">
        <f>+'PAI 2025 GPS rempl2)'!M386</f>
        <v>N/A</v>
      </c>
      <c r="N389" s="73"/>
      <c r="O389" s="73" t="str">
        <f>+'PAI 2025 GPS rempl2)'!O386</f>
        <v>Ejecutar el cronograma de visitas y requerimientos (Seguimiento al cronograma y evidencias de ejecución)</v>
      </c>
      <c r="P389" s="73">
        <f>+'PAI 2025 GPS rempl2)'!P386</f>
        <v>30</v>
      </c>
      <c r="Q389" s="73">
        <f>+'PAI 2025 GPS rempl2)'!Q386</f>
        <v>100</v>
      </c>
      <c r="R389" s="73" t="str">
        <f>+'PAI 2025 GPS rempl2)'!R386</f>
        <v>Porcentual</v>
      </c>
      <c r="S389" s="73" t="str">
        <f>+'PAI 2025 GPS rempl2)'!S386</f>
        <v>% de Actividades ejecutadas / 100% de Actividades programadas</v>
      </c>
      <c r="T389" s="73" t="str">
        <f>+'PAI 2025 GPS rempl2)'!T386</f>
        <v>2025-01-13</v>
      </c>
      <c r="U389" s="73" t="str">
        <f>+'PAI 2025 GPS rempl2)'!U386</f>
        <v>2025-12-31</v>
      </c>
      <c r="V389" s="73" t="str">
        <f>+'PAI 2025 GPS rempl2)'!V386</f>
        <v>6000-DESPACHO DEL SUPERINTENDENTE DELEGADO PARA EL CONTROL Y VERIFICACIÓN DE REGLAMENTOS TÉCNICOS Y METROLOGÍA LEGAL</v>
      </c>
    </row>
    <row r="390" spans="1:22" ht="45" x14ac:dyDescent="0.25">
      <c r="A390" s="36" t="str">
        <f>+'PAI 2025 GPS rempl2)'!A387</f>
        <v>6000.3.4</v>
      </c>
      <c r="B390" s="73" t="str">
        <f>+'PAI 2025 GPS rempl2)'!B387</f>
        <v>6000-DESPACHO DEL SUPERINTENDENTE DELEGADO PARA EL CONTROL Y VERIFICACIÓN DE REGLAMENTOS TÉCNICOS Y METROLOGÍA LEGAL</v>
      </c>
      <c r="C390" s="73">
        <f>+'PAI 2025 GPS rempl2)'!C387</f>
        <v>0</v>
      </c>
      <c r="D390" s="73" t="str">
        <f>+'PAI 2025 GPS rempl2)'!D387</f>
        <v>Actividad propia</v>
      </c>
      <c r="E390" s="73" t="str">
        <f>+'PAI 2025 GPS rempl2)'!E387</f>
        <v>6000.3.4</v>
      </c>
      <c r="F390" s="73" t="str">
        <f>+'PAI 2025 GPS rempl2)'!F387</f>
        <v>N/A</v>
      </c>
      <c r="G390" s="73" t="str">
        <f>+'PAI 2025 GPS rempl2)'!G387</f>
        <v>N/A</v>
      </c>
      <c r="H390" s="73" t="str">
        <f>+'PAI 2025 GPS rempl2)'!H387</f>
        <v>N/A</v>
      </c>
      <c r="I390" s="73" t="str">
        <f>+'PAI 2025 GPS rempl2)'!I387</f>
        <v>N/A</v>
      </c>
      <c r="J390" s="73">
        <f>IF(ISERROR(VLOOKUP(E390,'Plantilla publicacion'!$A$3:$Q$502,17,0)),"N/A",(VLOOKUP(E390,'Plantilla publicacion'!$A$3:$Q$502,17,0)))</f>
        <v>0</v>
      </c>
      <c r="K390" s="73" t="str">
        <f>+'PAI 2025 GPS rempl2)'!K387</f>
        <v>N/A</v>
      </c>
      <c r="L390" s="73" t="str">
        <f>+'PAI 2025 GPS rempl2)'!L387</f>
        <v>N/A</v>
      </c>
      <c r="M390" s="73" t="str">
        <f>+'PAI 2025 GPS rempl2)'!M387</f>
        <v>N/A</v>
      </c>
      <c r="N390" s="73"/>
      <c r="O390" s="73" t="str">
        <f>+'PAI 2025 GPS rempl2)'!O387</f>
        <v>Evaluar el resultado de las campañas (Informe de resultados de la campaña)</v>
      </c>
      <c r="P390" s="73">
        <f>+'PAI 2025 GPS rempl2)'!P387</f>
        <v>30</v>
      </c>
      <c r="Q390" s="73">
        <f>+'PAI 2025 GPS rempl2)'!Q387</f>
        <v>1</v>
      </c>
      <c r="R390" s="73" t="str">
        <f>+'PAI 2025 GPS rempl2)'!R387</f>
        <v>Númerica</v>
      </c>
      <c r="S390" s="73" t="str">
        <f>+'PAI 2025 GPS rempl2)'!S387</f>
        <v># de Informe de evaluación realizado / 1 Informe de evaluación realizado</v>
      </c>
      <c r="T390" s="73" t="str">
        <f>+'PAI 2025 GPS rempl2)'!T387</f>
        <v>2025-01-13</v>
      </c>
      <c r="U390" s="73" t="str">
        <f>+'PAI 2025 GPS rempl2)'!U387</f>
        <v>2025-12-31</v>
      </c>
      <c r="V390" s="73" t="str">
        <f>+'PAI 2025 GPS rempl2)'!V387</f>
        <v>6000-DESPACHO DEL SUPERINTENDENTE DELEGADO PARA EL CONTROL Y VERIFICACIÓN DE REGLAMENTOS TÉCNICOS Y METROLOGÍA LEGAL</v>
      </c>
    </row>
    <row r="391" spans="1:22" ht="255" x14ac:dyDescent="0.25">
      <c r="A391" s="36" t="str">
        <f>+'PAI 2025 GPS rempl2)'!A388</f>
        <v>6000.4</v>
      </c>
      <c r="B391" s="74" t="str">
        <f>+'PAI 2025 GPS rempl2)'!B388</f>
        <v>6000-DESPACHO DEL SUPERINTENDENTE DELEGADO PARA EL CONTROL Y VERIFICACIÓN DE REGLAMENTOS TÉCNICOS Y METROLOGÍA LEGAL</v>
      </c>
      <c r="C391" s="74">
        <f>+'PAI 2025 GPS rempl2)'!C388</f>
        <v>0</v>
      </c>
      <c r="D391" s="74" t="str">
        <f>+'PAI 2025 GPS rempl2)'!D388</f>
        <v>Producto</v>
      </c>
      <c r="E391" s="74" t="str">
        <f>+'PAI 2025 GPS rempl2)'!E388</f>
        <v>6000.4</v>
      </c>
      <c r="F391" s="74" t="str">
        <f>+'PAI 2025 GPS rempl2)'!F388</f>
        <v>Operativo</v>
      </c>
      <c r="G391" s="74" t="str">
        <f>IF(ISERROR(VLOOKUP(E391,'Plantilla publicacion'!$A$3:$F$502,6,0)),"N/A",(VLOOKUP(E391,'Plantilla publicacion'!$A$3:$F$502,6,0)))</f>
        <v>58-Promover el enfoque preventivo, diferencial y territorial en el que hacer misional de la entidad</v>
      </c>
      <c r="H391" s="74" t="str">
        <f>IF(ISERROR(VLOOKUP(E391,'Plantilla publicacion'!$A$3:$P$502,14,0)),"N/A",(VLOOKUP(E391,'Plantilla publicacion'!$A$3:$P$502,14,0)))</f>
        <v>103-Cumplimiento de productos del PAI asociados a Promover el enfoque preventivo, diferencial y territorial en el que hacer misional de la entidad</v>
      </c>
      <c r="I391" s="74" t="str">
        <f>IF(ISERROR(VLOOKUP(E391,'Plantilla publicacion'!$A$3:$P$502,15,0)),"N/A",(VLOOKUP(E391,'Plantilla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1" s="74" t="str">
        <f>IF(ISERROR(VLOOKUP(E391,'Plantilla publicacion'!$A$3:$Q$502,17,0)),"N/A",(VLOOKUP(E391,'Plantilla publicacion'!$A$3:$Q$502,17,0)))</f>
        <v>PND - 4-04-1-c- Transformación productiva, internacionalización y acción climática - Políticas de competencia, consumidor e infraestructura de la calidad modernas / PES - Reindustrialización</v>
      </c>
      <c r="K391" s="74" t="str">
        <f>+'PAI 2025 GPS rempl2)'!K388</f>
        <v>No</v>
      </c>
      <c r="L391" s="74" t="str">
        <f>+'PAI 2025 GPS rempl2)'!L388</f>
        <v>C-3503-0200-0016-40401c</v>
      </c>
      <c r="M391" s="74" t="str">
        <f>IF(ISERROR(VLOOKUP(E391,'Plantilla publicacion'!$A$3:$E$502,5,0)),"N/A",(VLOOKUP(E391,'Plantilla publicacion'!$A$3:$E$502,5,0)))</f>
        <v>Política Mejora Normativa _DIMENSIÓN Gestión con Valores para Resultados</v>
      </c>
      <c r="N391" s="74" t="str">
        <f>IF(VLOOKUP(A391,'Plantilla publicacion'!$A$3:$Q$502,16,0)=0,"NA",VLOOKUP(A391,'Plantilla publicacion'!$A$3:$Q$502,16,0))</f>
        <v xml:space="preserve">PND_9_Ampliar los instrumentos de prevención / PND_18_Fortalecer institucionalmente el Subsistema Nacional de la Calidad </v>
      </c>
      <c r="O391" s="74" t="str">
        <f>+'PAI 2025 GPS rempl2)'!O388</f>
        <v>Proyecto de Reglamento Técnico Metrológico de Medidores de Agua de uso residencial</v>
      </c>
      <c r="P391" s="74">
        <f>+'PAI 2025 GPS rempl2)'!P388</f>
        <v>14</v>
      </c>
      <c r="Q391" s="74">
        <f>+'PAI 2025 GPS rempl2)'!Q388</f>
        <v>100</v>
      </c>
      <c r="R391" s="74" t="str">
        <f>+'PAI 2025 GPS rempl2)'!R388</f>
        <v>Porcentual</v>
      </c>
      <c r="S391" s="74" t="str">
        <f>+'PAI 2025 GPS rempl2)'!S388</f>
        <v>% de Correo electrónico de remisión y proyecto de acto administrativo ajustado / Único entregable / 100% de Correo electrónico de remisión y proyecto de acto administrativo ajustado / Único entregable</v>
      </c>
      <c r="T391" s="74" t="str">
        <f>+'PAI 2025 GPS rempl2)'!T388</f>
        <v>2025-02-03</v>
      </c>
      <c r="U391" s="74" t="str">
        <f>+'PAI 2025 GPS rempl2)'!U388</f>
        <v>2025-10-17</v>
      </c>
      <c r="V391" s="74" t="str">
        <f>+'PAI 2025 GPS rempl2)'!V388</f>
        <v>6000-DESPACHO DEL SUPERINTENDENTE DELEGADO PARA EL CONTROL Y VERIFICACIÓN DE REGLAMENTOS TÉCNICOS Y METROLOGÍA LEGAL</v>
      </c>
    </row>
    <row r="392" spans="1:22" ht="105" x14ac:dyDescent="0.25">
      <c r="A392" s="36" t="str">
        <f>+'PAI 2025 GPS rempl2)'!A389</f>
        <v>6000.4.1</v>
      </c>
      <c r="B392" s="73" t="str">
        <f>+'PAI 2025 GPS rempl2)'!B389</f>
        <v>6000-DESPACHO DEL SUPERINTENDENTE DELEGADO PARA EL CONTROL Y VERIFICACIÓN DE REGLAMENTOS TÉCNICOS Y METROLOGÍA LEGAL</v>
      </c>
      <c r="C392" s="73">
        <f>+'PAI 2025 GPS rempl2)'!C389</f>
        <v>0</v>
      </c>
      <c r="D392" s="73" t="str">
        <f>+'PAI 2025 GPS rempl2)'!D389</f>
        <v>Actividad propia</v>
      </c>
      <c r="E392" s="73" t="str">
        <f>+'PAI 2025 GPS rempl2)'!E389</f>
        <v>6000.4.1</v>
      </c>
      <c r="F392" s="73" t="str">
        <f>+'PAI 2025 GPS rempl2)'!F389</f>
        <v>N/A</v>
      </c>
      <c r="G392" s="73" t="str">
        <f>+'PAI 2025 GPS rempl2)'!G389</f>
        <v>N/A</v>
      </c>
      <c r="H392" s="73" t="str">
        <f>+'PAI 2025 GPS rempl2)'!H389</f>
        <v>N/A</v>
      </c>
      <c r="I392" s="73" t="str">
        <f>+'PAI 2025 GPS rempl2)'!I389</f>
        <v>N/A</v>
      </c>
      <c r="J392" s="73">
        <f>IF(ISERROR(VLOOKUP(E392,'Plantilla publicacion'!$A$3:$Q$502,17,0)),"N/A",(VLOOKUP(E392,'Plantilla publicacion'!$A$3:$Q$502,17,0)))</f>
        <v>0</v>
      </c>
      <c r="K392" s="73" t="str">
        <f>+'PAI 2025 GPS rempl2)'!K389</f>
        <v>N/A</v>
      </c>
      <c r="L392" s="73" t="str">
        <f>+'PAI 2025 GPS rempl2)'!L389</f>
        <v>N/A</v>
      </c>
      <c r="M392" s="73" t="str">
        <f>+'PAI 2025 GPS rempl2)'!M389</f>
        <v>N/A</v>
      </c>
      <c r="N392" s="73"/>
      <c r="O392" s="73" t="str">
        <f>+'PAI 2025 GPS rempl2)'!O389</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392" s="73">
        <f>+'PAI 2025 GPS rempl2)'!P389</f>
        <v>20</v>
      </c>
      <c r="Q392" s="73">
        <f>+'PAI 2025 GPS rempl2)'!Q389</f>
        <v>1</v>
      </c>
      <c r="R392" s="73" t="str">
        <f>+'PAI 2025 GPS rempl2)'!R389</f>
        <v>Númerica</v>
      </c>
      <c r="S392" s="73" t="str">
        <f>+'PAI 2025 GPS rempl2)'!S389</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392" s="73" t="str">
        <f>+'PAI 2025 GPS rempl2)'!T389</f>
        <v>2025-02-03</v>
      </c>
      <c r="U392" s="73" t="str">
        <f>+'PAI 2025 GPS rempl2)'!U389</f>
        <v>2025-03-14</v>
      </c>
      <c r="V392" s="73" t="str">
        <f>+'PAI 2025 GPS rempl2)'!V389</f>
        <v>6000-DESPACHO DEL SUPERINTENDENTE DELEGADO PARA EL CONTROL Y VERIFICACIÓN DE REGLAMENTOS TÉCNICOS Y METROLOGÍA LEGAL</v>
      </c>
    </row>
    <row r="393" spans="1:22" ht="75" x14ac:dyDescent="0.25">
      <c r="A393" s="36" t="str">
        <f>+'PAI 2025 GPS rempl2)'!A390</f>
        <v>6000.4.2</v>
      </c>
      <c r="B393" s="73" t="str">
        <f>+'PAI 2025 GPS rempl2)'!B390</f>
        <v>6000-DESPACHO DEL SUPERINTENDENTE DELEGADO PARA EL CONTROL Y VERIFICACIÓN DE REGLAMENTOS TÉCNICOS Y METROLOGÍA LEGAL</v>
      </c>
      <c r="C393" s="73">
        <f>+'PAI 2025 GPS rempl2)'!C390</f>
        <v>0</v>
      </c>
      <c r="D393" s="73" t="str">
        <f>+'PAI 2025 GPS rempl2)'!D390</f>
        <v>Actividad propia</v>
      </c>
      <c r="E393" s="73" t="str">
        <f>+'PAI 2025 GPS rempl2)'!E390</f>
        <v>6000.4.2</v>
      </c>
      <c r="F393" s="73" t="str">
        <f>+'PAI 2025 GPS rempl2)'!F390</f>
        <v>N/A</v>
      </c>
      <c r="G393" s="73" t="str">
        <f>+'PAI 2025 GPS rempl2)'!G390</f>
        <v>N/A</v>
      </c>
      <c r="H393" s="73" t="str">
        <f>+'PAI 2025 GPS rempl2)'!H390</f>
        <v>N/A</v>
      </c>
      <c r="I393" s="73" t="str">
        <f>+'PAI 2025 GPS rempl2)'!I390</f>
        <v>N/A</v>
      </c>
      <c r="J393" s="73">
        <f>IF(ISERROR(VLOOKUP(E393,'Plantilla publicacion'!$A$3:$Q$502,17,0)),"N/A",(VLOOKUP(E393,'Plantilla publicacion'!$A$3:$Q$502,17,0)))</f>
        <v>0</v>
      </c>
      <c r="K393" s="73" t="str">
        <f>+'PAI 2025 GPS rempl2)'!K390</f>
        <v>N/A</v>
      </c>
      <c r="L393" s="73" t="str">
        <f>+'PAI 2025 GPS rempl2)'!L390</f>
        <v>N/A</v>
      </c>
      <c r="M393" s="73" t="str">
        <f>+'PAI 2025 GPS rempl2)'!M390</f>
        <v>N/A</v>
      </c>
      <c r="N393" s="73"/>
      <c r="O393" s="73" t="str">
        <f>+'PAI 2025 GPS rempl2)'!O390</f>
        <v>Remitir el proyecto de acto administrativo a la Dirección de Regulación del Ministerio de Comercio, Industria y Turismo para obtener concepto previo. (correo electrónico de remisión (o memo de traslado) y proyecto de acto administrativo  / Único entregable)</v>
      </c>
      <c r="P393" s="73">
        <f>+'PAI 2025 GPS rempl2)'!P390</f>
        <v>20</v>
      </c>
      <c r="Q393" s="73">
        <f>+'PAI 2025 GPS rempl2)'!Q390</f>
        <v>1</v>
      </c>
      <c r="R393" s="73" t="str">
        <f>+'PAI 2025 GPS rempl2)'!R390</f>
        <v>Númerica</v>
      </c>
      <c r="S393" s="73" t="str">
        <f>+'PAI 2025 GPS rempl2)'!S390</f>
        <v># de Correo electrónico de remisión (o memo de traslado) y proyecto de acto administrativo  / Único entregable / 1 Correo electrónico de remisión (o memo de traslado) y proyecto de acto administrativo  / Único entregable</v>
      </c>
      <c r="T393" s="73" t="str">
        <f>+'PAI 2025 GPS rempl2)'!T390</f>
        <v>2025-03-17</v>
      </c>
      <c r="U393" s="73" t="str">
        <f>+'PAI 2025 GPS rempl2)'!U390</f>
        <v>2025-04-04</v>
      </c>
      <c r="V393" s="73" t="str">
        <f>+'PAI 2025 GPS rempl2)'!V390</f>
        <v>6000-DESPACHO DEL SUPERINTENDENTE DELEGADO PARA EL CONTROL Y VERIFICACIÓN DE REGLAMENTOS TÉCNICOS Y METROLOGÍA LEGAL</v>
      </c>
    </row>
    <row r="394" spans="1:22" ht="105" x14ac:dyDescent="0.25">
      <c r="A394" s="36" t="str">
        <f>+'PAI 2025 GPS rempl2)'!A391</f>
        <v>6000.4.3</v>
      </c>
      <c r="B394" s="73" t="str">
        <f>+'PAI 2025 GPS rempl2)'!B391</f>
        <v>6000-DESPACHO DEL SUPERINTENDENTE DELEGADO PARA EL CONTROL Y VERIFICACIÓN DE REGLAMENTOS TÉCNICOS Y METROLOGÍA LEGAL</v>
      </c>
      <c r="C394" s="73">
        <f>+'PAI 2025 GPS rempl2)'!C391</f>
        <v>0</v>
      </c>
      <c r="D394" s="73" t="str">
        <f>+'PAI 2025 GPS rempl2)'!D391</f>
        <v>Actividad propia</v>
      </c>
      <c r="E394" s="73" t="str">
        <f>+'PAI 2025 GPS rempl2)'!E391</f>
        <v>6000.4.3</v>
      </c>
      <c r="F394" s="73" t="str">
        <f>+'PAI 2025 GPS rempl2)'!F391</f>
        <v>N/A</v>
      </c>
      <c r="G394" s="73" t="str">
        <f>+'PAI 2025 GPS rempl2)'!G391</f>
        <v>N/A</v>
      </c>
      <c r="H394" s="73" t="str">
        <f>+'PAI 2025 GPS rempl2)'!H391</f>
        <v>N/A</v>
      </c>
      <c r="I394" s="73" t="str">
        <f>+'PAI 2025 GPS rempl2)'!I391</f>
        <v>N/A</v>
      </c>
      <c r="J394" s="73">
        <f>IF(ISERROR(VLOOKUP(E394,'Plantilla publicacion'!$A$3:$Q$502,17,0)),"N/A",(VLOOKUP(E394,'Plantilla publicacion'!$A$3:$Q$502,17,0)))</f>
        <v>0</v>
      </c>
      <c r="K394" s="73" t="str">
        <f>+'PAI 2025 GPS rempl2)'!K391</f>
        <v>N/A</v>
      </c>
      <c r="L394" s="73" t="str">
        <f>+'PAI 2025 GPS rempl2)'!L391</f>
        <v>N/A</v>
      </c>
      <c r="M394" s="73" t="str">
        <f>+'PAI 2025 GPS rempl2)'!M391</f>
        <v>N/A</v>
      </c>
      <c r="N394" s="73"/>
      <c r="O394" s="73" t="str">
        <f>+'PAI 2025 GPS rempl2)'!O391</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394" s="73">
        <f>+'PAI 2025 GPS rempl2)'!P391</f>
        <v>20</v>
      </c>
      <c r="Q394" s="73">
        <f>+'PAI 2025 GPS rempl2)'!Q391</f>
        <v>1</v>
      </c>
      <c r="R394" s="73" t="str">
        <f>+'PAI 2025 GPS rempl2)'!R391</f>
        <v>Númerica</v>
      </c>
      <c r="S394" s="73" t="str">
        <f>+'PAI 2025 GPS rempl2)'!S391</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394" s="73" t="str">
        <f>+'PAI 2025 GPS rempl2)'!T391</f>
        <v>2025-04-07</v>
      </c>
      <c r="U394" s="73" t="str">
        <f>+'PAI 2025 GPS rempl2)'!U391</f>
        <v>2025-05-02</v>
      </c>
      <c r="V394" s="73" t="str">
        <f>+'PAI 2025 GPS rempl2)'!V391</f>
        <v>6000-DESPACHO DEL SUPERINTENDENTE DELEGADO PARA EL CONTROL Y VERIFICACIÓN DE REGLAMENTOS TÉCNICOS Y METROLOGÍA LEGAL</v>
      </c>
    </row>
    <row r="395" spans="1:22" ht="60" x14ac:dyDescent="0.25">
      <c r="A395" s="36" t="str">
        <f>+'PAI 2025 GPS rempl2)'!A392</f>
        <v>6000.4.4</v>
      </c>
      <c r="B395" s="73" t="str">
        <f>+'PAI 2025 GPS rempl2)'!B392</f>
        <v>6000-DESPACHO DEL SUPERINTENDENTE DELEGADO PARA EL CONTROL Y VERIFICACIÓN DE REGLAMENTOS TÉCNICOS Y METROLOGÍA LEGAL</v>
      </c>
      <c r="C395" s="73">
        <f>+'PAI 2025 GPS rempl2)'!C392</f>
        <v>0</v>
      </c>
      <c r="D395" s="73" t="str">
        <f>+'PAI 2025 GPS rempl2)'!D392</f>
        <v>Actividad propia</v>
      </c>
      <c r="E395" s="73" t="str">
        <f>+'PAI 2025 GPS rempl2)'!E392</f>
        <v>6000.4.4</v>
      </c>
      <c r="F395" s="73" t="str">
        <f>+'PAI 2025 GPS rempl2)'!F392</f>
        <v>N/A</v>
      </c>
      <c r="G395" s="73" t="str">
        <f>+'PAI 2025 GPS rempl2)'!G392</f>
        <v>N/A</v>
      </c>
      <c r="H395" s="73" t="str">
        <f>+'PAI 2025 GPS rempl2)'!H392</f>
        <v>N/A</v>
      </c>
      <c r="I395" s="73" t="str">
        <f>+'PAI 2025 GPS rempl2)'!I392</f>
        <v>N/A</v>
      </c>
      <c r="J395" s="73">
        <f>IF(ISERROR(VLOOKUP(E395,'Plantilla publicacion'!$A$3:$Q$502,17,0)),"N/A",(VLOOKUP(E395,'Plantilla publicacion'!$A$3:$Q$502,17,0)))</f>
        <v>0</v>
      </c>
      <c r="K395" s="73" t="str">
        <f>+'PAI 2025 GPS rempl2)'!K392</f>
        <v>N/A</v>
      </c>
      <c r="L395" s="73" t="str">
        <f>+'PAI 2025 GPS rempl2)'!L392</f>
        <v>N/A</v>
      </c>
      <c r="M395" s="73" t="str">
        <f>+'PAI 2025 GPS rempl2)'!M392</f>
        <v>N/A</v>
      </c>
      <c r="N395" s="73"/>
      <c r="O395" s="73" t="str">
        <f>+'PAI 2025 GPS rempl2)'!O392</f>
        <v>Remitir el proyecto de acto administrativo a abogacía de la competencia. (correo electrónico de remisión (o memo de traslado) y proyecto de acto administrativo  / Único entregable)</v>
      </c>
      <c r="P395" s="73">
        <f>+'PAI 2025 GPS rempl2)'!P392</f>
        <v>20</v>
      </c>
      <c r="Q395" s="73">
        <f>+'PAI 2025 GPS rempl2)'!Q392</f>
        <v>1</v>
      </c>
      <c r="R395" s="73" t="str">
        <f>+'PAI 2025 GPS rempl2)'!R392</f>
        <v>Númerica</v>
      </c>
      <c r="S395" s="73" t="str">
        <f>+'PAI 2025 GPS rempl2)'!S392</f>
        <v># de Correo electrónico de remisión y proyecto de acto administrativo ajustado / Único entregable / 1 Correo electrónico de remisión y proyecto de acto administrativo ajustado / Único entregable</v>
      </c>
      <c r="T395" s="73" t="str">
        <f>+'PAI 2025 GPS rempl2)'!T392</f>
        <v>2025-05-05</v>
      </c>
      <c r="U395" s="73" t="str">
        <f>+'PAI 2025 GPS rempl2)'!U392</f>
        <v>2025-05-23</v>
      </c>
      <c r="V395" s="73" t="str">
        <f>+'PAI 2025 GPS rempl2)'!V392</f>
        <v>6000-DESPACHO DEL SUPERINTENDENTE DELEGADO PARA EL CONTROL Y VERIFICACIÓN DE REGLAMENTOS TÉCNICOS Y METROLOGÍA LEGAL</v>
      </c>
    </row>
    <row r="396" spans="1:22" ht="60" x14ac:dyDescent="0.25">
      <c r="A396" s="36" t="str">
        <f>+'PAI 2025 GPS rempl2)'!A393</f>
        <v>6000.4.5</v>
      </c>
      <c r="B396" s="73" t="str">
        <f>+'PAI 2025 GPS rempl2)'!B393</f>
        <v>6000-DESPACHO DEL SUPERINTENDENTE DELEGADO PARA EL CONTROL Y VERIFICACIÓN DE REGLAMENTOS TÉCNICOS Y METROLOGÍA LEGAL</v>
      </c>
      <c r="C396" s="73">
        <f>+'PAI 2025 GPS rempl2)'!C393</f>
        <v>0</v>
      </c>
      <c r="D396" s="73" t="str">
        <f>+'PAI 2025 GPS rempl2)'!D393</f>
        <v>Actividad propia</v>
      </c>
      <c r="E396" s="73" t="str">
        <f>+'PAI 2025 GPS rempl2)'!E393</f>
        <v>6000.4.5</v>
      </c>
      <c r="F396" s="73" t="str">
        <f>+'PAI 2025 GPS rempl2)'!F393</f>
        <v>N/A</v>
      </c>
      <c r="G396" s="73" t="str">
        <f>+'PAI 2025 GPS rempl2)'!G393</f>
        <v>N/A</v>
      </c>
      <c r="H396" s="73" t="str">
        <f>+'PAI 2025 GPS rempl2)'!H393</f>
        <v>N/A</v>
      </c>
      <c r="I396" s="73" t="str">
        <f>+'PAI 2025 GPS rempl2)'!I393</f>
        <v>N/A</v>
      </c>
      <c r="J396" s="73">
        <f>IF(ISERROR(VLOOKUP(E396,'Plantilla publicacion'!$A$3:$Q$502,17,0)),"N/A",(VLOOKUP(E396,'Plantilla publicacion'!$A$3:$Q$502,17,0)))</f>
        <v>0</v>
      </c>
      <c r="K396" s="73" t="str">
        <f>+'PAI 2025 GPS rempl2)'!K393</f>
        <v>N/A</v>
      </c>
      <c r="L396" s="73" t="str">
        <f>+'PAI 2025 GPS rempl2)'!L393</f>
        <v>N/A</v>
      </c>
      <c r="M396" s="73" t="str">
        <f>+'PAI 2025 GPS rempl2)'!M393</f>
        <v>N/A</v>
      </c>
      <c r="N396" s="73"/>
      <c r="O396" s="73" t="str">
        <f>+'PAI 2025 GPS rempl2)'!O393</f>
        <v>Ajustar el proyecto de acto administrativo acorde con comentarios, si hubiere lugar y enviar al Grupo de regulación para su expedición. (Correo electrónico de remisión y proyecto de acto administrativo ajustado / Único entregable)</v>
      </c>
      <c r="P396" s="73">
        <f>+'PAI 2025 GPS rempl2)'!P393</f>
        <v>20</v>
      </c>
      <c r="Q396" s="73">
        <f>+'PAI 2025 GPS rempl2)'!Q393</f>
        <v>1</v>
      </c>
      <c r="R396" s="73" t="str">
        <f>+'PAI 2025 GPS rempl2)'!R393</f>
        <v>Númerica</v>
      </c>
      <c r="S396" s="73" t="str">
        <f>+'PAI 2025 GPS rempl2)'!S393</f>
        <v># de Correo electrónico de remisión y proyecto de acto administrativo ajustado / Único entregable / 1 Correo electrónico de remisión y proyecto de acto administrativo ajustado / Único entregable</v>
      </c>
      <c r="T396" s="73" t="str">
        <f>+'PAI 2025 GPS rempl2)'!T393</f>
        <v>2025-06-20</v>
      </c>
      <c r="U396" s="73" t="str">
        <f>+'PAI 2025 GPS rempl2)'!U393</f>
        <v>2025-10-17</v>
      </c>
      <c r="V396" s="73" t="str">
        <f>+'PAI 2025 GPS rempl2)'!V393</f>
        <v>6000-DESPACHO DEL SUPERINTENDENTE DELEGADO PARA EL CONTROL Y VERIFICACIÓN DE REGLAMENTOS TÉCNICOS Y METROLOGÍA LEGAL</v>
      </c>
    </row>
    <row r="397" spans="1:22" ht="255" x14ac:dyDescent="0.25">
      <c r="A397" s="36" t="str">
        <f>+'PAI 2025 GPS rempl2)'!A394</f>
        <v>6000.5</v>
      </c>
      <c r="B397" s="74" t="str">
        <f>+'PAI 2025 GPS rempl2)'!B394</f>
        <v>6000-DESPACHO DEL SUPERINTENDENTE DELEGADO PARA EL CONTROL Y VERIFICACIÓN DE REGLAMENTOS TÉCNICOS Y METROLOGÍA LEGAL</v>
      </c>
      <c r="C397" s="74">
        <f>+'PAI 2025 GPS rempl2)'!C394</f>
        <v>0</v>
      </c>
      <c r="D397" s="74" t="str">
        <f>+'PAI 2025 GPS rempl2)'!D394</f>
        <v>Producto</v>
      </c>
      <c r="E397" s="74" t="str">
        <f>+'PAI 2025 GPS rempl2)'!E394</f>
        <v>6000.5</v>
      </c>
      <c r="F397" s="74" t="str">
        <f>+'PAI 2025 GPS rempl2)'!F394</f>
        <v>Operativo</v>
      </c>
      <c r="G397" s="74" t="str">
        <f>IF(ISERROR(VLOOKUP(E397,'Plantilla publicacion'!$A$3:$F$502,6,0)),"N/A",(VLOOKUP(E397,'Plantilla publicacion'!$A$3:$F$502,6,0)))</f>
        <v>58-Promover el enfoque preventivo, diferencial y territorial en el que hacer misional de la entidad</v>
      </c>
      <c r="H397" s="74" t="str">
        <f>IF(ISERROR(VLOOKUP(E397,'Plantilla publicacion'!$A$3:$P$502,14,0)),"N/A",(VLOOKUP(E397,'Plantilla publicacion'!$A$3:$P$502,14,0)))</f>
        <v>103-Cumplimiento de productos del PAI asociados a Promover el enfoque preventivo, diferencial y territorial en el que hacer misional de la entidad</v>
      </c>
      <c r="I397" s="74" t="str">
        <f>IF(ISERROR(VLOOKUP(E397,'Plantilla publicacion'!$A$3:$P$502,15,0)),"N/A",(VLOOKUP(E397,'Plantilla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7" s="74" t="str">
        <f>IF(ISERROR(VLOOKUP(E397,'Plantilla publicacion'!$A$3:$Q$502,17,0)),"N/A",(VLOOKUP(E397,'Plantilla publicacion'!$A$3:$Q$502,17,0)))</f>
        <v>PND - 4-04-1-c- Transformación productiva, internacionalización y acción climática - Políticas de competencia, consumidor e infraestructura de la calidad modernas / PES - Reindustrialización</v>
      </c>
      <c r="K397" s="74" t="str">
        <f>+'PAI 2025 GPS rempl2)'!K394</f>
        <v>No</v>
      </c>
      <c r="L397" s="74" t="str">
        <f>+'PAI 2025 GPS rempl2)'!L394</f>
        <v>C-3503-0200-0016-40401c</v>
      </c>
      <c r="M397" s="74" t="str">
        <f>IF(ISERROR(VLOOKUP(E397,'Plantilla publicacion'!$A$3:$E$502,5,0)),"N/A",(VLOOKUP(E397,'Plantilla publicacion'!$A$3:$E$502,5,0)))</f>
        <v>Política Mejora Normativa _DIMENSIÓN Gestión con Valores para Resultados</v>
      </c>
      <c r="N397" s="74" t="str">
        <f>IF(VLOOKUP(A397,'Plantilla publicacion'!$A$3:$Q$502,16,0)=0,"NA",VLOOKUP(A397,'Plantilla publicacion'!$A$3:$Q$502,16,0))</f>
        <v xml:space="preserve">PND_9_Ampliar los instrumentos de prevención / PND_18_Fortalecer institucionalmente el Subsistema Nacional de la Calidad </v>
      </c>
      <c r="O397" s="74" t="str">
        <f>+'PAI 2025 GPS rempl2)'!O394</f>
        <v>Proyecto de Reglamento Técnico Metrológico de Medidores de Gas de uso residencial</v>
      </c>
      <c r="P397" s="74">
        <f>+'PAI 2025 GPS rempl2)'!P394</f>
        <v>14</v>
      </c>
      <c r="Q397" s="74">
        <f>+'PAI 2025 GPS rempl2)'!Q394</f>
        <v>85</v>
      </c>
      <c r="R397" s="74" t="str">
        <f>+'PAI 2025 GPS rempl2)'!R394</f>
        <v>Porcentual</v>
      </c>
      <c r="S397" s="74" t="str">
        <f>+'PAI 2025 GPS rempl2)'!S394</f>
        <v>% de Correo electrónico de remisión (o memo de traslado) y proyecto de acto administrativo  / Único entregable / 85% de Correo electrónico de remisión (o memo de traslado) y proyecto de acto administrativo  / Único entregable</v>
      </c>
      <c r="T397" s="74" t="str">
        <f>+'PAI 2025 GPS rempl2)'!T394</f>
        <v>2025-02-19</v>
      </c>
      <c r="U397" s="74" t="str">
        <f>+'PAI 2025 GPS rempl2)'!U394</f>
        <v>2025-10-31</v>
      </c>
      <c r="V397" s="74" t="str">
        <f>+'PAI 2025 GPS rempl2)'!V394</f>
        <v>6000-DESPACHO DEL SUPERINTENDENTE DELEGADO PARA EL CONTROL Y VERIFICACIÓN DE REGLAMENTOS TÉCNICOS Y METROLOGÍA LEGAL</v>
      </c>
    </row>
    <row r="398" spans="1:22" ht="60" x14ac:dyDescent="0.25">
      <c r="A398" s="36" t="str">
        <f>+'PAI 2025 GPS rempl2)'!A395</f>
        <v>6000.5.1</v>
      </c>
      <c r="B398" s="73" t="str">
        <f>+'PAI 2025 GPS rempl2)'!B395</f>
        <v>6000-DESPACHO DEL SUPERINTENDENTE DELEGADO PARA EL CONTROL Y VERIFICACIÓN DE REGLAMENTOS TÉCNICOS Y METROLOGÍA LEGAL</v>
      </c>
      <c r="C398" s="73">
        <f>+'PAI 2025 GPS rempl2)'!C395</f>
        <v>0</v>
      </c>
      <c r="D398" s="73" t="str">
        <f>+'PAI 2025 GPS rempl2)'!D395</f>
        <v>Actividad propia</v>
      </c>
      <c r="E398" s="73" t="str">
        <f>+'PAI 2025 GPS rempl2)'!E395</f>
        <v>6000.5.1</v>
      </c>
      <c r="F398" s="73" t="str">
        <f>+'PAI 2025 GPS rempl2)'!F395</f>
        <v>N/A</v>
      </c>
      <c r="G398" s="73" t="str">
        <f>+'PAI 2025 GPS rempl2)'!G395</f>
        <v>N/A</v>
      </c>
      <c r="H398" s="73" t="str">
        <f>+'PAI 2025 GPS rempl2)'!H395</f>
        <v>N/A</v>
      </c>
      <c r="I398" s="73" t="str">
        <f>+'PAI 2025 GPS rempl2)'!I395</f>
        <v>N/A</v>
      </c>
      <c r="J398" s="73">
        <f>IF(ISERROR(VLOOKUP(E398,'Plantilla publicacion'!$A$3:$Q$502,17,0)),"N/A",(VLOOKUP(E398,'Plantilla publicacion'!$A$3:$Q$502,17,0)))</f>
        <v>0</v>
      </c>
      <c r="K398" s="73" t="str">
        <f>+'PAI 2025 GPS rempl2)'!K395</f>
        <v>N/A</v>
      </c>
      <c r="L398" s="73" t="str">
        <f>+'PAI 2025 GPS rempl2)'!L395</f>
        <v>N/A</v>
      </c>
      <c r="M398" s="73" t="str">
        <f>+'PAI 2025 GPS rempl2)'!M395</f>
        <v>N/A</v>
      </c>
      <c r="N398" s="73"/>
      <c r="O398" s="73" t="str">
        <f>+'PAI 2025 GPS rempl2)'!O395</f>
        <v>Enviar proyecto de resolución al Grupo de Regulación para revisión. (Correo electrónico de remisión y proyecto de acto administrativo / Único entregable)</v>
      </c>
      <c r="P398" s="73">
        <f>+'PAI 2025 GPS rempl2)'!P395</f>
        <v>10</v>
      </c>
      <c r="Q398" s="73">
        <f>+'PAI 2025 GPS rempl2)'!Q395</f>
        <v>1</v>
      </c>
      <c r="R398" s="73" t="str">
        <f>+'PAI 2025 GPS rempl2)'!R395</f>
        <v>Númerica</v>
      </c>
      <c r="S398" s="73" t="str">
        <f>+'PAI 2025 GPS rempl2)'!S395</f>
        <v># de Correo electrónico de remisión y proyecto de acto administrativo / Único entregable / 1 Correo electrónico de remisión y proyecto de acto administrativo / Único entregable</v>
      </c>
      <c r="T398" s="73" t="str">
        <f>+'PAI 2025 GPS rempl2)'!T395</f>
        <v>2025-02-19</v>
      </c>
      <c r="U398" s="73" t="str">
        <f>+'PAI 2025 GPS rempl2)'!U395</f>
        <v>2025-03-05</v>
      </c>
      <c r="V398" s="73" t="str">
        <f>+'PAI 2025 GPS rempl2)'!V395</f>
        <v>6000-DESPACHO DEL SUPERINTENDENTE DELEGADO PARA EL CONTROL Y VERIFICACIÓN DE REGLAMENTOS TÉCNICOS Y METROLOGÍA LEGAL</v>
      </c>
    </row>
    <row r="399" spans="1:22" ht="75" x14ac:dyDescent="0.25">
      <c r="A399" s="36" t="str">
        <f>+'PAI 2025 GPS rempl2)'!A396</f>
        <v>6000.5.2</v>
      </c>
      <c r="B399" s="73" t="str">
        <f>+'PAI 2025 GPS rempl2)'!B396</f>
        <v>6000-DESPACHO DEL SUPERINTENDENTE DELEGADO PARA EL CONTROL Y VERIFICACIÓN DE REGLAMENTOS TÉCNICOS Y METROLOGÍA LEGAL</v>
      </c>
      <c r="C399" s="73">
        <f>+'PAI 2025 GPS rempl2)'!C396</f>
        <v>0</v>
      </c>
      <c r="D399" s="73" t="str">
        <f>+'PAI 2025 GPS rempl2)'!D396</f>
        <v>Actividad propia</v>
      </c>
      <c r="E399" s="73" t="str">
        <f>+'PAI 2025 GPS rempl2)'!E396</f>
        <v>6000.5.2</v>
      </c>
      <c r="F399" s="73" t="str">
        <f>+'PAI 2025 GPS rempl2)'!F396</f>
        <v>N/A</v>
      </c>
      <c r="G399" s="73" t="str">
        <f>+'PAI 2025 GPS rempl2)'!G396</f>
        <v>N/A</v>
      </c>
      <c r="H399" s="73" t="str">
        <f>+'PAI 2025 GPS rempl2)'!H396</f>
        <v>N/A</v>
      </c>
      <c r="I399" s="73" t="str">
        <f>+'PAI 2025 GPS rempl2)'!I396</f>
        <v>N/A</v>
      </c>
      <c r="J399" s="73">
        <f>IF(ISERROR(VLOOKUP(E399,'Plantilla publicacion'!$A$3:$Q$502,17,0)),"N/A",(VLOOKUP(E399,'Plantilla publicacion'!$A$3:$Q$502,17,0)))</f>
        <v>0</v>
      </c>
      <c r="K399" s="73" t="str">
        <f>+'PAI 2025 GPS rempl2)'!K396</f>
        <v>N/A</v>
      </c>
      <c r="L399" s="73" t="str">
        <f>+'PAI 2025 GPS rempl2)'!L396</f>
        <v>N/A</v>
      </c>
      <c r="M399" s="73" t="str">
        <f>+'PAI 2025 GPS rempl2)'!M396</f>
        <v>N/A</v>
      </c>
      <c r="N399" s="73"/>
      <c r="O399" s="73" t="str">
        <f>+'PAI 2025 GPS rempl2)'!O396</f>
        <v>Revisar jurídicamente el proyecto de resolución y enviarlo a la dependencia solicitante. (Proyecto de resolución con observaciones y memorando y/o  correo electrónico de remisión a la dependencia solicitante)</v>
      </c>
      <c r="P399" s="73">
        <f>+'PAI 2025 GPS rempl2)'!P396</f>
        <v>10</v>
      </c>
      <c r="Q399" s="73">
        <f>+'PAI 2025 GPS rempl2)'!Q396</f>
        <v>1</v>
      </c>
      <c r="R399" s="73" t="str">
        <f>+'PAI 2025 GPS rempl2)'!R396</f>
        <v>Númerica</v>
      </c>
      <c r="S399" s="73" t="str">
        <f>+'PAI 2025 GPS rempl2)'!S396</f>
        <v># de Proyecto de resolución con observaciones y memorando y/o  correo electrónico de remisión a la dependencia solicitante / 1 Proyecto de resolución con observaciones y memorando y/o  correo electrónico de remisión a la dependencia solicitante</v>
      </c>
      <c r="T399" s="73" t="str">
        <f>+'PAI 2025 GPS rempl2)'!T396</f>
        <v>2025-03-06</v>
      </c>
      <c r="U399" s="73" t="str">
        <f>+'PAI 2025 GPS rempl2)'!U396</f>
        <v>2025-03-20</v>
      </c>
      <c r="V399" s="73" t="str">
        <f>+'PAI 2025 GPS rempl2)'!V396</f>
        <v>6000-DESPACHO DEL SUPERINTENDENTE DELEGADO PARA EL CONTROL Y VERIFICACIÓN DE REGLAMENTOS TÉCNICOS Y METROLOGÍA LEGAL</v>
      </c>
    </row>
    <row r="400" spans="1:22" ht="60" x14ac:dyDescent="0.25">
      <c r="A400" s="36" t="str">
        <f>+'PAI 2025 GPS rempl2)'!A397</f>
        <v>6000.5.3</v>
      </c>
      <c r="B400" s="73" t="str">
        <f>+'PAI 2025 GPS rempl2)'!B397</f>
        <v>6000-DESPACHO DEL SUPERINTENDENTE DELEGADO PARA EL CONTROL Y VERIFICACIÓN DE REGLAMENTOS TÉCNICOS Y METROLOGÍA LEGAL</v>
      </c>
      <c r="C400" s="73">
        <f>+'PAI 2025 GPS rempl2)'!C397</f>
        <v>0</v>
      </c>
      <c r="D400" s="73" t="str">
        <f>+'PAI 2025 GPS rempl2)'!D397</f>
        <v>Actividad propia</v>
      </c>
      <c r="E400" s="73" t="str">
        <f>+'PAI 2025 GPS rempl2)'!E397</f>
        <v>6000.5.3</v>
      </c>
      <c r="F400" s="73" t="str">
        <f>+'PAI 2025 GPS rempl2)'!F397</f>
        <v>N/A</v>
      </c>
      <c r="G400" s="73" t="str">
        <f>+'PAI 2025 GPS rempl2)'!G397</f>
        <v>N/A</v>
      </c>
      <c r="H400" s="73" t="str">
        <f>+'PAI 2025 GPS rempl2)'!H397</f>
        <v>N/A</v>
      </c>
      <c r="I400" s="73" t="str">
        <f>+'PAI 2025 GPS rempl2)'!I397</f>
        <v>N/A</v>
      </c>
      <c r="J400" s="73">
        <f>IF(ISERROR(VLOOKUP(E400,'Plantilla publicacion'!$A$3:$Q$502,17,0)),"N/A",(VLOOKUP(E400,'Plantilla publicacion'!$A$3:$Q$502,17,0)))</f>
        <v>0</v>
      </c>
      <c r="K400" s="73" t="str">
        <f>+'PAI 2025 GPS rempl2)'!K397</f>
        <v>N/A</v>
      </c>
      <c r="L400" s="73" t="str">
        <f>+'PAI 2025 GPS rempl2)'!L397</f>
        <v>N/A</v>
      </c>
      <c r="M400" s="73" t="str">
        <f>+'PAI 2025 GPS rempl2)'!M397</f>
        <v>N/A</v>
      </c>
      <c r="N400" s="73"/>
      <c r="O400" s="73" t="str">
        <f>+'PAI 2025 GPS rempl2)'!O397</f>
        <v>Ajustar el proyecto de resolución según los comentarios y remitir al Grupo de Regulación para publicación. (Correo electrónico de remisión y proyecto de acto administrativo ajustado / Único entregable)</v>
      </c>
      <c r="P400" s="73">
        <f>+'PAI 2025 GPS rempl2)'!P397</f>
        <v>10</v>
      </c>
      <c r="Q400" s="73">
        <f>+'PAI 2025 GPS rempl2)'!Q397</f>
        <v>1</v>
      </c>
      <c r="R400" s="73" t="str">
        <f>+'PAI 2025 GPS rempl2)'!R397</f>
        <v>Númerica</v>
      </c>
      <c r="S400" s="73" t="str">
        <f>+'PAI 2025 GPS rempl2)'!S397</f>
        <v># de Correo electrónico de remisión y proyecto de acto administrativo ajustado / Único entregable / 1 Correo electrónico de remisión y proyecto de acto administrativo ajustado / Único entregable</v>
      </c>
      <c r="T400" s="73" t="str">
        <f>+'PAI 2025 GPS rempl2)'!T397</f>
        <v>2025-03-21</v>
      </c>
      <c r="U400" s="73" t="str">
        <f>+'PAI 2025 GPS rempl2)'!U397</f>
        <v>2025-04-25</v>
      </c>
      <c r="V400" s="73" t="str">
        <f>+'PAI 2025 GPS rempl2)'!V397</f>
        <v>6000-DESPACHO DEL SUPERINTENDENTE DELEGADO PARA EL CONTROL Y VERIFICACIÓN DE REGLAMENTOS TÉCNICOS Y METROLOGÍA LEGAL</v>
      </c>
    </row>
    <row r="401" spans="1:22" ht="105" x14ac:dyDescent="0.25">
      <c r="A401" s="36" t="str">
        <f>+'PAI 2025 GPS rempl2)'!A398</f>
        <v>6000.5.4</v>
      </c>
      <c r="B401" s="73" t="str">
        <f>+'PAI 2025 GPS rempl2)'!B398</f>
        <v>6000-DESPACHO DEL SUPERINTENDENTE DELEGADO PARA EL CONTROL Y VERIFICACIÓN DE REGLAMENTOS TÉCNICOS Y METROLOGÍA LEGAL</v>
      </c>
      <c r="C401" s="73">
        <f>+'PAI 2025 GPS rempl2)'!C398</f>
        <v>0</v>
      </c>
      <c r="D401" s="73" t="str">
        <f>+'PAI 2025 GPS rempl2)'!D398</f>
        <v>Actividad propia</v>
      </c>
      <c r="E401" s="73" t="str">
        <f>+'PAI 2025 GPS rempl2)'!E398</f>
        <v>6000.5.4</v>
      </c>
      <c r="F401" s="73" t="str">
        <f>+'PAI 2025 GPS rempl2)'!F398</f>
        <v>N/A</v>
      </c>
      <c r="G401" s="73" t="str">
        <f>+'PAI 2025 GPS rempl2)'!G398</f>
        <v>N/A</v>
      </c>
      <c r="H401" s="73" t="str">
        <f>+'PAI 2025 GPS rempl2)'!H398</f>
        <v>N/A</v>
      </c>
      <c r="I401" s="73" t="str">
        <f>+'PAI 2025 GPS rempl2)'!I398</f>
        <v>N/A</v>
      </c>
      <c r="J401" s="73">
        <f>IF(ISERROR(VLOOKUP(E401,'Plantilla publicacion'!$A$3:$Q$502,17,0)),"N/A",(VLOOKUP(E401,'Plantilla publicacion'!$A$3:$Q$502,17,0)))</f>
        <v>0</v>
      </c>
      <c r="K401" s="73" t="str">
        <f>+'PAI 2025 GPS rempl2)'!K398</f>
        <v>N/A</v>
      </c>
      <c r="L401" s="73" t="str">
        <f>+'PAI 2025 GPS rempl2)'!L398</f>
        <v>N/A</v>
      </c>
      <c r="M401" s="73" t="str">
        <f>+'PAI 2025 GPS rempl2)'!M398</f>
        <v>N/A</v>
      </c>
      <c r="N401" s="73"/>
      <c r="O401" s="73" t="str">
        <f>+'PAI 2025 GPS rempl2)'!O398</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401" s="73">
        <f>+'PAI 2025 GPS rempl2)'!P398</f>
        <v>10</v>
      </c>
      <c r="Q401" s="73">
        <f>+'PAI 2025 GPS rempl2)'!Q398</f>
        <v>1</v>
      </c>
      <c r="R401" s="73" t="str">
        <f>+'PAI 2025 GPS rempl2)'!R398</f>
        <v>Númerica</v>
      </c>
      <c r="S401" s="73" t="str">
        <f>+'PAI 2025 GPS rempl2)'!S398</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401" s="73" t="str">
        <f>+'PAI 2025 GPS rempl2)'!T398</f>
        <v>2025-05-26</v>
      </c>
      <c r="U401" s="73" t="str">
        <f>+'PAI 2025 GPS rempl2)'!U398</f>
        <v>2025-07-18</v>
      </c>
      <c r="V401" s="73" t="str">
        <f>+'PAI 2025 GPS rempl2)'!V398</f>
        <v>6000-DESPACHO DEL SUPERINTENDENTE DELEGADO PARA EL CONTROL Y VERIFICACIÓN DE REGLAMENTOS TÉCNICOS Y METROLOGÍA LEGAL</v>
      </c>
    </row>
    <row r="402" spans="1:22" ht="75" x14ac:dyDescent="0.25">
      <c r="A402" s="36" t="str">
        <f>+'PAI 2025 GPS rempl2)'!A399</f>
        <v>6000.5.5</v>
      </c>
      <c r="B402" s="73" t="str">
        <f>+'PAI 2025 GPS rempl2)'!B399</f>
        <v>6000-DESPACHO DEL SUPERINTENDENTE DELEGADO PARA EL CONTROL Y VERIFICACIÓN DE REGLAMENTOS TÉCNICOS Y METROLOGÍA LEGAL</v>
      </c>
      <c r="C402" s="73">
        <f>+'PAI 2025 GPS rempl2)'!C399</f>
        <v>0</v>
      </c>
      <c r="D402" s="73" t="str">
        <f>+'PAI 2025 GPS rempl2)'!D399</f>
        <v>Actividad propia</v>
      </c>
      <c r="E402" s="73" t="str">
        <f>+'PAI 2025 GPS rempl2)'!E399</f>
        <v>6000.5.5</v>
      </c>
      <c r="F402" s="73" t="str">
        <f>+'PAI 2025 GPS rempl2)'!F399</f>
        <v>N/A</v>
      </c>
      <c r="G402" s="73" t="str">
        <f>+'PAI 2025 GPS rempl2)'!G399</f>
        <v>N/A</v>
      </c>
      <c r="H402" s="73" t="str">
        <f>+'PAI 2025 GPS rempl2)'!H399</f>
        <v>N/A</v>
      </c>
      <c r="I402" s="73" t="str">
        <f>+'PAI 2025 GPS rempl2)'!I399</f>
        <v>N/A</v>
      </c>
      <c r="J402" s="73">
        <f>IF(ISERROR(VLOOKUP(E402,'Plantilla publicacion'!$A$3:$Q$502,17,0)),"N/A",(VLOOKUP(E402,'Plantilla publicacion'!$A$3:$Q$502,17,0)))</f>
        <v>0</v>
      </c>
      <c r="K402" s="73" t="str">
        <f>+'PAI 2025 GPS rempl2)'!K399</f>
        <v>N/A</v>
      </c>
      <c r="L402" s="73" t="str">
        <f>+'PAI 2025 GPS rempl2)'!L399</f>
        <v>N/A</v>
      </c>
      <c r="M402" s="73" t="str">
        <f>+'PAI 2025 GPS rempl2)'!M399</f>
        <v>N/A</v>
      </c>
      <c r="N402" s="73"/>
      <c r="O402" s="73" t="str">
        <f>+'PAI 2025 GPS rempl2)'!O399</f>
        <v>Remitir el proyecto de acto administrativo a la Dirección de Regulación del Ministerio de Comercio, Industria y Turismo para obtener concepto previo. (correo electrónico de remisión (o memo de traslado) y proyecto de acto administrativo  / Único entregable)</v>
      </c>
      <c r="P402" s="73">
        <f>+'PAI 2025 GPS rempl2)'!P399</f>
        <v>10</v>
      </c>
      <c r="Q402" s="73">
        <f>+'PAI 2025 GPS rempl2)'!Q399</f>
        <v>1</v>
      </c>
      <c r="R402" s="73" t="str">
        <f>+'PAI 2025 GPS rempl2)'!R399</f>
        <v>Númerica</v>
      </c>
      <c r="S402" s="73" t="str">
        <f>+'PAI 2025 GPS rempl2)'!S399</f>
        <v># de Correo electrónico de remisión (o memo de traslado) y proyecto de acto administrativo  / Único entregable / 1 Correo electrónico de remisión (o memo de traslado) y proyecto de acto administrativo  / Único entregable</v>
      </c>
      <c r="T402" s="73" t="str">
        <f>+'PAI 2025 GPS rempl2)'!T399</f>
        <v>2025-07-21</v>
      </c>
      <c r="U402" s="73" t="str">
        <f>+'PAI 2025 GPS rempl2)'!U399</f>
        <v>2025-08-15</v>
      </c>
      <c r="V402" s="73" t="str">
        <f>+'PAI 2025 GPS rempl2)'!V399</f>
        <v>6000-DESPACHO DEL SUPERINTENDENTE DELEGADO PARA EL CONTROL Y VERIFICACIÓN DE REGLAMENTOS TÉCNICOS Y METROLOGÍA LEGAL</v>
      </c>
    </row>
    <row r="403" spans="1:22" ht="105" x14ac:dyDescent="0.25">
      <c r="A403" s="36" t="str">
        <f>+'PAI 2025 GPS rempl2)'!A400</f>
        <v>6000.5.6</v>
      </c>
      <c r="B403" s="73" t="str">
        <f>+'PAI 2025 GPS rempl2)'!B400</f>
        <v>6000-DESPACHO DEL SUPERINTENDENTE DELEGADO PARA EL CONTROL Y VERIFICACIÓN DE REGLAMENTOS TÉCNICOS Y METROLOGÍA LEGAL</v>
      </c>
      <c r="C403" s="73">
        <f>+'PAI 2025 GPS rempl2)'!C400</f>
        <v>0</v>
      </c>
      <c r="D403" s="73" t="str">
        <f>+'PAI 2025 GPS rempl2)'!D400</f>
        <v>Actividad propia</v>
      </c>
      <c r="E403" s="73" t="str">
        <f>+'PAI 2025 GPS rempl2)'!E400</f>
        <v>6000.5.6</v>
      </c>
      <c r="F403" s="73" t="str">
        <f>+'PAI 2025 GPS rempl2)'!F400</f>
        <v>N/A</v>
      </c>
      <c r="G403" s="73" t="str">
        <f>+'PAI 2025 GPS rempl2)'!G400</f>
        <v>N/A</v>
      </c>
      <c r="H403" s="73" t="str">
        <f>+'PAI 2025 GPS rempl2)'!H400</f>
        <v>N/A</v>
      </c>
      <c r="I403" s="73" t="str">
        <f>+'PAI 2025 GPS rempl2)'!I400</f>
        <v>N/A</v>
      </c>
      <c r="J403" s="73">
        <f>IF(ISERROR(VLOOKUP(E403,'Plantilla publicacion'!$A$3:$Q$502,17,0)),"N/A",(VLOOKUP(E403,'Plantilla publicacion'!$A$3:$Q$502,17,0)))</f>
        <v>0</v>
      </c>
      <c r="K403" s="73" t="str">
        <f>+'PAI 2025 GPS rempl2)'!K400</f>
        <v>N/A</v>
      </c>
      <c r="L403" s="73" t="str">
        <f>+'PAI 2025 GPS rempl2)'!L400</f>
        <v>N/A</v>
      </c>
      <c r="M403" s="73" t="str">
        <f>+'PAI 2025 GPS rempl2)'!M400</f>
        <v>N/A</v>
      </c>
      <c r="N403" s="73"/>
      <c r="O403" s="73" t="str">
        <f>+'PAI 2025 GPS rempl2)'!O400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403" s="73">
        <f>+'PAI 2025 GPS rempl2)'!P400</f>
        <v>25</v>
      </c>
      <c r="Q403" s="73">
        <f>+'PAI 2025 GPS rempl2)'!Q400</f>
        <v>1</v>
      </c>
      <c r="R403" s="73" t="str">
        <f>+'PAI 2025 GPS rempl2)'!R400</f>
        <v>Númerica</v>
      </c>
      <c r="S403" s="73" t="str">
        <f>+'PAI 2025 GPS rempl2)'!S400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403" s="73" t="str">
        <f>+'PAI 2025 GPS rempl2)'!T400</f>
        <v>2025-09-01</v>
      </c>
      <c r="U403" s="73" t="str">
        <f>+'PAI 2025 GPS rempl2)'!U400</f>
        <v>2025-10-03</v>
      </c>
      <c r="V403" s="73" t="str">
        <f>+'PAI 2025 GPS rempl2)'!V400</f>
        <v>6000-DESPACHO DEL SUPERINTENDENTE DELEGADO PARA EL CONTROL Y VERIFICACIÓN DE REGLAMENTOS TÉCNICOS Y METROLOGÍA LEGAL</v>
      </c>
    </row>
    <row r="404" spans="1:22" ht="75" x14ac:dyDescent="0.25">
      <c r="A404" s="36" t="str">
        <f>+'PAI 2025 GPS rempl2)'!A401</f>
        <v>6000.5.7</v>
      </c>
      <c r="B404" s="73" t="str">
        <f>+'PAI 2025 GPS rempl2)'!B401</f>
        <v>6000-DESPACHO DEL SUPERINTENDENTE DELEGADO PARA EL CONTROL Y VERIFICACIÓN DE REGLAMENTOS TÉCNICOS Y METROLOGÍA LEGAL</v>
      </c>
      <c r="C404" s="73">
        <f>+'PAI 2025 GPS rempl2)'!C401</f>
        <v>0</v>
      </c>
      <c r="D404" s="73" t="str">
        <f>+'PAI 2025 GPS rempl2)'!D401</f>
        <v>Actividad propia</v>
      </c>
      <c r="E404" s="73" t="str">
        <f>+'PAI 2025 GPS rempl2)'!E401</f>
        <v>6000.5.7</v>
      </c>
      <c r="F404" s="73" t="str">
        <f>+'PAI 2025 GPS rempl2)'!F401</f>
        <v>N/A</v>
      </c>
      <c r="G404" s="73" t="str">
        <f>+'PAI 2025 GPS rempl2)'!G401</f>
        <v>N/A</v>
      </c>
      <c r="H404" s="73" t="str">
        <f>+'PAI 2025 GPS rempl2)'!H401</f>
        <v>N/A</v>
      </c>
      <c r="I404" s="73" t="str">
        <f>+'PAI 2025 GPS rempl2)'!I401</f>
        <v>N/A</v>
      </c>
      <c r="J404" s="73">
        <f>IF(ISERROR(VLOOKUP(E404,'Plantilla publicacion'!$A$3:$Q$502,17,0)),"N/A",(VLOOKUP(E404,'Plantilla publicacion'!$A$3:$Q$502,17,0)))</f>
        <v>0</v>
      </c>
      <c r="K404" s="73" t="str">
        <f>+'PAI 2025 GPS rempl2)'!K401</f>
        <v>N/A</v>
      </c>
      <c r="L404" s="73" t="str">
        <f>+'PAI 2025 GPS rempl2)'!L401</f>
        <v>N/A</v>
      </c>
      <c r="M404" s="73" t="str">
        <f>+'PAI 2025 GPS rempl2)'!M401</f>
        <v>N/A</v>
      </c>
      <c r="N404" s="73"/>
      <c r="O404" s="73" t="str">
        <f>+'PAI 2025 GPS rempl2)'!O401</f>
        <v>Remitir el proyecto de acto administrativo a abogacía de la competencia. (correo electrónico de remisión (o memo de traslado) y proyecto de acto administrativo  / Único entregable)</v>
      </c>
      <c r="P404" s="73">
        <f>+'PAI 2025 GPS rempl2)'!P401</f>
        <v>25</v>
      </c>
      <c r="Q404" s="73">
        <f>+'PAI 2025 GPS rempl2)'!Q401</f>
        <v>1</v>
      </c>
      <c r="R404" s="73" t="str">
        <f>+'PAI 2025 GPS rempl2)'!R401</f>
        <v>Númerica</v>
      </c>
      <c r="S404" s="73" t="str">
        <f>+'PAI 2025 GPS rempl2)'!S401</f>
        <v># de Correo electrónico de remisión (o memo de traslado) y proyecto de acto administrativo  / Único entregable / 1 Correo electrónico de remisión (o memo de traslado) y proyecto de acto administrativo  / Único entregable</v>
      </c>
      <c r="T404" s="73" t="str">
        <f>+'PAI 2025 GPS rempl2)'!T401</f>
        <v>2025-10-06</v>
      </c>
      <c r="U404" s="73" t="str">
        <f>+'PAI 2025 GPS rempl2)'!U401</f>
        <v>2025-10-31</v>
      </c>
      <c r="V404" s="73" t="str">
        <f>+'PAI 2025 GPS rempl2)'!V401</f>
        <v>6000-DESPACHO DEL SUPERINTENDENTE DELEGADO PARA EL CONTROL Y VERIFICACIÓN DE REGLAMENTOS TÉCNICOS Y METROLOGÍA LEGAL</v>
      </c>
    </row>
    <row r="405" spans="1:22" ht="255" x14ac:dyDescent="0.25">
      <c r="A405" s="36" t="str">
        <f>+'PAI 2025 GPS rempl2)'!A402</f>
        <v>6000.6</v>
      </c>
      <c r="B405" s="74" t="str">
        <f>+'PAI 2025 GPS rempl2)'!B402</f>
        <v>6000-DESPACHO DEL SUPERINTENDENTE DELEGADO PARA EL CONTROL Y VERIFICACIÓN DE REGLAMENTOS TÉCNICOS Y METROLOGÍA LEGAL</v>
      </c>
      <c r="C405" s="74">
        <f>+'PAI 2025 GPS rempl2)'!C402</f>
        <v>0</v>
      </c>
      <c r="D405" s="74" t="str">
        <f>+'PAI 2025 GPS rempl2)'!D402</f>
        <v>Producto</v>
      </c>
      <c r="E405" s="74" t="str">
        <f>+'PAI 2025 GPS rempl2)'!E402</f>
        <v>6000.6</v>
      </c>
      <c r="F405" s="74" t="str">
        <f>+'PAI 2025 GPS rempl2)'!F402</f>
        <v>Operativo</v>
      </c>
      <c r="G405" s="74" t="str">
        <f>IF(ISERROR(VLOOKUP(E405,'Plantilla publicacion'!$A$3:$F$502,6,0)),"N/A",(VLOOKUP(E405,'Plantilla publicacion'!$A$3:$F$502,6,0)))</f>
        <v>58-Promover el enfoque preventivo, diferencial y territorial en el que hacer misional de la entidad</v>
      </c>
      <c r="H405" s="74" t="str">
        <f>IF(ISERROR(VLOOKUP(E405,'Plantilla publicacion'!$A$3:$P$502,14,0)),"N/A",(VLOOKUP(E405,'Plantilla publicacion'!$A$3:$P$502,14,0)))</f>
        <v>103-Cumplimiento de productos del PAI asociados a Promover el enfoque preventivo, diferencial y territorial en el que hacer misional de la entidad</v>
      </c>
      <c r="I405" s="74" t="str">
        <f>IF(ISERROR(VLOOKUP(E405,'Plantilla publicacion'!$A$3:$P$502,15,0)),"N/A",(VLOOKUP(E405,'Plantilla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5" s="74" t="str">
        <f>IF(ISERROR(VLOOKUP(E405,'Plantilla publicacion'!$A$3:$Q$502,17,0)),"N/A",(VLOOKUP(E405,'Plantilla publicacion'!$A$3:$Q$502,17,0)))</f>
        <v>PND - 4-04-1-c- Transformación productiva, internacionalización y acción climática - Políticas de competencia, consumidor e infraestructura de la calidad modernas / PES - Reindustrialización</v>
      </c>
      <c r="K405" s="74" t="str">
        <f>+'PAI 2025 GPS rempl2)'!K402</f>
        <v>No</v>
      </c>
      <c r="L405" s="74" t="str">
        <f>+'PAI 2025 GPS rempl2)'!L402</f>
        <v>C-3503-0200-0016-40401c</v>
      </c>
      <c r="M405" s="74" t="str">
        <f>IF(ISERROR(VLOOKUP(E405,'Plantilla publicacion'!$A$3:$E$502,5,0)),"N/A",(VLOOKUP(E405,'Plantilla publicacion'!$A$3:$E$502,5,0)))</f>
        <v>Política Mejora Normativa _DIMENSIÓN Gestión con Valores para Resultados</v>
      </c>
      <c r="N405" s="74" t="str">
        <f>IF(VLOOKUP(A405,'Plantilla publicacion'!$A$3:$Q$502,16,0)=0,"NA",VLOOKUP(A405,'Plantilla publicacion'!$A$3:$Q$502,16,0))</f>
        <v xml:space="preserve">PND_18_Fortalecer institucionalmente el Subsistema Nacional de la Calidad </v>
      </c>
      <c r="O405" s="74" t="str">
        <f>+'PAI 2025 GPS rempl2)'!O402</f>
        <v>Análisis de Impacto Normativo -AIN Ex post del Reglamento Técnico Metrológico aplicable a Preempacados. Etapas 5 a 6.</v>
      </c>
      <c r="P405" s="74">
        <f>+'PAI 2025 GPS rempl2)'!P402</f>
        <v>14</v>
      </c>
      <c r="Q405" s="74">
        <f>+'PAI 2025 GPS rempl2)'!Q402</f>
        <v>75</v>
      </c>
      <c r="R405" s="74" t="str">
        <f>+'PAI 2025 GPS rempl2)'!R402</f>
        <v>Porcentual</v>
      </c>
      <c r="S405" s="74" t="str">
        <f>+'PAI 2025 GPS rempl2)'!S402</f>
        <v>% de Documento  de los pasos 5 al 6  ajustado y correo electrónico de remisión  al Grupo de Trabajo de Regulación / Único entregable / 75% de Documento  de los pasos 5 al 6  ajustado y correo electrónico de remisión  al Grupo de Trabajo de Regulación / Único entregable</v>
      </c>
      <c r="T405" s="74" t="str">
        <f>+'PAI 2025 GPS rempl2)'!T402</f>
        <v>2025-07-01</v>
      </c>
      <c r="U405" s="74" t="str">
        <f>+'PAI 2025 GPS rempl2)'!U402</f>
        <v>2025-12-12</v>
      </c>
      <c r="V405" s="74" t="str">
        <f>+'PAI 2025 GPS rempl2)'!V402</f>
        <v>6000-DESPACHO DEL SUPERINTENDENTE DELEGADO PARA EL CONTROL Y VERIFICACIÓN DE REGLAMENTOS TÉCNICOS Y METROLOGÍA LEGAL</v>
      </c>
    </row>
    <row r="406" spans="1:22" ht="75" x14ac:dyDescent="0.25">
      <c r="A406" s="36" t="str">
        <f>+'PAI 2025 GPS rempl2)'!A403</f>
        <v>6000.6.1</v>
      </c>
      <c r="B406" s="73" t="str">
        <f>+'PAI 2025 GPS rempl2)'!B403</f>
        <v>6000-DESPACHO DEL SUPERINTENDENTE DELEGADO PARA EL CONTROL Y VERIFICACIÓN DE REGLAMENTOS TÉCNICOS Y METROLOGÍA LEGAL</v>
      </c>
      <c r="C406" s="73">
        <f>+'PAI 2025 GPS rempl2)'!C403</f>
        <v>0</v>
      </c>
      <c r="D406" s="73" t="str">
        <f>+'PAI 2025 GPS rempl2)'!D403</f>
        <v>Actividad propia</v>
      </c>
      <c r="E406" s="73" t="str">
        <f>+'PAI 2025 GPS rempl2)'!E403</f>
        <v>6000.6.1</v>
      </c>
      <c r="F406" s="73" t="str">
        <f>+'PAI 2025 GPS rempl2)'!F403</f>
        <v>N/A</v>
      </c>
      <c r="G406" s="73" t="str">
        <f>+'PAI 2025 GPS rempl2)'!G403</f>
        <v>N/A</v>
      </c>
      <c r="H406" s="73" t="str">
        <f>+'PAI 2025 GPS rempl2)'!H403</f>
        <v>N/A</v>
      </c>
      <c r="I406" s="73" t="str">
        <f>+'PAI 2025 GPS rempl2)'!I403</f>
        <v>N/A</v>
      </c>
      <c r="J406" s="73">
        <f>IF(ISERROR(VLOOKUP(E406,'Plantilla publicacion'!$A$3:$Q$502,17,0)),"N/A",(VLOOKUP(E406,'Plantilla publicacion'!$A$3:$Q$502,17,0)))</f>
        <v>0</v>
      </c>
      <c r="K406" s="73" t="str">
        <f>+'PAI 2025 GPS rempl2)'!K403</f>
        <v>N/A</v>
      </c>
      <c r="L406" s="73" t="str">
        <f>+'PAI 2025 GPS rempl2)'!L403</f>
        <v>N/A</v>
      </c>
      <c r="M406" s="73" t="str">
        <f>+'PAI 2025 GPS rempl2)'!M403</f>
        <v>N/A</v>
      </c>
      <c r="N406" s="73"/>
      <c r="O406" s="73" t="str">
        <f>+'PAI 2025 GPS rempl2)'!O403</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406" s="73">
        <f>+'PAI 2025 GPS rempl2)'!P403</f>
        <v>20</v>
      </c>
      <c r="Q406" s="73">
        <f>+'PAI 2025 GPS rempl2)'!Q403</f>
        <v>1</v>
      </c>
      <c r="R406" s="73" t="str">
        <f>+'PAI 2025 GPS rempl2)'!R403</f>
        <v>Númerica</v>
      </c>
      <c r="S406" s="73" t="str">
        <f>+'PAI 2025 GPS rempl2)'!S403</f>
        <v># de Documento con los pasos del 5 al 6  y correo electrónico de remisión al Grupo de Trabajo de Regulación / Único entregable / 1 Documento con los pasos del 5 al 6  y correo electrónico de remisión al Grupo de Trabajo de Regulación / Único entregable</v>
      </c>
      <c r="T406" s="73" t="str">
        <f>+'PAI 2025 GPS rempl2)'!T403</f>
        <v>2025-07-01</v>
      </c>
      <c r="U406" s="73" t="str">
        <f>+'PAI 2025 GPS rempl2)'!U403</f>
        <v>2025-10-30</v>
      </c>
      <c r="V406" s="73" t="str">
        <f>+'PAI 2025 GPS rempl2)'!V403</f>
        <v>6000-DESPACHO DEL SUPERINTENDENTE DELEGADO PARA EL CONTROL Y VERIFICACIÓN DE REGLAMENTOS TÉCNICOS Y METROLOGÍA LEGAL</v>
      </c>
    </row>
    <row r="407" spans="1:22" ht="90" x14ac:dyDescent="0.25">
      <c r="A407" s="36" t="str">
        <f>+'PAI 2025 GPS rempl2)'!A404</f>
        <v>6000.6.2</v>
      </c>
      <c r="B407" s="73" t="str">
        <f>+'PAI 2025 GPS rempl2)'!B404</f>
        <v>6000-DESPACHO DEL SUPERINTENDENTE DELEGADO PARA EL CONTROL Y VERIFICACIÓN DE REGLAMENTOS TÉCNICOS Y METROLOGÍA LEGAL</v>
      </c>
      <c r="C407" s="73">
        <f>+'PAI 2025 GPS rempl2)'!C404</f>
        <v>0</v>
      </c>
      <c r="D407" s="73" t="str">
        <f>+'PAI 2025 GPS rempl2)'!D404</f>
        <v>Actividad propia</v>
      </c>
      <c r="E407" s="73" t="str">
        <f>+'PAI 2025 GPS rempl2)'!E404</f>
        <v>6000.6.2</v>
      </c>
      <c r="F407" s="73" t="str">
        <f>+'PAI 2025 GPS rempl2)'!F404</f>
        <v>N/A</v>
      </c>
      <c r="G407" s="73" t="str">
        <f>+'PAI 2025 GPS rempl2)'!G404</f>
        <v>N/A</v>
      </c>
      <c r="H407" s="73" t="str">
        <f>+'PAI 2025 GPS rempl2)'!H404</f>
        <v>N/A</v>
      </c>
      <c r="I407" s="73" t="str">
        <f>+'PAI 2025 GPS rempl2)'!I404</f>
        <v>N/A</v>
      </c>
      <c r="J407" s="73">
        <f>IF(ISERROR(VLOOKUP(E407,'Plantilla publicacion'!$A$3:$Q$502,17,0)),"N/A",(VLOOKUP(E407,'Plantilla publicacion'!$A$3:$Q$502,17,0)))</f>
        <v>0</v>
      </c>
      <c r="K407" s="73" t="str">
        <f>+'PAI 2025 GPS rempl2)'!K404</f>
        <v>N/A</v>
      </c>
      <c r="L407" s="73" t="str">
        <f>+'PAI 2025 GPS rempl2)'!L404</f>
        <v>N/A</v>
      </c>
      <c r="M407" s="73" t="str">
        <f>+'PAI 2025 GPS rempl2)'!M404</f>
        <v>N/A</v>
      </c>
      <c r="N407" s="73"/>
      <c r="O407" s="73" t="str">
        <f>+'PAI 2025 GPS rempl2)'!O404</f>
        <v>Revisar jurídicamente el documento de los pasos 5 al 6 y enviarlo a la dependencia solicitante. (Documento de los pasos 5 al 6 con observaciones y correo electrónico de remisión a la dependencia solicitante / Único entregable)</v>
      </c>
      <c r="P407" s="73">
        <f>+'PAI 2025 GPS rempl2)'!P404</f>
        <v>30</v>
      </c>
      <c r="Q407" s="73">
        <f>+'PAI 2025 GPS rempl2)'!Q404</f>
        <v>1</v>
      </c>
      <c r="R407" s="73" t="str">
        <f>+'PAI 2025 GPS rempl2)'!R404</f>
        <v>Númerica</v>
      </c>
      <c r="S407" s="73" t="str">
        <f>+'PAI 2025 GPS rempl2)'!S404</f>
        <v># de Documento de los pasos 5 al 6 con observaciones y correo electrónico de remisión a la dependencia solicitante / Único entregable / 1 Documento de los pasos 5 al 6 con observaciones y correo electrónico de remisión a la dependencia solicitante / Único entregable</v>
      </c>
      <c r="T407" s="73" t="str">
        <f>+'PAI 2025 GPS rempl2)'!T404</f>
        <v>2025-11-04</v>
      </c>
      <c r="U407" s="73" t="str">
        <f>+'PAI 2025 GPS rempl2)'!U404</f>
        <v>2025-11-21</v>
      </c>
      <c r="V407" s="73" t="str">
        <f>+'PAI 2025 GPS rempl2)'!V404</f>
        <v>6000-DESPACHO DEL SUPERINTENDENTE DELEGADO PARA EL CONTROL Y VERIFICACIÓN DE REGLAMENTOS TÉCNICOS Y METROLOGÍA LEGAL</v>
      </c>
    </row>
    <row r="408" spans="1:22" ht="75" x14ac:dyDescent="0.25">
      <c r="A408" s="36" t="str">
        <f>+'PAI 2025 GPS rempl2)'!A405</f>
        <v>6000.6.3</v>
      </c>
      <c r="B408" s="73" t="str">
        <f>+'PAI 2025 GPS rempl2)'!B405</f>
        <v>6000-DESPACHO DEL SUPERINTENDENTE DELEGADO PARA EL CONTROL Y VERIFICACIÓN DE REGLAMENTOS TÉCNICOS Y METROLOGÍA LEGAL</v>
      </c>
      <c r="C408" s="73">
        <f>+'PAI 2025 GPS rempl2)'!C405</f>
        <v>0</v>
      </c>
      <c r="D408" s="73" t="str">
        <f>+'PAI 2025 GPS rempl2)'!D405</f>
        <v>Actividad propia</v>
      </c>
      <c r="E408" s="73" t="str">
        <f>+'PAI 2025 GPS rempl2)'!E405</f>
        <v>6000.6.3</v>
      </c>
      <c r="F408" s="73" t="str">
        <f>+'PAI 2025 GPS rempl2)'!F405</f>
        <v>N/A</v>
      </c>
      <c r="G408" s="73" t="str">
        <f>+'PAI 2025 GPS rempl2)'!G405</f>
        <v>N/A</v>
      </c>
      <c r="H408" s="73" t="str">
        <f>+'PAI 2025 GPS rempl2)'!H405</f>
        <v>N/A</v>
      </c>
      <c r="I408" s="73" t="str">
        <f>+'PAI 2025 GPS rempl2)'!I405</f>
        <v>N/A</v>
      </c>
      <c r="J408" s="73">
        <f>IF(ISERROR(VLOOKUP(E408,'Plantilla publicacion'!$A$3:$Q$502,17,0)),"N/A",(VLOOKUP(E408,'Plantilla publicacion'!$A$3:$Q$502,17,0)))</f>
        <v>0</v>
      </c>
      <c r="K408" s="73" t="str">
        <f>+'PAI 2025 GPS rempl2)'!K405</f>
        <v>N/A</v>
      </c>
      <c r="L408" s="73" t="str">
        <f>+'PAI 2025 GPS rempl2)'!L405</f>
        <v>N/A</v>
      </c>
      <c r="M408" s="73" t="str">
        <f>+'PAI 2025 GPS rempl2)'!M405</f>
        <v>N/A</v>
      </c>
      <c r="N408" s="73"/>
      <c r="O408" s="73" t="str">
        <f>+'PAI 2025 GPS rempl2)'!O405</f>
        <v>Ajustar el documento de los pasos 5 al 6  y remitirlo al Grupo de Trabajo de Regulación.  (Documento  de los pasos 5 al 6  ajustado y correo electrónico de remisión  al Grupo de Trabajo de Regulación / Único entregable)</v>
      </c>
      <c r="P408" s="73">
        <f>+'PAI 2025 GPS rempl2)'!P405</f>
        <v>50</v>
      </c>
      <c r="Q408" s="73">
        <f>+'PAI 2025 GPS rempl2)'!Q405</f>
        <v>1</v>
      </c>
      <c r="R408" s="73" t="str">
        <f>+'PAI 2025 GPS rempl2)'!R405</f>
        <v>Númerica</v>
      </c>
      <c r="S408" s="73" t="str">
        <f>+'PAI 2025 GPS rempl2)'!S405</f>
        <v># de Documento  de los pasos 5 al 6  ajustado y correo electrónico de remisión  al Grupo de Trabajo de Regulación / Único entregable / 1 Documento  de los pasos 5 al 6  ajustado y correo electrónico de remisión  al Grupo de Trabajo de Regulación / Único entregable</v>
      </c>
      <c r="T408" s="73" t="str">
        <f>+'PAI 2025 GPS rempl2)'!T405</f>
        <v>2025-11-24</v>
      </c>
      <c r="U408" s="73" t="str">
        <f>+'PAI 2025 GPS rempl2)'!U405</f>
        <v>2025-12-12</v>
      </c>
      <c r="V408" s="73" t="str">
        <f>+'PAI 2025 GPS rempl2)'!V405</f>
        <v>6000-DESPACHO DEL SUPERINTENDENTE DELEGADO PARA EL CONTROL Y VERIFICACIÓN DE REGLAMENTOS TÉCNICOS Y METROLOGÍA LEGAL</v>
      </c>
    </row>
    <row r="409" spans="1:22" ht="255" x14ac:dyDescent="0.25">
      <c r="A409" s="36" t="str">
        <f>+'PAI 2025 GPS rempl2)'!A406</f>
        <v>6000.7</v>
      </c>
      <c r="B409" s="74" t="str">
        <f>+'PAI 2025 GPS rempl2)'!B406</f>
        <v>6000-DESPACHO DEL SUPERINTENDENTE DELEGADO PARA EL CONTROL Y VERIFICACIÓN DE REGLAMENTOS TÉCNICOS Y METROLOGÍA LEGAL</v>
      </c>
      <c r="C409" s="74">
        <f>+'PAI 2025 GPS rempl2)'!C406</f>
        <v>0</v>
      </c>
      <c r="D409" s="74" t="str">
        <f>+'PAI 2025 GPS rempl2)'!D406</f>
        <v>Producto</v>
      </c>
      <c r="E409" s="74" t="str">
        <f>+'PAI 2025 GPS rempl2)'!E406</f>
        <v>6000.7</v>
      </c>
      <c r="F409" s="74" t="str">
        <f>+'PAI 2025 GPS rempl2)'!F406</f>
        <v>Operativo</v>
      </c>
      <c r="G409" s="74" t="str">
        <f>IF(ISERROR(VLOOKUP(E409,'Plantilla publicacion'!$A$3:$F$502,6,0)),"N/A",(VLOOKUP(E409,'Plantilla publicacion'!$A$3:$F$502,6,0)))</f>
        <v>58-Promover el enfoque preventivo, diferencial y territorial en el que hacer misional de la entidad</v>
      </c>
      <c r="H409" s="74" t="str">
        <f>IF(ISERROR(VLOOKUP(E409,'Plantilla publicacion'!$A$3:$P$502,14,0)),"N/A",(VLOOKUP(E409,'Plantilla publicacion'!$A$3:$P$502,14,0)))</f>
        <v>103-Cumplimiento de productos del PAI asociados a Promover el enfoque preventivo, diferencial y territorial en el que hacer misional de la entidad</v>
      </c>
      <c r="I409" s="74" t="str">
        <f>IF(ISERROR(VLOOKUP(E409,'Plantilla publicacion'!$A$3:$P$502,15,0)),"N/A",(VLOOKUP(E409,'Plantilla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9" s="74" t="str">
        <f>IF(ISERROR(VLOOKUP(E409,'Plantilla publicacion'!$A$3:$Q$502,17,0)),"N/A",(VLOOKUP(E409,'Plantilla publicacion'!$A$3:$Q$502,17,0)))</f>
        <v>PND - 4-04-1-c- Transformación productiva, internacionalización y acción climática - Políticas de competencia, consumidor e infraestructura de la calidad modernas / PES - Reindustrialización</v>
      </c>
      <c r="K409" s="74" t="str">
        <f>+'PAI 2025 GPS rempl2)'!K406</f>
        <v>No</v>
      </c>
      <c r="L409" s="74" t="str">
        <f>+'PAI 2025 GPS rempl2)'!L406</f>
        <v>C-3503-0200-0016-40401c</v>
      </c>
      <c r="M409" s="74" t="str">
        <f>IF(ISERROR(VLOOKUP(E409,'Plantilla publicacion'!$A$3:$E$502,5,0)),"N/A",(VLOOKUP(E409,'Plantilla publicacion'!$A$3:$E$502,5,0)))</f>
        <v>Política Mejora Normativa _DIMENSIÓN Gestión con Valores para Resultados</v>
      </c>
      <c r="N409" s="74" t="str">
        <f>IF(VLOOKUP(A409,'Plantilla publicacion'!$A$3:$Q$502,16,0)=0,"NA",VLOOKUP(A409,'Plantilla publicacion'!$A$3:$Q$502,16,0))</f>
        <v xml:space="preserve">PND_18_Fortalecer institucionalmente el Subsistema Nacional de la Calidad </v>
      </c>
      <c r="O409" s="74" t="str">
        <f>+'PAI 2025 GPS rempl2)'!O406</f>
        <v>Análisis de Impacto Normativo -AIN ex ante de Cinemómetros (Definición del Problema)</v>
      </c>
      <c r="P409" s="74">
        <f>+'PAI 2025 GPS rempl2)'!P406</f>
        <v>16</v>
      </c>
      <c r="Q409" s="74">
        <f>+'PAI 2025 GPS rempl2)'!Q406</f>
        <v>50</v>
      </c>
      <c r="R409" s="74" t="str">
        <f>+'PAI 2025 GPS rempl2)'!R406</f>
        <v>Porcentual</v>
      </c>
      <c r="S409" s="74" t="str">
        <f>+'PAI 2025 GPS rempl2)'!S406</f>
        <v>%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v>
      </c>
      <c r="T409" s="74" t="str">
        <f>+'PAI 2025 GPS rempl2)'!T406</f>
        <v>2025-03-10</v>
      </c>
      <c r="U409" s="74" t="str">
        <f>+'PAI 2025 GPS rempl2)'!U406</f>
        <v>2025-11-07</v>
      </c>
      <c r="V409" s="74" t="str">
        <f>+'PAI 2025 GPS rempl2)'!V406</f>
        <v>6000-DESPACHO DEL SUPERINTENDENTE DELEGADO PARA EL CONTROL Y VERIFICACIÓN DE REGLAMENTOS TÉCNICOS Y METROLOGÍA LEGAL</v>
      </c>
    </row>
    <row r="410" spans="1:22" ht="90" x14ac:dyDescent="0.25">
      <c r="A410" s="36" t="str">
        <f>+'PAI 2025 GPS rempl2)'!A407</f>
        <v>6000.7.1</v>
      </c>
      <c r="B410" s="73" t="str">
        <f>+'PAI 2025 GPS rempl2)'!B407</f>
        <v>6000-DESPACHO DEL SUPERINTENDENTE DELEGADO PARA EL CONTROL Y VERIFICACIÓN DE REGLAMENTOS TÉCNICOS Y METROLOGÍA LEGAL</v>
      </c>
      <c r="C410" s="73">
        <f>+'PAI 2025 GPS rempl2)'!C407</f>
        <v>0</v>
      </c>
      <c r="D410" s="73" t="str">
        <f>+'PAI 2025 GPS rempl2)'!D407</f>
        <v>Actividad propia</v>
      </c>
      <c r="E410" s="73" t="str">
        <f>+'PAI 2025 GPS rempl2)'!E407</f>
        <v>6000.7.1</v>
      </c>
      <c r="F410" s="73" t="str">
        <f>+'PAI 2025 GPS rempl2)'!F407</f>
        <v>N/A</v>
      </c>
      <c r="G410" s="73" t="str">
        <f>+'PAI 2025 GPS rempl2)'!G407</f>
        <v>N/A</v>
      </c>
      <c r="H410" s="73" t="str">
        <f>+'PAI 2025 GPS rempl2)'!H407</f>
        <v>N/A</v>
      </c>
      <c r="I410" s="73" t="str">
        <f>+'PAI 2025 GPS rempl2)'!I407</f>
        <v>N/A</v>
      </c>
      <c r="J410" s="73">
        <f>IF(ISERROR(VLOOKUP(E410,'Plantilla publicacion'!$A$3:$Q$502,17,0)),"N/A",(VLOOKUP(E410,'Plantilla publicacion'!$A$3:$Q$502,17,0)))</f>
        <v>0</v>
      </c>
      <c r="K410" s="73" t="str">
        <f>+'PAI 2025 GPS rempl2)'!K407</f>
        <v>N/A</v>
      </c>
      <c r="L410" s="73" t="str">
        <f>+'PAI 2025 GPS rempl2)'!L407</f>
        <v>N/A</v>
      </c>
      <c r="M410" s="73" t="str">
        <f>+'PAI 2025 GPS rempl2)'!M407</f>
        <v>N/A</v>
      </c>
      <c r="N410" s="73"/>
      <c r="O410" s="73" t="str">
        <f>+'PAI 2025 GPS rempl2)'!O407</f>
        <v>Elaborar y enviar al Grupo de Trabajo de Regulación el documento de definición del problema. (Documento de definición del problema y correo electrónico de remisión al Grupo de Trabajo de Regulación / Único entregable)</v>
      </c>
      <c r="P410" s="73">
        <f>+'PAI 2025 GPS rempl2)'!P407</f>
        <v>20</v>
      </c>
      <c r="Q410" s="73">
        <f>+'PAI 2025 GPS rempl2)'!Q407</f>
        <v>1</v>
      </c>
      <c r="R410" s="73" t="str">
        <f>+'PAI 2025 GPS rempl2)'!R407</f>
        <v>Númerica</v>
      </c>
      <c r="S410" s="73" t="str">
        <f>+'PAI 2025 GPS rempl2)'!S407</f>
        <v># de Documento de definición del problema y correo electrónico de remisión al Grupo de Trabajo de Regulación / Único entregable / 1 Documento de definición del problema y correo electrónico de remisión al Grupo de Trabajo de Regulación / Único entregable</v>
      </c>
      <c r="T410" s="73" t="str">
        <f>+'PAI 2025 GPS rempl2)'!T407</f>
        <v>2025-03-10</v>
      </c>
      <c r="U410" s="73" t="str">
        <f>+'PAI 2025 GPS rempl2)'!U407</f>
        <v>2025-08-29</v>
      </c>
      <c r="V410" s="73" t="str">
        <f>+'PAI 2025 GPS rempl2)'!V407</f>
        <v>6000-DESPACHO DEL SUPERINTENDENTE DELEGADO PARA EL CONTROL Y VERIFICACIÓN DE REGLAMENTOS TÉCNICOS Y METROLOGÍA LEGAL</v>
      </c>
    </row>
    <row r="411" spans="1:22" ht="90" x14ac:dyDescent="0.25">
      <c r="A411" s="36" t="str">
        <f>+'PAI 2025 GPS rempl2)'!A408</f>
        <v>6000.7.2</v>
      </c>
      <c r="B411" s="73" t="str">
        <f>+'PAI 2025 GPS rempl2)'!B408</f>
        <v>6000-DESPACHO DEL SUPERINTENDENTE DELEGADO PARA EL CONTROL Y VERIFICACIÓN DE REGLAMENTOS TÉCNICOS Y METROLOGÍA LEGAL</v>
      </c>
      <c r="C411" s="73">
        <f>+'PAI 2025 GPS rempl2)'!C408</f>
        <v>0</v>
      </c>
      <c r="D411" s="73" t="str">
        <f>+'PAI 2025 GPS rempl2)'!D408</f>
        <v>Actividad propia</v>
      </c>
      <c r="E411" s="73" t="str">
        <f>+'PAI 2025 GPS rempl2)'!E408</f>
        <v>6000.7.2</v>
      </c>
      <c r="F411" s="73" t="str">
        <f>+'PAI 2025 GPS rempl2)'!F408</f>
        <v>N/A</v>
      </c>
      <c r="G411" s="73" t="str">
        <f>+'PAI 2025 GPS rempl2)'!G408</f>
        <v>N/A</v>
      </c>
      <c r="H411" s="73" t="str">
        <f>+'PAI 2025 GPS rempl2)'!H408</f>
        <v>N/A</v>
      </c>
      <c r="I411" s="73" t="str">
        <f>+'PAI 2025 GPS rempl2)'!I408</f>
        <v>N/A</v>
      </c>
      <c r="J411" s="73">
        <f>IF(ISERROR(VLOOKUP(E411,'Plantilla publicacion'!$A$3:$Q$502,17,0)),"N/A",(VLOOKUP(E411,'Plantilla publicacion'!$A$3:$Q$502,17,0)))</f>
        <v>0</v>
      </c>
      <c r="K411" s="73" t="str">
        <f>+'PAI 2025 GPS rempl2)'!K408</f>
        <v>N/A</v>
      </c>
      <c r="L411" s="73" t="str">
        <f>+'PAI 2025 GPS rempl2)'!L408</f>
        <v>N/A</v>
      </c>
      <c r="M411" s="73" t="str">
        <f>+'PAI 2025 GPS rempl2)'!M408</f>
        <v>N/A</v>
      </c>
      <c r="N411" s="73"/>
      <c r="O411" s="73" t="str">
        <f>+'PAI 2025 GPS rempl2)'!O408</f>
        <v>Revisar jurídicamente el documento de definición del problema y enviarlo a la dependencia solicitante. (Documento de definición del problema con observaciones y correo electrónico de remisión a la dependencia solicitante / Único entregable)</v>
      </c>
      <c r="P411" s="73">
        <f>+'PAI 2025 GPS rempl2)'!P408</f>
        <v>20</v>
      </c>
      <c r="Q411" s="73">
        <f>+'PAI 2025 GPS rempl2)'!Q408</f>
        <v>1</v>
      </c>
      <c r="R411" s="73" t="str">
        <f>+'PAI 2025 GPS rempl2)'!R408</f>
        <v>Númerica</v>
      </c>
      <c r="S411" s="73" t="str">
        <f>+'PAI 2025 GPS rempl2)'!S408</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411" s="73" t="str">
        <f>+'PAI 2025 GPS rempl2)'!T408</f>
        <v>2025-09-01</v>
      </c>
      <c r="U411" s="73" t="str">
        <f>+'PAI 2025 GPS rempl2)'!U408</f>
        <v>2025-09-26</v>
      </c>
      <c r="V411" s="73" t="str">
        <f>+'PAI 2025 GPS rempl2)'!V408</f>
        <v>6000-DESPACHO DEL SUPERINTENDENTE DELEGADO PARA EL CONTROL Y VERIFICACIÓN DE REGLAMENTOS TÉCNICOS Y METROLOGÍA LEGAL</v>
      </c>
    </row>
    <row r="412" spans="1:22" ht="105" x14ac:dyDescent="0.25">
      <c r="A412" s="36" t="str">
        <f>+'PAI 2025 GPS rempl2)'!A409</f>
        <v>6000.7.3</v>
      </c>
      <c r="B412" s="73" t="str">
        <f>+'PAI 2025 GPS rempl2)'!B409</f>
        <v>6000-DESPACHO DEL SUPERINTENDENTE DELEGADO PARA EL CONTROL Y VERIFICACIÓN DE REGLAMENTOS TÉCNICOS Y METROLOGÍA LEGAL</v>
      </c>
      <c r="C412" s="73">
        <f>+'PAI 2025 GPS rempl2)'!C409</f>
        <v>0</v>
      </c>
      <c r="D412" s="73" t="str">
        <f>+'PAI 2025 GPS rempl2)'!D409</f>
        <v>Actividad propia</v>
      </c>
      <c r="E412" s="73" t="str">
        <f>+'PAI 2025 GPS rempl2)'!E409</f>
        <v>6000.7.3</v>
      </c>
      <c r="F412" s="73" t="str">
        <f>+'PAI 2025 GPS rempl2)'!F409</f>
        <v>N/A</v>
      </c>
      <c r="G412" s="73" t="str">
        <f>+'PAI 2025 GPS rempl2)'!G409</f>
        <v>N/A</v>
      </c>
      <c r="H412" s="73" t="str">
        <f>+'PAI 2025 GPS rempl2)'!H409</f>
        <v>N/A</v>
      </c>
      <c r="I412" s="73" t="str">
        <f>+'PAI 2025 GPS rempl2)'!I409</f>
        <v>N/A</v>
      </c>
      <c r="J412" s="73">
        <f>IF(ISERROR(VLOOKUP(E412,'Plantilla publicacion'!$A$3:$Q$502,17,0)),"N/A",(VLOOKUP(E412,'Plantilla publicacion'!$A$3:$Q$502,17,0)))</f>
        <v>0</v>
      </c>
      <c r="K412" s="73" t="str">
        <f>+'PAI 2025 GPS rempl2)'!K409</f>
        <v>N/A</v>
      </c>
      <c r="L412" s="73" t="str">
        <f>+'PAI 2025 GPS rempl2)'!L409</f>
        <v>N/A</v>
      </c>
      <c r="M412" s="73" t="str">
        <f>+'PAI 2025 GPS rempl2)'!M409</f>
        <v>N/A</v>
      </c>
      <c r="N412" s="73"/>
      <c r="O412" s="73" t="str">
        <f>+'PAI 2025 GPS rempl2)'!O409</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412" s="73">
        <f>+'PAI 2025 GPS rempl2)'!P409</f>
        <v>30</v>
      </c>
      <c r="Q412" s="73">
        <f>+'PAI 2025 GPS rempl2)'!Q409</f>
        <v>1</v>
      </c>
      <c r="R412" s="73" t="str">
        <f>+'PAI 2025 GPS rempl2)'!R409</f>
        <v>Númerica</v>
      </c>
      <c r="S412" s="73" t="str">
        <f>+'PAI 2025 GPS rempl2)'!S409</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412" s="73" t="str">
        <f>+'PAI 2025 GPS rempl2)'!T409</f>
        <v>2025-09-29</v>
      </c>
      <c r="U412" s="73" t="str">
        <f>+'PAI 2025 GPS rempl2)'!U409</f>
        <v>2025-10-03</v>
      </c>
      <c r="V412" s="73" t="str">
        <f>+'PAI 2025 GPS rempl2)'!V409</f>
        <v>6000-DESPACHO DEL SUPERINTENDENTE DELEGADO PARA EL CONTROL Y VERIFICACIÓN DE REGLAMENTOS TÉCNICOS Y METROLOGÍA LEGAL</v>
      </c>
    </row>
    <row r="413" spans="1:22" ht="105" x14ac:dyDescent="0.25">
      <c r="A413" s="36" t="str">
        <f>+'PAI 2025 GPS rempl2)'!A410</f>
        <v>6000.7.4</v>
      </c>
      <c r="B413" s="73" t="str">
        <f>+'PAI 2025 GPS rempl2)'!B410</f>
        <v>6000-DESPACHO DEL SUPERINTENDENTE DELEGADO PARA EL CONTROL Y VERIFICACIÓN DE REGLAMENTOS TÉCNICOS Y METROLOGÍA LEGAL</v>
      </c>
      <c r="C413" s="73">
        <f>+'PAI 2025 GPS rempl2)'!C410</f>
        <v>0</v>
      </c>
      <c r="D413" s="73" t="str">
        <f>+'PAI 2025 GPS rempl2)'!D410</f>
        <v>Actividad propia</v>
      </c>
      <c r="E413" s="73" t="str">
        <f>+'PAI 2025 GPS rempl2)'!E410</f>
        <v>6000.7.4</v>
      </c>
      <c r="F413" s="73" t="str">
        <f>+'PAI 2025 GPS rempl2)'!F410</f>
        <v>N/A</v>
      </c>
      <c r="G413" s="73" t="str">
        <f>+'PAI 2025 GPS rempl2)'!G410</f>
        <v>N/A</v>
      </c>
      <c r="H413" s="73" t="str">
        <f>+'PAI 2025 GPS rempl2)'!H410</f>
        <v>N/A</v>
      </c>
      <c r="I413" s="73" t="str">
        <f>+'PAI 2025 GPS rempl2)'!I410</f>
        <v>N/A</v>
      </c>
      <c r="J413" s="73">
        <f>IF(ISERROR(VLOOKUP(E413,'Plantilla publicacion'!$A$3:$Q$502,17,0)),"N/A",(VLOOKUP(E413,'Plantilla publicacion'!$A$3:$Q$502,17,0)))</f>
        <v>0</v>
      </c>
      <c r="K413" s="73" t="str">
        <f>+'PAI 2025 GPS rempl2)'!K410</f>
        <v>N/A</v>
      </c>
      <c r="L413" s="73" t="str">
        <f>+'PAI 2025 GPS rempl2)'!L410</f>
        <v>N/A</v>
      </c>
      <c r="M413" s="73" t="str">
        <f>+'PAI 2025 GPS rempl2)'!M410</f>
        <v>N/A</v>
      </c>
      <c r="N413" s="73"/>
      <c r="O413" s="73" t="str">
        <f>+'PAI 2025 GPS rempl2)'!O410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413" s="73">
        <f>+'PAI 2025 GPS rempl2)'!P410</f>
        <v>30</v>
      </c>
      <c r="Q413" s="73">
        <f>+'PAI 2025 GPS rempl2)'!Q410</f>
        <v>1</v>
      </c>
      <c r="R413" s="73" t="str">
        <f>+'PAI 2025 GPS rempl2)'!R410</f>
        <v>Númerica</v>
      </c>
      <c r="S413" s="73" t="str">
        <f>+'PAI 2025 GPS rempl2)'!S410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413" s="73" t="str">
        <f>+'PAI 2025 GPS rempl2)'!T410</f>
        <v>2025-10-20</v>
      </c>
      <c r="U413" s="73" t="str">
        <f>+'PAI 2025 GPS rempl2)'!U410</f>
        <v>2025-11-07</v>
      </c>
      <c r="V413" s="73" t="str">
        <f>+'PAI 2025 GPS rempl2)'!V410</f>
        <v>6000-DESPACHO DEL SUPERINTENDENTE DELEGADO PARA EL CONTROL Y VERIFICACIÓN DE REGLAMENTOS TÉCNICOS Y METROLOGÍA LEGAL</v>
      </c>
    </row>
    <row r="414" spans="1:22" ht="255" x14ac:dyDescent="0.25">
      <c r="A414" s="36" t="str">
        <f>+'PAI 2025 GPS rempl2)'!A411</f>
        <v>3003.1</v>
      </c>
      <c r="B414" s="74" t="str">
        <f>+'PAI 2025 GPS rempl2)'!B411</f>
        <v>3003-GRUPO DE TRABAJO DE APOYO A LA RED NACIONAL DE PROTECCIÓN  AL CONSUMIDOR</v>
      </c>
      <c r="C414" s="74">
        <f>+'PAI 2025 GPS rempl2)'!C411</f>
        <v>0</v>
      </c>
      <c r="D414" s="74" t="str">
        <f>+'PAI 2025 GPS rempl2)'!D411</f>
        <v>Producto</v>
      </c>
      <c r="E414" s="74" t="str">
        <f>+'PAI 2025 GPS rempl2)'!E411</f>
        <v>3003.1</v>
      </c>
      <c r="F414" s="74" t="str">
        <f>+'PAI 2025 GPS rempl2)'!F411</f>
        <v>Operativo</v>
      </c>
      <c r="G414" s="74" t="str">
        <f>IF(ISERROR(VLOOKUP(E414,'Plantilla publicacion'!$A$3:$F$502,6,0)),"N/A",(VLOOKUP(E414,'Plantilla publicacion'!$A$3:$F$502,6,0)))</f>
        <v>58-Promover el enfoque preventivo, diferencial y territorial en el que hacer misional de la entidad</v>
      </c>
      <c r="H414" s="74" t="str">
        <f>IF(ISERROR(VLOOKUP(E414,'Plantilla publicacion'!$A$3:$P$502,14,0)),"N/A",(VLOOKUP(E414,'Plantilla publicacion'!$A$3:$P$502,14,0)))</f>
        <v>103-Cumplimiento de productos del PAI asociados a Promover el enfoque preventivo, diferencial y territorial en el que hacer misional de la entidad</v>
      </c>
      <c r="I414" s="74" t="str">
        <f>IF(ISERROR(VLOOKUP(E414,'Plantilla publicacion'!$A$3:$P$502,15,0)),"N/A",(VLOOKUP(E414,'Plantilla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4" s="74" t="str">
        <f>IF(ISERROR(VLOOKUP(E414,'Plantilla publicacion'!$A$3:$Q$502,17,0)),"N/A",(VLOOKUP(E414,'Plantilla publicacion'!$A$3:$Q$502,17,0)))</f>
        <v>PND - 5-31-5-b- Convergencia regional - Entidades públicas territoriales y nacionales fortalecidas / PES - Cierre de brechas territoriales</v>
      </c>
      <c r="K414" s="74" t="str">
        <f>+'PAI 2025 GPS rempl2)'!K411</f>
        <v>Si</v>
      </c>
      <c r="L414" s="74" t="str">
        <f>+'PAI 2025 GPS rempl2)'!L411</f>
        <v>C-3503-0200-0009-40401c</v>
      </c>
      <c r="M414" s="74" t="str">
        <f>IF(ISERROR(VLOOKUP(E414,'Plantilla publicacion'!$A$3:$E$502,5,0)),"N/A",(VLOOKUP(E414,'Plantilla publicacion'!$A$3:$E$502,5,0)))</f>
        <v>Política Servicio al Ciudadano_DIMENSIÓN Gestión con Valores para Resultados</v>
      </c>
      <c r="N414" s="74" t="str">
        <f>IF(VLOOKUP(A414,'Plantilla publicacion'!$A$3:$Q$502,16,0)=0,"NA",VLOOKUP(A414,'Plantilla publicacion'!$A$3:$Q$502,16,0))</f>
        <v>PND_8_Fortalecer las capacidades y conocimiento sobre derechos y deberes de las relaciones de consumo</v>
      </c>
      <c r="O414" s="74" t="str">
        <f>+'PAI 2025 GPS rempl2)'!O411</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14" s="74">
        <f>+'PAI 2025 GPS rempl2)'!P411</f>
        <v>20</v>
      </c>
      <c r="Q414" s="74">
        <f>+'PAI 2025 GPS rempl2)'!Q411</f>
        <v>100</v>
      </c>
      <c r="R414" s="74" t="str">
        <f>+'PAI 2025 GPS rempl2)'!R411</f>
        <v>Porcentual</v>
      </c>
      <c r="S414" s="74" t="str">
        <f>+'PAI 2025 GPS rempl2)'!S411</f>
        <v>% de avance ejecutado / 100% de meta % programada</v>
      </c>
      <c r="T414" s="74" t="str">
        <f>+'PAI 2025 GPS rempl2)'!T411</f>
        <v>2025-01-13</v>
      </c>
      <c r="U414" s="74" t="str">
        <f>+'PAI 2025 GPS rempl2)'!U411</f>
        <v>2025-12-31</v>
      </c>
      <c r="V414" s="74" t="str">
        <f>+'PAI 2025 GPS rempl2)'!V411</f>
        <v>3000-DESPACHO DEL SUPERINTENDENTE DELEGADO PARA LA PROTECCIÓN DEL CONSUMIDOR;
3003-GRUPO DE TRABAJO DE APOYO A LA RED NACIONAL DE PROTECCIÓN  AL CONSUMIDOR</v>
      </c>
    </row>
    <row r="415" spans="1:22" ht="45" x14ac:dyDescent="0.25">
      <c r="A415" s="36" t="str">
        <f>+'PAI 2025 GPS rempl2)'!A412</f>
        <v>3003.1.1</v>
      </c>
      <c r="B415" s="73" t="str">
        <f>+'PAI 2025 GPS rempl2)'!B412</f>
        <v>3003-GRUPO DE TRABAJO DE APOYO A LA RED NACIONAL DE PROTECCIÓN  AL CONSUMIDOR</v>
      </c>
      <c r="C415" s="73">
        <f>+'PAI 2025 GPS rempl2)'!C412</f>
        <v>0</v>
      </c>
      <c r="D415" s="73" t="str">
        <f>+'PAI 2025 GPS rempl2)'!D412</f>
        <v>Actividad propia</v>
      </c>
      <c r="E415" s="73" t="str">
        <f>+'PAI 2025 GPS rempl2)'!E412</f>
        <v>3003.1.1</v>
      </c>
      <c r="F415" s="73" t="str">
        <f>+'PAI 2025 GPS rempl2)'!F412</f>
        <v>N/A</v>
      </c>
      <c r="G415" s="73" t="str">
        <f>+'PAI 2025 GPS rempl2)'!G412</f>
        <v>N/A</v>
      </c>
      <c r="H415" s="73" t="str">
        <f>+'PAI 2025 GPS rempl2)'!H412</f>
        <v>N/A</v>
      </c>
      <c r="I415" s="73" t="str">
        <f>+'PAI 2025 GPS rempl2)'!I412</f>
        <v>N/A</v>
      </c>
      <c r="J415" s="73">
        <f>IF(ISERROR(VLOOKUP(E415,'Plantilla publicacion'!$A$3:$Q$502,17,0)),"N/A",(VLOOKUP(E415,'Plantilla publicacion'!$A$3:$Q$502,17,0)))</f>
        <v>0</v>
      </c>
      <c r="K415" s="73" t="str">
        <f>+'PAI 2025 GPS rempl2)'!K412</f>
        <v>N/A</v>
      </c>
      <c r="L415" s="73" t="str">
        <f>+'PAI 2025 GPS rempl2)'!L412</f>
        <v>N/A</v>
      </c>
      <c r="M415" s="73" t="str">
        <f>+'PAI 2025 GPS rempl2)'!M412</f>
        <v>N/A</v>
      </c>
      <c r="N415" s="73"/>
      <c r="O415" s="73" t="str">
        <f>+'PAI 2025 GPS rempl2)'!O412</f>
        <v>Definir el Plan de difusión (incluye actividades, responsables, fechas y las metas de atenciones, divulgaciones, capacitaciones, sensibilizaciones y campañas .) (Documento Plan de difusión)</v>
      </c>
      <c r="P415" s="73">
        <f>+'PAI 2025 GPS rempl2)'!P412</f>
        <v>30</v>
      </c>
      <c r="Q415" s="73">
        <f>+'PAI 2025 GPS rempl2)'!Q412</f>
        <v>1</v>
      </c>
      <c r="R415" s="73" t="str">
        <f>+'PAI 2025 GPS rempl2)'!R412</f>
        <v>Númerica</v>
      </c>
      <c r="S415" s="73" t="str">
        <f>+'PAI 2025 GPS rempl2)'!S412</f>
        <v># de Plan estratégico y cronograma realizado / 1 Plan estratégico y cronograma programado</v>
      </c>
      <c r="T415" s="73" t="str">
        <f>+'PAI 2025 GPS rempl2)'!T412</f>
        <v>2025-01-13</v>
      </c>
      <c r="U415" s="73" t="str">
        <f>+'PAI 2025 GPS rempl2)'!U412</f>
        <v>2025-02-03</v>
      </c>
      <c r="V415" s="73" t="str">
        <f>+'PAI 2025 GPS rempl2)'!V412</f>
        <v>3003-GRUPO DE TRABAJO DE APOYO A LA RED NACIONAL DE PROTECCIÓN  AL CONSUMIDOR</v>
      </c>
    </row>
    <row r="416" spans="1:22" ht="60" x14ac:dyDescent="0.25">
      <c r="A416" s="36" t="str">
        <f>+'PAI 2025 GPS rempl2)'!A413</f>
        <v>3003.1.2</v>
      </c>
      <c r="B416" s="73" t="str">
        <f>+'PAI 2025 GPS rempl2)'!B413</f>
        <v>3003-GRUPO DE TRABAJO DE APOYO A LA RED NACIONAL DE PROTECCIÓN  AL CONSUMIDOR</v>
      </c>
      <c r="C416" s="73">
        <f>+'PAI 2025 GPS rempl2)'!C413</f>
        <v>0</v>
      </c>
      <c r="D416" s="73" t="str">
        <f>+'PAI 2025 GPS rempl2)'!D413</f>
        <v>Actividad sin participaci�n</v>
      </c>
      <c r="E416" s="73" t="str">
        <f>+'PAI 2025 GPS rempl2)'!E413</f>
        <v>3003.1.2</v>
      </c>
      <c r="F416" s="73" t="str">
        <f>+'PAI 2025 GPS rempl2)'!F413</f>
        <v>N/A</v>
      </c>
      <c r="G416" s="73" t="str">
        <f>+'PAI 2025 GPS rempl2)'!G413</f>
        <v>N/A</v>
      </c>
      <c r="H416" s="73" t="str">
        <f>+'PAI 2025 GPS rempl2)'!H413</f>
        <v>N/A</v>
      </c>
      <c r="I416" s="73" t="str">
        <f>+'PAI 2025 GPS rempl2)'!I413</f>
        <v>N/A</v>
      </c>
      <c r="J416" s="73">
        <f>IF(ISERROR(VLOOKUP(E416,'Plantilla publicacion'!$A$3:$Q$502,17,0)),"N/A",(VLOOKUP(E416,'Plantilla publicacion'!$A$3:$Q$502,17,0)))</f>
        <v>0</v>
      </c>
      <c r="K416" s="73" t="str">
        <f>+'PAI 2025 GPS rempl2)'!K413</f>
        <v>N/A</v>
      </c>
      <c r="L416" s="73" t="str">
        <f>+'PAI 2025 GPS rempl2)'!L413</f>
        <v>N/A</v>
      </c>
      <c r="M416" s="73" t="str">
        <f>+'PAI 2025 GPS rempl2)'!M413</f>
        <v>N/A</v>
      </c>
      <c r="N416" s="73"/>
      <c r="O416" s="73" t="str">
        <f>+'PAI 2025 GPS rempl2)'!O413</f>
        <v>Aprobar el Plan de difusión (Plan Estratégico y Cronograma aprobado por el Coordinador de la RNPC Y/o otras áreas participantes de requerirse.)</v>
      </c>
      <c r="P416" s="73">
        <f>+'PAI 2025 GPS rempl2)'!P413</f>
        <v>0</v>
      </c>
      <c r="Q416" s="73">
        <f>+'PAI 2025 GPS rempl2)'!Q413</f>
        <v>1</v>
      </c>
      <c r="R416" s="73" t="str">
        <f>+'PAI 2025 GPS rempl2)'!R413</f>
        <v>Númerica</v>
      </c>
      <c r="S416" s="73" t="str">
        <f>+'PAI 2025 GPS rempl2)'!S413</f>
        <v># de Plan Estratégico y Cronograma de las actividades misionales de la RNPC, aprobado. / 1 Plan Estratégico y Cronograma de las actividades misionales de la RNPC, programado.</v>
      </c>
      <c r="T416" s="73" t="str">
        <f>+'PAI 2025 GPS rempl2)'!T413</f>
        <v>2025-02-03</v>
      </c>
      <c r="U416" s="73" t="str">
        <f>+'PAI 2025 GPS rempl2)'!U413</f>
        <v>2025-02-28</v>
      </c>
      <c r="V416" s="73" t="str">
        <f>+'PAI 2025 GPS rempl2)'!V413</f>
        <v>3000-DESPACHO DEL SUPERINTENDENTE DELEGADO PARA LA PROTECCIÓN DEL CONSUMIDOR</v>
      </c>
    </row>
    <row r="417" spans="1:22" ht="30" x14ac:dyDescent="0.25">
      <c r="A417" s="36" t="str">
        <f>+'PAI 2025 GPS rempl2)'!A414</f>
        <v>3003.1.3</v>
      </c>
      <c r="B417" s="73" t="str">
        <f>+'PAI 2025 GPS rempl2)'!B414</f>
        <v>3003-GRUPO DE TRABAJO DE APOYO A LA RED NACIONAL DE PROTECCIÓN  AL CONSUMIDOR</v>
      </c>
      <c r="C417" s="73">
        <f>+'PAI 2025 GPS rempl2)'!C414</f>
        <v>0</v>
      </c>
      <c r="D417" s="73" t="str">
        <f>+'PAI 2025 GPS rempl2)'!D414</f>
        <v>Actividad propia</v>
      </c>
      <c r="E417" s="73" t="str">
        <f>+'PAI 2025 GPS rempl2)'!E414</f>
        <v>3003.1.3</v>
      </c>
      <c r="F417" s="73" t="str">
        <f>+'PAI 2025 GPS rempl2)'!F414</f>
        <v>N/A</v>
      </c>
      <c r="G417" s="73" t="str">
        <f>+'PAI 2025 GPS rempl2)'!G414</f>
        <v>N/A</v>
      </c>
      <c r="H417" s="73" t="str">
        <f>+'PAI 2025 GPS rempl2)'!H414</f>
        <v>N/A</v>
      </c>
      <c r="I417" s="73" t="str">
        <f>+'PAI 2025 GPS rempl2)'!I414</f>
        <v>N/A</v>
      </c>
      <c r="J417" s="73">
        <f>IF(ISERROR(VLOOKUP(E417,'Plantilla publicacion'!$A$3:$Q$502,17,0)),"N/A",(VLOOKUP(E417,'Plantilla publicacion'!$A$3:$Q$502,17,0)))</f>
        <v>0</v>
      </c>
      <c r="K417" s="73" t="str">
        <f>+'PAI 2025 GPS rempl2)'!K414</f>
        <v>N/A</v>
      </c>
      <c r="L417" s="73" t="str">
        <f>+'PAI 2025 GPS rempl2)'!L414</f>
        <v>N/A</v>
      </c>
      <c r="M417" s="73" t="str">
        <f>+'PAI 2025 GPS rempl2)'!M414</f>
        <v>N/A</v>
      </c>
      <c r="N417" s="73"/>
      <c r="O417" s="73" t="str">
        <f>+'PAI 2025 GPS rempl2)'!O414</f>
        <v>Ejecutar el Plan de difusión  (Seguimiento trimestral plan y evidencias de ejecución)</v>
      </c>
      <c r="P417" s="73">
        <f>+'PAI 2025 GPS rempl2)'!P414</f>
        <v>70</v>
      </c>
      <c r="Q417" s="73">
        <f>+'PAI 2025 GPS rempl2)'!Q414</f>
        <v>1</v>
      </c>
      <c r="R417" s="73" t="str">
        <f>+'PAI 2025 GPS rempl2)'!R414</f>
        <v>Porcentual</v>
      </c>
      <c r="S417" s="73" t="str">
        <f>+'PAI 2025 GPS rempl2)'!S414</f>
        <v>% de avance en las actividades programadas / 1% de plan a ejecutar</v>
      </c>
      <c r="T417" s="73" t="str">
        <f>+'PAI 2025 GPS rempl2)'!T414</f>
        <v>2025-02-03</v>
      </c>
      <c r="U417" s="73" t="str">
        <f>+'PAI 2025 GPS rempl2)'!U414</f>
        <v>2025-12-31</v>
      </c>
      <c r="V417" s="73" t="str">
        <f>+'PAI 2025 GPS rempl2)'!V414</f>
        <v>3003-GRUPO DE TRABAJO DE APOYO A LA RED NACIONAL DE PROTECCIÓN  AL CONSUMIDOR</v>
      </c>
    </row>
    <row r="418" spans="1:22" ht="225" x14ac:dyDescent="0.25">
      <c r="A418" s="36" t="str">
        <f>+'PAI 2025 GPS rempl2)'!A415</f>
        <v>3003.2</v>
      </c>
      <c r="B418" s="74" t="str">
        <f>+'PAI 2025 GPS rempl2)'!B415</f>
        <v>3003-GRUPO DE TRABAJO DE APOYO A LA RED NACIONAL DE PROTECCIÓN  AL CONSUMIDOR</v>
      </c>
      <c r="C418" s="74">
        <f>+'PAI 2025 GPS rempl2)'!C415</f>
        <v>0</v>
      </c>
      <c r="D418" s="74" t="str">
        <f>+'PAI 2025 GPS rempl2)'!D415</f>
        <v>Producto</v>
      </c>
      <c r="E418" s="74" t="str">
        <f>+'PAI 2025 GPS rempl2)'!E415</f>
        <v>3003.2</v>
      </c>
      <c r="F418" s="74" t="str">
        <f>+'PAI 2025 GPS rempl2)'!F415</f>
        <v>Operativo</v>
      </c>
      <c r="G418" s="74" t="str">
        <f>IF(ISERROR(VLOOKUP(E418,'Plantilla publicacion'!$A$3:$F$502,6,0)),"N/A",(VLOOKUP(E418,'Plantilla publicacion'!$A$3:$F$502,6,0)))</f>
        <v>81-Mejorar la oportunidad en la atención de trámites y servicios.</v>
      </c>
      <c r="H418" s="74" t="str">
        <f>IF(ISERROR(VLOOKUP(E418,'Plantilla publicacion'!$A$3:$P$502,14,0)),"N/A",(VLOOKUP(E418,'Plantilla publicacion'!$A$3:$P$502,14,0)))</f>
        <v>138-Avance promedio de cumplimiento de productos asociados a mejorar la oportunidad en la atención de trámites y servicios.</v>
      </c>
      <c r="I418" s="74" t="str">
        <f>IF(ISERROR(VLOOKUP(E418,'Plantilla publicacion'!$A$3:$P$502,15,0)),"N/A",(VLOOKUP(E418,'Plantilla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18" s="74" t="str">
        <f>IF(ISERROR(VLOOKUP(E418,'Plantilla publicacion'!$A$3:$Q$502,17,0)),"N/A",(VLOOKUP(E418,'Plantilla publicacion'!$A$3:$Q$502,17,0)))</f>
        <v>PND - 5-31-5-b- Convergencia regional - Entidades públicas territoriales y nacionales fortalecidas / PES - Transformación Institucional</v>
      </c>
      <c r="K418" s="74" t="str">
        <f>+'PAI 2025 GPS rempl2)'!K415</f>
        <v>No</v>
      </c>
      <c r="L418" s="74" t="str">
        <f>+'PAI 2025 GPS rempl2)'!L415</f>
        <v>C-3503-0200-0009-40401c</v>
      </c>
      <c r="M418" s="74" t="str">
        <f>IF(ISERROR(VLOOKUP(E418,'Plantilla publicacion'!$A$3:$E$502,5,0)),"N/A",(VLOOKUP(E418,'Plantilla publicacion'!$A$3:$E$502,5,0)))</f>
        <v>Política Servicio al Ciudadano_DIMENSIÓN Gestión con Valores para Resultados</v>
      </c>
      <c r="N418" s="74" t="str">
        <f>IF(VLOOKUP(A418,'Plantilla publicacion'!$A$3:$Q$502,16,0)=0,"NA",VLOOKUP(A418,'Plantilla publicacion'!$A$3:$Q$502,16,0))</f>
        <v>NA</v>
      </c>
      <c r="O418" s="74" t="str">
        <f>+'PAI 2025 GPS rempl2)'!O415</f>
        <v>Arreglos Directos desarrollados a través de las atenciones de las Casas y Rutas del Consumidor, realizados. (Informe final)</v>
      </c>
      <c r="P418" s="74">
        <f>+'PAI 2025 GPS rempl2)'!P415</f>
        <v>10</v>
      </c>
      <c r="Q418" s="74">
        <f>+'PAI 2025 GPS rempl2)'!Q415</f>
        <v>40</v>
      </c>
      <c r="R418" s="74" t="str">
        <f>+'PAI 2025 GPS rempl2)'!R415</f>
        <v>Porcentual</v>
      </c>
      <c r="S418" s="74" t="str">
        <f>+'PAI 2025 GPS rempl2)'!S415</f>
        <v>% de encuentros realizados / 40% de invitaciones enviadas</v>
      </c>
      <c r="T418" s="74" t="str">
        <f>+'PAI 2025 GPS rempl2)'!T415</f>
        <v>2025-02-03</v>
      </c>
      <c r="U418" s="74" t="str">
        <f>+'PAI 2025 GPS rempl2)'!U415</f>
        <v>2025-12-31</v>
      </c>
      <c r="V418" s="74" t="str">
        <f>+'PAI 2025 GPS rempl2)'!V415</f>
        <v>3003-GRUPO DE TRABAJO DE APOYO A LA RED NACIONAL DE PROTECCIÓN  AL CONSUMIDOR</v>
      </c>
    </row>
    <row r="419" spans="1:22" ht="45" x14ac:dyDescent="0.25">
      <c r="A419" s="36" t="str">
        <f>+'PAI 2025 GPS rempl2)'!A416</f>
        <v>3003.2.1</v>
      </c>
      <c r="B419" s="73" t="str">
        <f>+'PAI 2025 GPS rempl2)'!B416</f>
        <v>3003-GRUPO DE TRABAJO DE APOYO A LA RED NACIONAL DE PROTECCIÓN  AL CONSUMIDOR</v>
      </c>
      <c r="C419" s="73">
        <f>+'PAI 2025 GPS rempl2)'!C416</f>
        <v>0</v>
      </c>
      <c r="D419" s="73" t="str">
        <f>+'PAI 2025 GPS rempl2)'!D416</f>
        <v>Actividad propia</v>
      </c>
      <c r="E419" s="73" t="str">
        <f>+'PAI 2025 GPS rempl2)'!E416</f>
        <v>3003.2.1</v>
      </c>
      <c r="F419" s="73" t="str">
        <f>+'PAI 2025 GPS rempl2)'!F416</f>
        <v>N/A</v>
      </c>
      <c r="G419" s="73" t="str">
        <f>+'PAI 2025 GPS rempl2)'!G416</f>
        <v>N/A</v>
      </c>
      <c r="H419" s="73" t="str">
        <f>+'PAI 2025 GPS rempl2)'!H416</f>
        <v>N/A</v>
      </c>
      <c r="I419" s="73" t="str">
        <f>+'PAI 2025 GPS rempl2)'!I416</f>
        <v>N/A</v>
      </c>
      <c r="J419" s="73">
        <f>IF(ISERROR(VLOOKUP(E419,'Plantilla publicacion'!$A$3:$Q$502,17,0)),"N/A",(VLOOKUP(E419,'Plantilla publicacion'!$A$3:$Q$502,17,0)))</f>
        <v>0</v>
      </c>
      <c r="K419" s="73" t="str">
        <f>+'PAI 2025 GPS rempl2)'!K416</f>
        <v>N/A</v>
      </c>
      <c r="L419" s="73" t="str">
        <f>+'PAI 2025 GPS rempl2)'!L416</f>
        <v>N/A</v>
      </c>
      <c r="M419" s="73" t="str">
        <f>+'PAI 2025 GPS rempl2)'!M416</f>
        <v>N/A</v>
      </c>
      <c r="N419" s="73"/>
      <c r="O419" s="73" t="str">
        <f>+'PAI 2025 GPS rempl2)'!O416</f>
        <v>Realizar invitaciones de servicio arreglo directo (Informe trimestral acumulado) (Informe elaborado de las invitaciones servicio arreglo directo)</v>
      </c>
      <c r="P419" s="73">
        <f>+'PAI 2025 GPS rempl2)'!P416</f>
        <v>30</v>
      </c>
      <c r="Q419" s="73">
        <f>+'PAI 2025 GPS rempl2)'!Q416</f>
        <v>4000</v>
      </c>
      <c r="R419" s="73" t="str">
        <f>+'PAI 2025 GPS rempl2)'!R416</f>
        <v>Númerica</v>
      </c>
      <c r="S419" s="73" t="str">
        <f>+'PAI 2025 GPS rempl2)'!S416</f>
        <v># de invitaciones realizadas / 4000 invitaciones programadas</v>
      </c>
      <c r="T419" s="73" t="str">
        <f>+'PAI 2025 GPS rempl2)'!T416</f>
        <v>2025-02-03</v>
      </c>
      <c r="U419" s="73" t="str">
        <f>+'PAI 2025 GPS rempl2)'!U416</f>
        <v>2025-12-31</v>
      </c>
      <c r="V419" s="73" t="str">
        <f>+'PAI 2025 GPS rempl2)'!V416</f>
        <v>3003-GRUPO DE TRABAJO DE APOYO A LA RED NACIONAL DE PROTECCIÓN  AL CONSUMIDOR</v>
      </c>
    </row>
    <row r="420" spans="1:22" ht="45" x14ac:dyDescent="0.25">
      <c r="A420" s="36" t="str">
        <f>+'PAI 2025 GPS rempl2)'!A417</f>
        <v>3003.2.2</v>
      </c>
      <c r="B420" s="73" t="str">
        <f>+'PAI 2025 GPS rempl2)'!B417</f>
        <v>3003-GRUPO DE TRABAJO DE APOYO A LA RED NACIONAL DE PROTECCIÓN  AL CONSUMIDOR</v>
      </c>
      <c r="C420" s="73">
        <f>+'PAI 2025 GPS rempl2)'!C417</f>
        <v>0</v>
      </c>
      <c r="D420" s="73" t="str">
        <f>+'PAI 2025 GPS rempl2)'!D417</f>
        <v>Actividad propia</v>
      </c>
      <c r="E420" s="73" t="str">
        <f>+'PAI 2025 GPS rempl2)'!E417</f>
        <v>3003.2.2</v>
      </c>
      <c r="F420" s="73" t="str">
        <f>+'PAI 2025 GPS rempl2)'!F417</f>
        <v>N/A</v>
      </c>
      <c r="G420" s="73" t="str">
        <f>+'PAI 2025 GPS rempl2)'!G417</f>
        <v>N/A</v>
      </c>
      <c r="H420" s="73" t="str">
        <f>+'PAI 2025 GPS rempl2)'!H417</f>
        <v>N/A</v>
      </c>
      <c r="I420" s="73" t="str">
        <f>+'PAI 2025 GPS rempl2)'!I417</f>
        <v>N/A</v>
      </c>
      <c r="J420" s="73">
        <f>IF(ISERROR(VLOOKUP(E420,'Plantilla publicacion'!$A$3:$Q$502,17,0)),"N/A",(VLOOKUP(E420,'Plantilla publicacion'!$A$3:$Q$502,17,0)))</f>
        <v>0</v>
      </c>
      <c r="K420" s="73" t="str">
        <f>+'PAI 2025 GPS rempl2)'!K417</f>
        <v>N/A</v>
      </c>
      <c r="L420" s="73" t="str">
        <f>+'PAI 2025 GPS rempl2)'!L417</f>
        <v>N/A</v>
      </c>
      <c r="M420" s="73" t="str">
        <f>+'PAI 2025 GPS rempl2)'!M417</f>
        <v>N/A</v>
      </c>
      <c r="N420" s="73"/>
      <c r="O420" s="73" t="str">
        <f>+'PAI 2025 GPS rempl2)'!O417</f>
        <v>Realizar Jornada Nacional de las soluciones en materia de protección al consumidor  (Informe jornada Nacional de las soluciones en materia de protección al consumidor)</v>
      </c>
      <c r="P420" s="73">
        <f>+'PAI 2025 GPS rempl2)'!P417</f>
        <v>30</v>
      </c>
      <c r="Q420" s="73">
        <f>+'PAI 2025 GPS rempl2)'!Q417</f>
        <v>4</v>
      </c>
      <c r="R420" s="73" t="str">
        <f>+'PAI 2025 GPS rempl2)'!R417</f>
        <v>Númerica</v>
      </c>
      <c r="S420" s="73" t="str">
        <f>+'PAI 2025 GPS rempl2)'!S417</f>
        <v># de jornadas realizadas / 4 jornadas programadas</v>
      </c>
      <c r="T420" s="73" t="str">
        <f>+'PAI 2025 GPS rempl2)'!T417</f>
        <v>2025-02-03</v>
      </c>
      <c r="U420" s="73" t="str">
        <f>+'PAI 2025 GPS rempl2)'!U417</f>
        <v>2025-12-31</v>
      </c>
      <c r="V420" s="73" t="str">
        <f>+'PAI 2025 GPS rempl2)'!V417</f>
        <v>3003-GRUPO DE TRABAJO DE APOYO A LA RED NACIONAL DE PROTECCIÓN  AL CONSUMIDOR</v>
      </c>
    </row>
    <row r="421" spans="1:22" ht="45" x14ac:dyDescent="0.25">
      <c r="A421" s="36" t="str">
        <f>+'PAI 2025 GPS rempl2)'!A418</f>
        <v>3003.2.3</v>
      </c>
      <c r="B421" s="73" t="str">
        <f>+'PAI 2025 GPS rempl2)'!B418</f>
        <v>3003-GRUPO DE TRABAJO DE APOYO A LA RED NACIONAL DE PROTECCIÓN  AL CONSUMIDOR</v>
      </c>
      <c r="C421" s="73">
        <f>+'PAI 2025 GPS rempl2)'!C418</f>
        <v>0</v>
      </c>
      <c r="D421" s="73" t="str">
        <f>+'PAI 2025 GPS rempl2)'!D418</f>
        <v>Actividad propia</v>
      </c>
      <c r="E421" s="73" t="str">
        <f>+'PAI 2025 GPS rempl2)'!E418</f>
        <v>3003.2.3</v>
      </c>
      <c r="F421" s="73" t="str">
        <f>+'PAI 2025 GPS rempl2)'!F418</f>
        <v>N/A</v>
      </c>
      <c r="G421" s="73" t="str">
        <f>+'PAI 2025 GPS rempl2)'!G418</f>
        <v>N/A</v>
      </c>
      <c r="H421" s="73" t="str">
        <f>+'PAI 2025 GPS rempl2)'!H418</f>
        <v>N/A</v>
      </c>
      <c r="I421" s="73" t="str">
        <f>+'PAI 2025 GPS rempl2)'!I418</f>
        <v>N/A</v>
      </c>
      <c r="J421" s="73">
        <f>IF(ISERROR(VLOOKUP(E421,'Plantilla publicacion'!$A$3:$Q$502,17,0)),"N/A",(VLOOKUP(E421,'Plantilla publicacion'!$A$3:$Q$502,17,0)))</f>
        <v>0</v>
      </c>
      <c r="K421" s="73" t="str">
        <f>+'PAI 2025 GPS rempl2)'!K418</f>
        <v>N/A</v>
      </c>
      <c r="L421" s="73" t="str">
        <f>+'PAI 2025 GPS rempl2)'!L418</f>
        <v>N/A</v>
      </c>
      <c r="M421" s="73" t="str">
        <f>+'PAI 2025 GPS rempl2)'!M418</f>
        <v>N/A</v>
      </c>
      <c r="N421" s="73"/>
      <c r="O421" s="73" t="str">
        <f>+'PAI 2025 GPS rempl2)'!O418</f>
        <v>Agendar los arreglos directos (Informe final que identifique las invitaciones realizadas y en cuales de ellas se agendó arreglo directo)</v>
      </c>
      <c r="P421" s="73">
        <f>+'PAI 2025 GPS rempl2)'!P418</f>
        <v>40</v>
      </c>
      <c r="Q421" s="73">
        <f>+'PAI 2025 GPS rempl2)'!Q418</f>
        <v>40</v>
      </c>
      <c r="R421" s="73" t="str">
        <f>+'PAI 2025 GPS rempl2)'!R418</f>
        <v>Porcentual</v>
      </c>
      <c r="S421" s="73" t="str">
        <f>+'PAI 2025 GPS rempl2)'!S418</f>
        <v>% de Arreglos directos agendados / 40% de Invitaciones realizadas</v>
      </c>
      <c r="T421" s="73" t="str">
        <f>+'PAI 2025 GPS rempl2)'!T418</f>
        <v>2025-02-03</v>
      </c>
      <c r="U421" s="73" t="str">
        <f>+'PAI 2025 GPS rempl2)'!U418</f>
        <v>2025-12-31</v>
      </c>
      <c r="V421" s="73" t="str">
        <f>+'PAI 2025 GPS rempl2)'!V418</f>
        <v>3003-GRUPO DE TRABAJO DE APOYO A LA RED NACIONAL DE PROTECCIÓN  AL CONSUMIDOR</v>
      </c>
    </row>
    <row r="422" spans="1:22" ht="105" x14ac:dyDescent="0.25">
      <c r="A422" s="36" t="str">
        <f>+'PAI 2025 GPS rempl2)'!A419</f>
        <v>3003.3</v>
      </c>
      <c r="B422" s="74" t="str">
        <f>+'PAI 2025 GPS rempl2)'!B419</f>
        <v>3003-GRUPO DE TRABAJO DE APOYO A LA RED NACIONAL DE PROTECCIÓN  AL CONSUMIDOR</v>
      </c>
      <c r="C422" s="74">
        <f>+'PAI 2025 GPS rempl2)'!C419</f>
        <v>0</v>
      </c>
      <c r="D422" s="74" t="str">
        <f>+'PAI 2025 GPS rempl2)'!D419</f>
        <v>Producto</v>
      </c>
      <c r="E422" s="74" t="str">
        <f>+'PAI 2025 GPS rempl2)'!E419</f>
        <v>3003.3</v>
      </c>
      <c r="F422" s="74" t="str">
        <f>+'PAI 2025 GPS rempl2)'!F419</f>
        <v>Innovador</v>
      </c>
      <c r="G422" s="74" t="str">
        <f>IF(ISERROR(VLOOKUP(E422,'Plantilla publicacion'!$A$3:$F$502,6,0)),"N/A",(VLOOKUP(E422,'Plantilla publicacion'!$A$3:$F$502,6,0)))</f>
        <v>59-Generar sinergias con agentes nacionales e internacionales que permitan potenciar las capacidades de la SIC.</v>
      </c>
      <c r="H422" s="74" t="str">
        <f>IF(ISERROR(VLOOKUP(E422,'Plantilla publicacion'!$A$3:$P$502,14,0)),"N/A",(VLOOKUP(E422,'Plantilla publicacion'!$A$3:$P$502,14,0)))</f>
        <v>105-Cumplimiento de productos del PAI asociados a Generar sinergias con agentes nacionales e internacionales que permitan potenciar las capacidades de la SIC.</v>
      </c>
      <c r="I422" s="74" t="str">
        <f>IF(ISERROR(VLOOKUP(E422,'Plantilla publicacion'!$A$3:$P$502,15,0)),"N/A",(VLOOKUP(E422,'Plantilla publicacion'!$A$3:$P$502,15,0)))</f>
        <v>63 - 1-Generación de oportunidades de cooperación y fortalecimiento de existentes con grupos de interés y de valor.-5-Direccionamiento de la oferta institucional con productos y/o servicios con enfoque preventivo, diferencial y territorial.</v>
      </c>
      <c r="J422" s="74" t="str">
        <f>IF(ISERROR(VLOOKUP(E422,'Plantilla publicacion'!$A$3:$Q$502,17,0)),"N/A",(VLOOKUP(E422,'Plantilla publicacion'!$A$3:$Q$502,17,0)))</f>
        <v>PND - 4-04-1-c- Transformación productiva, internacionalización y acción climática - Políticas de competencia, consumidor e infraestructura de la calidad modernas / PES - Internacionalización</v>
      </c>
      <c r="K422" s="74" t="str">
        <f>+'PAI 2025 GPS rempl2)'!K419</f>
        <v>No</v>
      </c>
      <c r="L422" s="74" t="str">
        <f>+'PAI 2025 GPS rempl2)'!L419</f>
        <v>C-3503-0200-0009-40401c</v>
      </c>
      <c r="M422" s="74" t="str">
        <f>IF(ISERROR(VLOOKUP(E422,'Plantilla publicacion'!$A$3:$E$502,5,0)),"N/A",(VLOOKUP(E422,'Plantilla publicacion'!$A$3:$E$502,5,0)))</f>
        <v>Política Participación Ciudadana en la Gestión Pública _DIMENSIÓN Gestión con Valores para Resultados</v>
      </c>
      <c r="N422" s="74" t="str">
        <f>IF(VLOOKUP(A422,'Plantilla publicacion'!$A$3:$Q$502,16,0)=0,"NA",VLOOKUP(A422,'Plantilla publicacion'!$A$3:$Q$502,16,0))</f>
        <v>PND_8_Fortalecer las capacidades y conocimiento sobre derechos y deberes de las relaciones de consumo / PND_10_Fortalecer las actividades de inspección vigilancia y control</v>
      </c>
      <c r="O422" s="74" t="str">
        <f>+'PAI 2025 GPS rempl2)'!O419</f>
        <v>Alcaldías en sus facultades administrativas y de metrología legal frente a la protección al consumidor en el territorio nacional, capacitadas (Informe final)</v>
      </c>
      <c r="P422" s="74">
        <f>+'PAI 2025 GPS rempl2)'!P419</f>
        <v>20</v>
      </c>
      <c r="Q422" s="74">
        <f>+'PAI 2025 GPS rempl2)'!Q419</f>
        <v>440</v>
      </c>
      <c r="R422" s="74" t="str">
        <f>+'PAI 2025 GPS rempl2)'!R419</f>
        <v>Númerica</v>
      </c>
      <c r="S422" s="74" t="str">
        <f>+'PAI 2025 GPS rempl2)'!S419</f>
        <v># de alcaldías en materia de protección al consumidor capacitadas(fortalecidas) / 440 alcaldías programadas para capacitar en el 2025 (40total de alcaldías)</v>
      </c>
      <c r="T422" s="74" t="str">
        <f>+'PAI 2025 GPS rempl2)'!T419</f>
        <v>2025-02-03</v>
      </c>
      <c r="U422" s="74" t="str">
        <f>+'PAI 2025 GPS rempl2)'!U419</f>
        <v>2025-12-31</v>
      </c>
      <c r="V422" s="74" t="str">
        <f>+'PAI 2025 GPS rempl2)'!V419</f>
        <v>3003-GRUPO DE TRABAJO DE APOYO A LA RED NACIONAL DE PROTECCIÓN  AL CONSUMIDOR</v>
      </c>
    </row>
    <row r="423" spans="1:22" ht="45" x14ac:dyDescent="0.25">
      <c r="A423" s="36" t="str">
        <f>+'PAI 2025 GPS rempl2)'!A420</f>
        <v>3003.3.1</v>
      </c>
      <c r="B423" s="73" t="str">
        <f>+'PAI 2025 GPS rempl2)'!B420</f>
        <v>3003-GRUPO DE TRABAJO DE APOYO A LA RED NACIONAL DE PROTECCIÓN  AL CONSUMIDOR</v>
      </c>
      <c r="C423" s="73">
        <f>+'PAI 2025 GPS rempl2)'!C420</f>
        <v>0</v>
      </c>
      <c r="D423" s="73" t="str">
        <f>+'PAI 2025 GPS rempl2)'!D420</f>
        <v>Actividad propia</v>
      </c>
      <c r="E423" s="73" t="str">
        <f>+'PAI 2025 GPS rempl2)'!E420</f>
        <v>3003.3.1</v>
      </c>
      <c r="F423" s="73" t="str">
        <f>+'PAI 2025 GPS rempl2)'!F420</f>
        <v>N/A</v>
      </c>
      <c r="G423" s="73" t="str">
        <f>+'PAI 2025 GPS rempl2)'!G420</f>
        <v>N/A</v>
      </c>
      <c r="H423" s="73" t="str">
        <f>+'PAI 2025 GPS rempl2)'!H420</f>
        <v>N/A</v>
      </c>
      <c r="I423" s="73" t="str">
        <f>+'PAI 2025 GPS rempl2)'!I420</f>
        <v>N/A</v>
      </c>
      <c r="J423" s="73">
        <f>IF(ISERROR(VLOOKUP(E423,'Plantilla publicacion'!$A$3:$Q$502,17,0)),"N/A",(VLOOKUP(E423,'Plantilla publicacion'!$A$3:$Q$502,17,0)))</f>
        <v>0</v>
      </c>
      <c r="K423" s="73" t="str">
        <f>+'PAI 2025 GPS rempl2)'!K420</f>
        <v>N/A</v>
      </c>
      <c r="L423" s="73" t="str">
        <f>+'PAI 2025 GPS rempl2)'!L420</f>
        <v>N/A</v>
      </c>
      <c r="M423" s="73" t="str">
        <f>+'PAI 2025 GPS rempl2)'!M420</f>
        <v>N/A</v>
      </c>
      <c r="N423" s="73"/>
      <c r="O423" s="73" t="str">
        <f>+'PAI 2025 GPS rempl2)'!O420</f>
        <v>Aprobar por parte del coordinador de la RED el cronograma de intervención de alcaldías (Cronograma de intervención de alcaldías aprobado por parte del coordinador de la RED)</v>
      </c>
      <c r="P423" s="73">
        <f>+'PAI 2025 GPS rempl2)'!P420</f>
        <v>20</v>
      </c>
      <c r="Q423" s="73">
        <f>+'PAI 2025 GPS rempl2)'!Q420</f>
        <v>1</v>
      </c>
      <c r="R423" s="73" t="str">
        <f>+'PAI 2025 GPS rempl2)'!R420</f>
        <v>Númerica</v>
      </c>
      <c r="S423" s="73" t="str">
        <f>+'PAI 2025 GPS rempl2)'!S420</f>
        <v># de cronogramas aprobado / 1 cronogramas programado</v>
      </c>
      <c r="T423" s="73" t="str">
        <f>+'PAI 2025 GPS rempl2)'!T420</f>
        <v>2025-02-03</v>
      </c>
      <c r="U423" s="73" t="str">
        <f>+'PAI 2025 GPS rempl2)'!U420</f>
        <v>2025-02-28</v>
      </c>
      <c r="V423" s="73" t="str">
        <f>+'PAI 2025 GPS rempl2)'!V420</f>
        <v>3003-GRUPO DE TRABAJO DE APOYO A LA RED NACIONAL DE PROTECCIÓN  AL CONSUMIDOR</v>
      </c>
    </row>
    <row r="424" spans="1:22" ht="45" x14ac:dyDescent="0.25">
      <c r="A424" s="36" t="str">
        <f>+'PAI 2025 GPS rempl2)'!A421</f>
        <v>3003.3.2</v>
      </c>
      <c r="B424" s="73" t="str">
        <f>+'PAI 2025 GPS rempl2)'!B421</f>
        <v>3003-GRUPO DE TRABAJO DE APOYO A LA RED NACIONAL DE PROTECCIÓN  AL CONSUMIDOR</v>
      </c>
      <c r="C424" s="73">
        <f>+'PAI 2025 GPS rempl2)'!C421</f>
        <v>0</v>
      </c>
      <c r="D424" s="73" t="str">
        <f>+'PAI 2025 GPS rempl2)'!D421</f>
        <v>Actividad propia</v>
      </c>
      <c r="E424" s="73" t="str">
        <f>+'PAI 2025 GPS rempl2)'!E421</f>
        <v>3003.3.2</v>
      </c>
      <c r="F424" s="73" t="str">
        <f>+'PAI 2025 GPS rempl2)'!F421</f>
        <v>N/A</v>
      </c>
      <c r="G424" s="73" t="str">
        <f>+'PAI 2025 GPS rempl2)'!G421</f>
        <v>N/A</v>
      </c>
      <c r="H424" s="73" t="str">
        <f>+'PAI 2025 GPS rempl2)'!H421</f>
        <v>N/A</v>
      </c>
      <c r="I424" s="73" t="str">
        <f>+'PAI 2025 GPS rempl2)'!I421</f>
        <v>N/A</v>
      </c>
      <c r="J424" s="73">
        <f>IF(ISERROR(VLOOKUP(E424,'Plantilla publicacion'!$A$3:$Q$502,17,0)),"N/A",(VLOOKUP(E424,'Plantilla publicacion'!$A$3:$Q$502,17,0)))</f>
        <v>0</v>
      </c>
      <c r="K424" s="73" t="str">
        <f>+'PAI 2025 GPS rempl2)'!K421</f>
        <v>N/A</v>
      </c>
      <c r="L424" s="73" t="str">
        <f>+'PAI 2025 GPS rempl2)'!L421</f>
        <v>N/A</v>
      </c>
      <c r="M424" s="73" t="str">
        <f>+'PAI 2025 GPS rempl2)'!M421</f>
        <v>N/A</v>
      </c>
      <c r="N424" s="73"/>
      <c r="O424" s="73" t="str">
        <f>+'PAI 2025 GPS rempl2)'!O421</f>
        <v>Capacitar en materia de protección al consumidor a las alcaldías municipales (Informe trimestral de seguimiento y Listados de Asistencia/registros fotográficos/capturas de pantallas)</v>
      </c>
      <c r="P424" s="73">
        <f>+'PAI 2025 GPS rempl2)'!P421</f>
        <v>80</v>
      </c>
      <c r="Q424" s="73">
        <f>+'PAI 2025 GPS rempl2)'!Q421</f>
        <v>440</v>
      </c>
      <c r="R424" s="73" t="str">
        <f>+'PAI 2025 GPS rempl2)'!R421</f>
        <v>Númerica</v>
      </c>
      <c r="S424" s="73" t="str">
        <f>+'PAI 2025 GPS rempl2)'!S421</f>
        <v># de alcaldías capacitadas / 440 alcaldías programadas</v>
      </c>
      <c r="T424" s="73" t="str">
        <f>+'PAI 2025 GPS rempl2)'!T421</f>
        <v>2025-02-03</v>
      </c>
      <c r="U424" s="73" t="str">
        <f>+'PAI 2025 GPS rempl2)'!U421</f>
        <v>2025-12-31</v>
      </c>
      <c r="V424" s="73" t="str">
        <f>+'PAI 2025 GPS rempl2)'!V421</f>
        <v>3003-GRUPO DE TRABAJO DE APOYO A LA RED NACIONAL DE PROTECCIÓN  AL CONSUMIDOR</v>
      </c>
    </row>
    <row r="425" spans="1:22" ht="75" x14ac:dyDescent="0.25">
      <c r="A425" s="36" t="str">
        <f>+'PAI 2025 GPS rempl2)'!A422</f>
        <v>3003.4</v>
      </c>
      <c r="B425" s="74" t="str">
        <f>+'PAI 2025 GPS rempl2)'!B422</f>
        <v>3003-GRUPO DE TRABAJO DE APOYO A LA RED NACIONAL DE PROTECCIÓN  AL CONSUMIDOR</v>
      </c>
      <c r="C425" s="74">
        <f>+'PAI 2025 GPS rempl2)'!C422</f>
        <v>0</v>
      </c>
      <c r="D425" s="74" t="str">
        <f>+'PAI 2025 GPS rempl2)'!D422</f>
        <v>Producto</v>
      </c>
      <c r="E425" s="74" t="str">
        <f>+'PAI 2025 GPS rempl2)'!E422</f>
        <v>3003.4</v>
      </c>
      <c r="F425" s="74" t="str">
        <f>+'PAI 2025 GPS rempl2)'!F422</f>
        <v>Operativo</v>
      </c>
      <c r="G425" s="74" t="str">
        <f>IF(ISERROR(VLOOKUP(E425,'Plantilla publicacion'!$A$3:$F$502,6,0)),"N/A",(VLOOKUP(E425,'Plantilla publicacion'!$A$3:$F$502,6,0)))</f>
        <v>59-Generar sinergias con agentes nacionales e internacionales que permitan potenciar las capacidades de la SIC.</v>
      </c>
      <c r="H425" s="74" t="str">
        <f>IF(ISERROR(VLOOKUP(E425,'Plantilla publicacion'!$A$3:$P$502,14,0)),"N/A",(VLOOKUP(E425,'Plantilla publicacion'!$A$3:$P$502,14,0)))</f>
        <v>105-Cumplimiento de productos del PAI asociados a Generar sinergias con agentes nacionales e internacionales que permitan potenciar las capacidades de la SIC.</v>
      </c>
      <c r="I425" s="74" t="str">
        <f>IF(ISERROR(VLOOKUP(E425,'Plantilla publicacion'!$A$3:$P$502,15,0)),"N/A",(VLOOKUP(E425,'Plantilla publicacion'!$A$3:$P$502,15,0)))</f>
        <v>63 - 1-Generación de oportunidades de cooperación y fortalecimiento de existentes con grupos de interés y de valor.-5-Direccionamiento de la oferta institucional con productos y/o servicios con enfoque preventivo, diferencial y territorial.</v>
      </c>
      <c r="J425" s="74" t="str">
        <f>IF(ISERROR(VLOOKUP(E425,'Plantilla publicacion'!$A$3:$Q$502,17,0)),"N/A",(VLOOKUP(E425,'Plantilla publicacion'!$A$3:$Q$502,17,0)))</f>
        <v>PND - 4-04-1-c- Transformación productiva, internacionalización y acción climática - Políticas de competencia, consumidor e infraestructura de la calidad modernas / PES - Internacionalización</v>
      </c>
      <c r="K425" s="74" t="str">
        <f>+'PAI 2025 GPS rempl2)'!K422</f>
        <v>Si</v>
      </c>
      <c r="L425" s="74" t="str">
        <f>+'PAI 2025 GPS rempl2)'!L422</f>
        <v>C-3503-0200-0009-40401c</v>
      </c>
      <c r="M425" s="74" t="str">
        <f>IF(ISERROR(VLOOKUP(E425,'Plantilla publicacion'!$A$3:$E$502,5,0)),"N/A",(VLOOKUP(E425,'Plantilla publicacion'!$A$3:$E$502,5,0)))</f>
        <v>Política Servicio al Ciudadano_DIMENSIÓN Gestión con Valores para Resultados</v>
      </c>
      <c r="N425" s="74" t="str">
        <f>IF(VLOOKUP(A425,'Plantilla publicacion'!$A$3:$Q$502,16,0)=0,"NA",VLOOKUP(A425,'Plantilla publicacion'!$A$3:$Q$502,16,0))</f>
        <v xml:space="preserve">PND_8_Fortalecer las capacidades y conocimiento sobre derechos y deberes de las relaciones de consumo </v>
      </c>
      <c r="O425" s="74" t="str">
        <f>+'PAI 2025 GPS rempl2)'!O422</f>
        <v>Cobertura departamental de la Red Nacional de Protección al Consumidor, a través de las Casas de Consumidor de Bienes y Servicios, ampliada (Informe final)</v>
      </c>
      <c r="P425" s="74">
        <f>+'PAI 2025 GPS rempl2)'!P422</f>
        <v>15</v>
      </c>
      <c r="Q425" s="74">
        <f>+'PAI 2025 GPS rempl2)'!Q422</f>
        <v>5</v>
      </c>
      <c r="R425" s="74" t="str">
        <f>+'PAI 2025 GPS rempl2)'!R422</f>
        <v>Númerica</v>
      </c>
      <c r="S425" s="74" t="str">
        <f>+'PAI 2025 GPS rempl2)'!S422</f>
        <v># de casas abiertas en departamentos sin presencia de la Red Nacional de Protección del Consumidor / 5 casas programadas</v>
      </c>
      <c r="T425" s="74" t="str">
        <f>+'PAI 2025 GPS rempl2)'!T422</f>
        <v>2025-02-03</v>
      </c>
      <c r="U425" s="74" t="str">
        <f>+'PAI 2025 GPS rempl2)'!U422</f>
        <v>2025-12-19</v>
      </c>
      <c r="V425" s="74" t="str">
        <f>+'PAI 2025 GPS rempl2)'!V422</f>
        <v>142-GRUPO DE TRABAJO DE SERVICIOS ADMINISTRATIVOS Y RECURSOS FÍSICOS;
3003-GRUPO DE TRABAJO DE APOYO A LA RED NACIONAL DE PROTECCIÓN  AL CONSUMIDOR;
73-GRUPO DE TRABAJO DE COMUNICACION</v>
      </c>
    </row>
    <row r="426" spans="1:22" ht="75" x14ac:dyDescent="0.25">
      <c r="A426" s="36" t="str">
        <f>+'PAI 2025 GPS rempl2)'!A423</f>
        <v>3003.4.1</v>
      </c>
      <c r="B426" s="73" t="str">
        <f>+'PAI 2025 GPS rempl2)'!B423</f>
        <v>3003-GRUPO DE TRABAJO DE APOYO A LA RED NACIONAL DE PROTECCIÓN  AL CONSUMIDOR</v>
      </c>
      <c r="C426" s="73">
        <f>+'PAI 2025 GPS rempl2)'!C423</f>
        <v>0</v>
      </c>
      <c r="D426" s="73" t="str">
        <f>+'PAI 2025 GPS rempl2)'!D423</f>
        <v>Actividad propia</v>
      </c>
      <c r="E426" s="73" t="str">
        <f>+'PAI 2025 GPS rempl2)'!E423</f>
        <v>3003.4.1</v>
      </c>
      <c r="F426" s="73" t="str">
        <f>+'PAI 2025 GPS rempl2)'!F423</f>
        <v>N/A</v>
      </c>
      <c r="G426" s="73" t="str">
        <f>+'PAI 2025 GPS rempl2)'!G423</f>
        <v>N/A</v>
      </c>
      <c r="H426" s="73" t="str">
        <f>+'PAI 2025 GPS rempl2)'!H423</f>
        <v>N/A</v>
      </c>
      <c r="I426" s="73" t="str">
        <f>+'PAI 2025 GPS rempl2)'!I423</f>
        <v>N/A</v>
      </c>
      <c r="J426" s="73">
        <f>IF(ISERROR(VLOOKUP(E426,'Plantilla publicacion'!$A$3:$Q$502,17,0)),"N/A",(VLOOKUP(E426,'Plantilla publicacion'!$A$3:$Q$502,17,0)))</f>
        <v>0</v>
      </c>
      <c r="K426" s="73" t="str">
        <f>+'PAI 2025 GPS rempl2)'!K423</f>
        <v>N/A</v>
      </c>
      <c r="L426" s="73" t="str">
        <f>+'PAI 2025 GPS rempl2)'!L423</f>
        <v>N/A</v>
      </c>
      <c r="M426" s="73" t="str">
        <f>+'PAI 2025 GPS rempl2)'!M423</f>
        <v>N/A</v>
      </c>
      <c r="N426" s="73"/>
      <c r="O426" s="73" t="str">
        <f>+'PAI 2025 GPS rempl2)'!O423</f>
        <v>Gestionar y firmar los convenios interadministrativos con las entidades del orden nacional y/o alcaldías para la apertura de nuevas CCBS (Informe convenios interadministrativos con las entidades del orden nacional y/o alcaldías para la apertura de nuevas CCBS)</v>
      </c>
      <c r="P426" s="73">
        <f>+'PAI 2025 GPS rempl2)'!P423</f>
        <v>20</v>
      </c>
      <c r="Q426" s="73">
        <f>+'PAI 2025 GPS rempl2)'!Q423</f>
        <v>5</v>
      </c>
      <c r="R426" s="73" t="str">
        <f>+'PAI 2025 GPS rempl2)'!R423</f>
        <v>Númerica</v>
      </c>
      <c r="S426" s="73" t="str">
        <f>+'PAI 2025 GPS rempl2)'!S423</f>
        <v># de Convenios firmados / 5 convenios programados para firma</v>
      </c>
      <c r="T426" s="73" t="str">
        <f>+'PAI 2025 GPS rempl2)'!T423</f>
        <v>2025-02-03</v>
      </c>
      <c r="U426" s="73" t="str">
        <f>+'PAI 2025 GPS rempl2)'!U423</f>
        <v>2025-12-19</v>
      </c>
      <c r="V426" s="73" t="str">
        <f>+'PAI 2025 GPS rempl2)'!V423</f>
        <v>3003-GRUPO DE TRABAJO DE APOYO A LA RED NACIONAL DE PROTECCIÓN  AL CONSUMIDOR</v>
      </c>
    </row>
    <row r="427" spans="1:22" ht="90" x14ac:dyDescent="0.25">
      <c r="A427" s="36" t="str">
        <f>+'PAI 2025 GPS rempl2)'!A424</f>
        <v>3003.4.2</v>
      </c>
      <c r="B427" s="73" t="str">
        <f>+'PAI 2025 GPS rempl2)'!B424</f>
        <v>3003-GRUPO DE TRABAJO DE APOYO A LA RED NACIONAL DE PROTECCIÓN  AL CONSUMIDOR</v>
      </c>
      <c r="C427" s="73">
        <f>+'PAI 2025 GPS rempl2)'!C424</f>
        <v>0</v>
      </c>
      <c r="D427" s="73" t="str">
        <f>+'PAI 2025 GPS rempl2)'!D424</f>
        <v>Actividad propia</v>
      </c>
      <c r="E427" s="73" t="str">
        <f>+'PAI 2025 GPS rempl2)'!E424</f>
        <v>3003.4.2</v>
      </c>
      <c r="F427" s="73" t="str">
        <f>+'PAI 2025 GPS rempl2)'!F424</f>
        <v>N/A</v>
      </c>
      <c r="G427" s="73" t="str">
        <f>+'PAI 2025 GPS rempl2)'!G424</f>
        <v>N/A</v>
      </c>
      <c r="H427" s="73" t="str">
        <f>+'PAI 2025 GPS rempl2)'!H424</f>
        <v>N/A</v>
      </c>
      <c r="I427" s="73" t="str">
        <f>+'PAI 2025 GPS rempl2)'!I424</f>
        <v>N/A</v>
      </c>
      <c r="J427" s="73">
        <f>IF(ISERROR(VLOOKUP(E427,'Plantilla publicacion'!$A$3:$Q$502,17,0)),"N/A",(VLOOKUP(E427,'Plantilla publicacion'!$A$3:$Q$502,17,0)))</f>
        <v>0</v>
      </c>
      <c r="K427" s="73" t="str">
        <f>+'PAI 2025 GPS rempl2)'!K424</f>
        <v>N/A</v>
      </c>
      <c r="L427" s="73" t="str">
        <f>+'PAI 2025 GPS rempl2)'!L424</f>
        <v>N/A</v>
      </c>
      <c r="M427" s="73" t="str">
        <f>+'PAI 2025 GPS rempl2)'!M424</f>
        <v>N/A</v>
      </c>
      <c r="N427" s="73"/>
      <c r="O427" s="73" t="str">
        <f>+'PAI 2025 GPS rempl2)'!O424</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27" s="73">
        <f>+'PAI 2025 GPS rempl2)'!P424</f>
        <v>20</v>
      </c>
      <c r="Q427" s="73">
        <f>+'PAI 2025 GPS rempl2)'!Q424</f>
        <v>5</v>
      </c>
      <c r="R427" s="73" t="str">
        <f>+'PAI 2025 GPS rempl2)'!R424</f>
        <v>Númerica</v>
      </c>
      <c r="S427" s="73" t="str">
        <f>+'PAI 2025 GPS rempl2)'!S424</f>
        <v># de casas adecuadas y dotadas / 5 casas programadas</v>
      </c>
      <c r="T427" s="73" t="str">
        <f>+'PAI 2025 GPS rempl2)'!T424</f>
        <v>2025-02-03</v>
      </c>
      <c r="U427" s="73" t="str">
        <f>+'PAI 2025 GPS rempl2)'!U424</f>
        <v>2025-12-19</v>
      </c>
      <c r="V427" s="73" t="str">
        <f>+'PAI 2025 GPS rempl2)'!V424</f>
        <v>142-GRUPO DE TRABAJO DE SERVICIOS ADMINISTRATIVOS Y RECURSOS FÍSICOS;
3003-GRUPO DE TRABAJO DE APOYO A LA RED NACIONAL DE PROTECCIÓN  AL CONSUMIDOR</v>
      </c>
    </row>
    <row r="428" spans="1:22" ht="60" x14ac:dyDescent="0.25">
      <c r="A428" s="36" t="str">
        <f>+'PAI 2025 GPS rempl2)'!A425</f>
        <v>3003.4.3</v>
      </c>
      <c r="B428" s="73" t="str">
        <f>+'PAI 2025 GPS rempl2)'!B425</f>
        <v>3003-GRUPO DE TRABAJO DE APOYO A LA RED NACIONAL DE PROTECCIÓN  AL CONSUMIDOR</v>
      </c>
      <c r="C428" s="73">
        <f>+'PAI 2025 GPS rempl2)'!C425</f>
        <v>0</v>
      </c>
      <c r="D428" s="73" t="str">
        <f>+'PAI 2025 GPS rempl2)'!D425</f>
        <v>Actividad propia</v>
      </c>
      <c r="E428" s="73" t="str">
        <f>+'PAI 2025 GPS rempl2)'!E425</f>
        <v>3003.4.3</v>
      </c>
      <c r="F428" s="73" t="str">
        <f>+'PAI 2025 GPS rempl2)'!F425</f>
        <v>N/A</v>
      </c>
      <c r="G428" s="73" t="str">
        <f>+'PAI 2025 GPS rempl2)'!G425</f>
        <v>N/A</v>
      </c>
      <c r="H428" s="73" t="str">
        <f>+'PAI 2025 GPS rempl2)'!H425</f>
        <v>N/A</v>
      </c>
      <c r="I428" s="73" t="str">
        <f>+'PAI 2025 GPS rempl2)'!I425</f>
        <v>N/A</v>
      </c>
      <c r="J428" s="73">
        <f>IF(ISERROR(VLOOKUP(E428,'Plantilla publicacion'!$A$3:$Q$502,17,0)),"N/A",(VLOOKUP(E428,'Plantilla publicacion'!$A$3:$Q$502,17,0)))</f>
        <v>0</v>
      </c>
      <c r="K428" s="73" t="str">
        <f>+'PAI 2025 GPS rempl2)'!K425</f>
        <v>N/A</v>
      </c>
      <c r="L428" s="73" t="str">
        <f>+'PAI 2025 GPS rempl2)'!L425</f>
        <v>N/A</v>
      </c>
      <c r="M428" s="73" t="str">
        <f>+'PAI 2025 GPS rempl2)'!M425</f>
        <v>N/A</v>
      </c>
      <c r="N428" s="73"/>
      <c r="O428" s="73" t="str">
        <f>+'PAI 2025 GPS rempl2)'!O425</f>
        <v>Realizar la inauguración y poner en operacion las Casas del Consumidor de Bienes y Servicios en el territorio nacional (Informe por CCBS aperturada) (Informe por CCBS apertura da y puesta en operación)</v>
      </c>
      <c r="P428" s="73">
        <f>+'PAI 2025 GPS rempl2)'!P425</f>
        <v>60</v>
      </c>
      <c r="Q428" s="73">
        <f>+'PAI 2025 GPS rempl2)'!Q425</f>
        <v>5</v>
      </c>
      <c r="R428" s="73" t="str">
        <f>+'PAI 2025 GPS rempl2)'!R425</f>
        <v>Númerica</v>
      </c>
      <c r="S428" s="73" t="str">
        <f>+'PAI 2025 GPS rempl2)'!S425</f>
        <v># de casas abiertas en departamentos sin presencia de la Red Nacional de Protección del Consumidor / 5 casas programadas</v>
      </c>
      <c r="T428" s="73" t="str">
        <f>+'PAI 2025 GPS rempl2)'!T425</f>
        <v>2025-02-03</v>
      </c>
      <c r="U428" s="73" t="str">
        <f>+'PAI 2025 GPS rempl2)'!U425</f>
        <v>2025-12-19</v>
      </c>
      <c r="V428" s="73" t="str">
        <f>+'PAI 2025 GPS rempl2)'!V425</f>
        <v>3003-GRUPO DE TRABAJO DE APOYO A LA RED NACIONAL DE PROTECCIÓN  AL CONSUMIDOR;
73-GRUPO DE TRABAJO DE COMUNICACION</v>
      </c>
    </row>
    <row r="429" spans="1:22" ht="255" x14ac:dyDescent="0.25">
      <c r="A429" s="36" t="str">
        <f>+'PAI 2025 GPS rempl2)'!A426</f>
        <v>3003.5</v>
      </c>
      <c r="B429" s="74" t="str">
        <f>+'PAI 2025 GPS rempl2)'!B426</f>
        <v>3003-GRUPO DE TRABAJO DE APOYO A LA RED NACIONAL DE PROTECCIÓN  AL CONSUMIDOR</v>
      </c>
      <c r="C429" s="74">
        <f>+'PAI 2025 GPS rempl2)'!C426</f>
        <v>0</v>
      </c>
      <c r="D429" s="74" t="str">
        <f>+'PAI 2025 GPS rempl2)'!D426</f>
        <v>Producto</v>
      </c>
      <c r="E429" s="74" t="str">
        <f>+'PAI 2025 GPS rempl2)'!E426</f>
        <v>3003.5</v>
      </c>
      <c r="F429" s="74" t="str">
        <f>+'PAI 2025 GPS rempl2)'!F426</f>
        <v>Innovador</v>
      </c>
      <c r="G429" s="74" t="str">
        <f>IF(ISERROR(VLOOKUP(E429,'Plantilla publicacion'!$A$3:$F$502,6,0)),"N/A",(VLOOKUP(E429,'Plantilla publicacion'!$A$3:$F$502,6,0)))</f>
        <v>58-Promover el enfoque preventivo, diferencial y territorial en el que hacer misional de la entidad</v>
      </c>
      <c r="H429" s="74" t="str">
        <f>IF(ISERROR(VLOOKUP(E429,'Plantilla publicacion'!$A$3:$P$502,14,0)),"N/A",(VLOOKUP(E429,'Plantilla publicacion'!$A$3:$P$502,14,0)))</f>
        <v>103-Cumplimiento de productos del PAI asociados a Promover el enfoque preventivo, diferencial y territorial en el que hacer misional de la entidad</v>
      </c>
      <c r="I429" s="74" t="str">
        <f>IF(ISERROR(VLOOKUP(E429,'Plantilla publicacion'!$A$3:$P$502,15,0)),"N/A",(VLOOKUP(E429,'Plantilla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9" s="74" t="str">
        <f>IF(ISERROR(VLOOKUP(E429,'Plantilla publicacion'!$A$3:$Q$502,17,0)),"N/A",(VLOOKUP(E429,'Plantilla publicacion'!$A$3:$Q$502,17,0)))</f>
        <v>PND - 5-31-5-b- Convergencia regional - Entidades públicas territoriales y nacionales fortalecidas / PES - Cierre de brechas territoriales</v>
      </c>
      <c r="K429" s="74" t="str">
        <f>+'PAI 2025 GPS rempl2)'!K426</f>
        <v>Si</v>
      </c>
      <c r="L429" s="74" t="str">
        <f>+'PAI 2025 GPS rempl2)'!L426</f>
        <v>C-3503-0200-0009-40401c</v>
      </c>
      <c r="M429" s="74" t="str">
        <f>IF(ISERROR(VLOOKUP(E429,'Plantilla publicacion'!$A$3:$E$502,5,0)),"N/A",(VLOOKUP(E429,'Plantilla publicacion'!$A$3:$E$502,5,0)))</f>
        <v>Política Gestión del Conocimiento y la Innovación _DIMENSIÓN Gestión del conocimiento y la innovación</v>
      </c>
      <c r="N429" s="74" t="str">
        <f>IF(VLOOKUP(A429,'Plantilla publicacion'!$A$3:$Q$502,16,0)=0,"NA",VLOOKUP(A429,'Plantilla publicacion'!$A$3:$Q$502,16,0))</f>
        <v>PND_8_Fortalecer las capacidades y conocimiento sobre derechos y deberes de las relaciones de consumo / PES_20230197 / PEI_17</v>
      </c>
      <c r="O429" s="74" t="str">
        <f>+'PAI 2025 GPS rempl2)'!O426</f>
        <v>Guía de Aprendizaje en Derecho de Consumo traducida a lenguaje de minorías étnicas, elaborada y socializada  (Guía en formato digital)</v>
      </c>
      <c r="P429" s="74">
        <f>+'PAI 2025 GPS rempl2)'!P426</f>
        <v>20</v>
      </c>
      <c r="Q429" s="74">
        <f>+'PAI 2025 GPS rempl2)'!Q426</f>
        <v>1</v>
      </c>
      <c r="R429" s="74" t="str">
        <f>+'PAI 2025 GPS rempl2)'!R426</f>
        <v>Númerica</v>
      </c>
      <c r="S429" s="74" t="str">
        <f>+'PAI 2025 GPS rempl2)'!S426</f>
        <v># de Guía de Aprendizaje en Derecho de Consumo traducida a lenguaje de minorías étnicas, elaborada y socializada / 1 Guía de Aprendizaje en Derecho de Consumo traducida a lenguaje de minorías étnicas. Programada</v>
      </c>
      <c r="T429" s="74" t="str">
        <f>+'PAI 2025 GPS rempl2)'!T426</f>
        <v>2025-02-03</v>
      </c>
      <c r="U429" s="74" t="str">
        <f>+'PAI 2025 GPS rempl2)'!U426</f>
        <v>2025-12-15</v>
      </c>
      <c r="V429" s="74" t="str">
        <f>+'PAI 2025 GPS rempl2)'!V426</f>
        <v>3003-GRUPO DE TRABAJO DE APOYO A LA RED NACIONAL DE PROTECCIÓN  AL CONSUMIDOR;
71-GRUPO DE TRABAJO DE FORMACION;
73-GRUPO DE TRABAJO DE COMUNICACION</v>
      </c>
    </row>
    <row r="430" spans="1:22" ht="45" x14ac:dyDescent="0.25">
      <c r="A430" s="36" t="str">
        <f>+'PAI 2025 GPS rempl2)'!A427</f>
        <v>3003.5.1</v>
      </c>
      <c r="B430" s="73" t="str">
        <f>+'PAI 2025 GPS rempl2)'!B427</f>
        <v>3003-GRUPO DE TRABAJO DE APOYO A LA RED NACIONAL DE PROTECCIÓN  AL CONSUMIDOR</v>
      </c>
      <c r="C430" s="73">
        <f>+'PAI 2025 GPS rempl2)'!C427</f>
        <v>0</v>
      </c>
      <c r="D430" s="73" t="str">
        <f>+'PAI 2025 GPS rempl2)'!D427</f>
        <v>Actividad propia</v>
      </c>
      <c r="E430" s="73" t="str">
        <f>+'PAI 2025 GPS rempl2)'!E427</f>
        <v>3003.5.1</v>
      </c>
      <c r="F430" s="73" t="str">
        <f>+'PAI 2025 GPS rempl2)'!F427</f>
        <v>N/A</v>
      </c>
      <c r="G430" s="73" t="str">
        <f>+'PAI 2025 GPS rempl2)'!G427</f>
        <v>N/A</v>
      </c>
      <c r="H430" s="73" t="str">
        <f>+'PAI 2025 GPS rempl2)'!H427</f>
        <v>N/A</v>
      </c>
      <c r="I430" s="73" t="str">
        <f>+'PAI 2025 GPS rempl2)'!I427</f>
        <v>N/A</v>
      </c>
      <c r="J430" s="73">
        <f>IF(ISERROR(VLOOKUP(E430,'Plantilla publicacion'!$A$3:$Q$502,17,0)),"N/A",(VLOOKUP(E430,'Plantilla publicacion'!$A$3:$Q$502,17,0)))</f>
        <v>0</v>
      </c>
      <c r="K430" s="73" t="str">
        <f>+'PAI 2025 GPS rempl2)'!K427</f>
        <v>N/A</v>
      </c>
      <c r="L430" s="73" t="str">
        <f>+'PAI 2025 GPS rempl2)'!L427</f>
        <v>N/A</v>
      </c>
      <c r="M430" s="73" t="str">
        <f>+'PAI 2025 GPS rempl2)'!M427</f>
        <v>N/A</v>
      </c>
      <c r="N430" s="73"/>
      <c r="O430" s="73" t="str">
        <f>+'PAI 2025 GPS rempl2)'!O427</f>
        <v>Definir el grupo étnico para la traducción de la Guía de Aprendizaje en Derecho de Consumo  (Acta de acuerdo de grupo étnico definido)</v>
      </c>
      <c r="P430" s="73">
        <f>+'PAI 2025 GPS rempl2)'!P427</f>
        <v>10</v>
      </c>
      <c r="Q430" s="73">
        <f>+'PAI 2025 GPS rempl2)'!Q427</f>
        <v>1</v>
      </c>
      <c r="R430" s="73" t="str">
        <f>+'PAI 2025 GPS rempl2)'!R427</f>
        <v>Númerica</v>
      </c>
      <c r="S430" s="73" t="str">
        <f>+'PAI 2025 GPS rempl2)'!S427</f>
        <v># de Grupo Étnico definido para realizar la traducción de la guía / 1 Grupo Étnico  por definir para realizar la traducción de la guía</v>
      </c>
      <c r="T430" s="73" t="str">
        <f>+'PAI 2025 GPS rempl2)'!T427</f>
        <v>2025-02-03</v>
      </c>
      <c r="U430" s="73" t="str">
        <f>+'PAI 2025 GPS rempl2)'!U427</f>
        <v>2025-03-31</v>
      </c>
      <c r="V430" s="73" t="str">
        <f>+'PAI 2025 GPS rempl2)'!V427</f>
        <v>3003-GRUPO DE TRABAJO DE APOYO A LA RED NACIONAL DE PROTECCIÓN  AL CONSUMIDOR;
71-GRUPO DE TRABAJO DE FORMACION</v>
      </c>
    </row>
    <row r="431" spans="1:22" ht="45" x14ac:dyDescent="0.25">
      <c r="A431" s="36" t="str">
        <f>+'PAI 2025 GPS rempl2)'!A428</f>
        <v>3003.5.2</v>
      </c>
      <c r="B431" s="73" t="str">
        <f>+'PAI 2025 GPS rempl2)'!B428</f>
        <v>3003-GRUPO DE TRABAJO DE APOYO A LA RED NACIONAL DE PROTECCIÓN  AL CONSUMIDOR</v>
      </c>
      <c r="C431" s="73">
        <f>+'PAI 2025 GPS rempl2)'!C428</f>
        <v>0</v>
      </c>
      <c r="D431" s="73" t="str">
        <f>+'PAI 2025 GPS rempl2)'!D428</f>
        <v>Actividad propia</v>
      </c>
      <c r="E431" s="73" t="str">
        <f>+'PAI 2025 GPS rempl2)'!E428</f>
        <v>3003.5.2</v>
      </c>
      <c r="F431" s="73" t="str">
        <f>+'PAI 2025 GPS rempl2)'!F428</f>
        <v>N/A</v>
      </c>
      <c r="G431" s="73" t="str">
        <f>+'PAI 2025 GPS rempl2)'!G428</f>
        <v>N/A</v>
      </c>
      <c r="H431" s="73" t="str">
        <f>+'PAI 2025 GPS rempl2)'!H428</f>
        <v>N/A</v>
      </c>
      <c r="I431" s="73" t="str">
        <f>+'PAI 2025 GPS rempl2)'!I428</f>
        <v>N/A</v>
      </c>
      <c r="J431" s="73">
        <f>IF(ISERROR(VLOOKUP(E431,'Plantilla publicacion'!$A$3:$Q$502,17,0)),"N/A",(VLOOKUP(E431,'Plantilla publicacion'!$A$3:$Q$502,17,0)))</f>
        <v>0</v>
      </c>
      <c r="K431" s="73" t="str">
        <f>+'PAI 2025 GPS rempl2)'!K428</f>
        <v>N/A</v>
      </c>
      <c r="L431" s="73" t="str">
        <f>+'PAI 2025 GPS rempl2)'!L428</f>
        <v>N/A</v>
      </c>
      <c r="M431" s="73" t="str">
        <f>+'PAI 2025 GPS rempl2)'!M428</f>
        <v>N/A</v>
      </c>
      <c r="N431" s="73"/>
      <c r="O431" s="73" t="str">
        <f>+'PAI 2025 GPS rempl2)'!O428</f>
        <v>Consolidar y traducir la Guía de Aprendizaje en Derecho de Consumo en lenguaje étnico aprobada (Guía de Aprendizaje en Derecho de Consumo en lenguaje étnico aprobada y traducida)</v>
      </c>
      <c r="P431" s="73">
        <f>+'PAI 2025 GPS rempl2)'!P428</f>
        <v>50</v>
      </c>
      <c r="Q431" s="73">
        <f>+'PAI 2025 GPS rempl2)'!Q428</f>
        <v>1</v>
      </c>
      <c r="R431" s="73" t="str">
        <f>+'PAI 2025 GPS rempl2)'!R428</f>
        <v>Númerica</v>
      </c>
      <c r="S431" s="73" t="str">
        <f>+'PAI 2025 GPS rempl2)'!S428</f>
        <v># de Guía de Aprendizaje en Derecho de Consumo en lenguaje étnico, traducida / 1 Guía de Aprendizaje en Derecho de Consumo en lenguaje étnico, por traducir</v>
      </c>
      <c r="T431" s="73" t="str">
        <f>+'PAI 2025 GPS rempl2)'!T428</f>
        <v>2025-04-01</v>
      </c>
      <c r="U431" s="73" t="str">
        <f>+'PAI 2025 GPS rempl2)'!U428</f>
        <v>2025-07-01</v>
      </c>
      <c r="V431" s="73" t="str">
        <f>+'PAI 2025 GPS rempl2)'!V428</f>
        <v>3003-GRUPO DE TRABAJO DE APOYO A LA RED NACIONAL DE PROTECCIÓN  AL CONSUMIDOR</v>
      </c>
    </row>
    <row r="432" spans="1:22" ht="60" x14ac:dyDescent="0.25">
      <c r="A432" s="36" t="str">
        <f>+'PAI 2025 GPS rempl2)'!A429</f>
        <v>3003.5.3</v>
      </c>
      <c r="B432" s="73" t="str">
        <f>+'PAI 2025 GPS rempl2)'!B429</f>
        <v>3003-GRUPO DE TRABAJO DE APOYO A LA RED NACIONAL DE PROTECCIÓN  AL CONSUMIDOR</v>
      </c>
      <c r="C432" s="73">
        <f>+'PAI 2025 GPS rempl2)'!C429</f>
        <v>0</v>
      </c>
      <c r="D432" s="73" t="str">
        <f>+'PAI 2025 GPS rempl2)'!D429</f>
        <v>Actividad propia</v>
      </c>
      <c r="E432" s="73" t="str">
        <f>+'PAI 2025 GPS rempl2)'!E429</f>
        <v>3003.5.3</v>
      </c>
      <c r="F432" s="73" t="str">
        <f>+'PAI 2025 GPS rempl2)'!F429</f>
        <v>N/A</v>
      </c>
      <c r="G432" s="73" t="str">
        <f>+'PAI 2025 GPS rempl2)'!G429</f>
        <v>N/A</v>
      </c>
      <c r="H432" s="73" t="str">
        <f>+'PAI 2025 GPS rempl2)'!H429</f>
        <v>N/A</v>
      </c>
      <c r="I432" s="73" t="str">
        <f>+'PAI 2025 GPS rempl2)'!I429</f>
        <v>N/A</v>
      </c>
      <c r="J432" s="73">
        <f>IF(ISERROR(VLOOKUP(E432,'Plantilla publicacion'!$A$3:$Q$502,17,0)),"N/A",(VLOOKUP(E432,'Plantilla publicacion'!$A$3:$Q$502,17,0)))</f>
        <v>0</v>
      </c>
      <c r="K432" s="73" t="str">
        <f>+'PAI 2025 GPS rempl2)'!K429</f>
        <v>N/A</v>
      </c>
      <c r="L432" s="73" t="str">
        <f>+'PAI 2025 GPS rempl2)'!L429</f>
        <v>N/A</v>
      </c>
      <c r="M432" s="73" t="str">
        <f>+'PAI 2025 GPS rempl2)'!M429</f>
        <v>N/A</v>
      </c>
      <c r="N432" s="73"/>
      <c r="O432" s="73" t="str">
        <f>+'PAI 2025 GPS rempl2)'!O429</f>
        <v>Definir la Estrategia de sensibilización de la Guía de Aprendizaje en Derecho de Consumo con las entidades publicas interesadas (Documento Estrategia de sensibilización de la Guía de Aprendizaje en Derecho de Consumo)</v>
      </c>
      <c r="P432" s="73">
        <f>+'PAI 2025 GPS rempl2)'!P429</f>
        <v>20</v>
      </c>
      <c r="Q432" s="73">
        <f>+'PAI 2025 GPS rempl2)'!Q429</f>
        <v>1</v>
      </c>
      <c r="R432" s="73" t="str">
        <f>+'PAI 2025 GPS rempl2)'!R429</f>
        <v>Númerica</v>
      </c>
      <c r="S432" s="73" t="str">
        <f>+'PAI 2025 GPS rempl2)'!S429</f>
        <v># de Estrategia definida / 1 Estrategia por definir</v>
      </c>
      <c r="T432" s="73" t="str">
        <f>+'PAI 2025 GPS rempl2)'!T429</f>
        <v>2025-06-03</v>
      </c>
      <c r="U432" s="73" t="str">
        <f>+'PAI 2025 GPS rempl2)'!U429</f>
        <v>2025-07-01</v>
      </c>
      <c r="V432" s="73" t="str">
        <f>+'PAI 2025 GPS rempl2)'!V429</f>
        <v>3003-GRUPO DE TRABAJO DE APOYO A LA RED NACIONAL DE PROTECCIÓN  AL CONSUMIDOR;
73-GRUPO DE TRABAJO DE COMUNICACION</v>
      </c>
    </row>
    <row r="433" spans="1:22" ht="30" x14ac:dyDescent="0.25">
      <c r="A433" s="36" t="str">
        <f>+'PAI 2025 GPS rempl2)'!A430</f>
        <v>3003.5.4</v>
      </c>
      <c r="B433" s="73" t="str">
        <f>+'PAI 2025 GPS rempl2)'!B430</f>
        <v>3003-GRUPO DE TRABAJO DE APOYO A LA RED NACIONAL DE PROTECCIÓN  AL CONSUMIDOR</v>
      </c>
      <c r="C433" s="73">
        <f>+'PAI 2025 GPS rempl2)'!C430</f>
        <v>0</v>
      </c>
      <c r="D433" s="73" t="str">
        <f>+'PAI 2025 GPS rempl2)'!D430</f>
        <v>Actividad propia</v>
      </c>
      <c r="E433" s="73" t="str">
        <f>+'PAI 2025 GPS rempl2)'!E430</f>
        <v>3003.5.4</v>
      </c>
      <c r="F433" s="73" t="str">
        <f>+'PAI 2025 GPS rempl2)'!F430</f>
        <v>N/A</v>
      </c>
      <c r="G433" s="73" t="str">
        <f>+'PAI 2025 GPS rempl2)'!G430</f>
        <v>N/A</v>
      </c>
      <c r="H433" s="73" t="str">
        <f>+'PAI 2025 GPS rempl2)'!H430</f>
        <v>N/A</v>
      </c>
      <c r="I433" s="73" t="str">
        <f>+'PAI 2025 GPS rempl2)'!I430</f>
        <v>N/A</v>
      </c>
      <c r="J433" s="73">
        <f>IF(ISERROR(VLOOKUP(E433,'Plantilla publicacion'!$A$3:$Q$502,17,0)),"N/A",(VLOOKUP(E433,'Plantilla publicacion'!$A$3:$Q$502,17,0)))</f>
        <v>0</v>
      </c>
      <c r="K433" s="73" t="str">
        <f>+'PAI 2025 GPS rempl2)'!K430</f>
        <v>N/A</v>
      </c>
      <c r="L433" s="73" t="str">
        <f>+'PAI 2025 GPS rempl2)'!L430</f>
        <v>N/A</v>
      </c>
      <c r="M433" s="73" t="str">
        <f>+'PAI 2025 GPS rempl2)'!M430</f>
        <v>N/A</v>
      </c>
      <c r="N433" s="73"/>
      <c r="O433" s="73" t="str">
        <f>+'PAI 2025 GPS rempl2)'!O430</f>
        <v>Aplicar la estrategia de sensibilización definida (Informe de aplicación de la estrategia)</v>
      </c>
      <c r="P433" s="73">
        <f>+'PAI 2025 GPS rempl2)'!P430</f>
        <v>20</v>
      </c>
      <c r="Q433" s="73">
        <f>+'PAI 2025 GPS rempl2)'!Q430</f>
        <v>1</v>
      </c>
      <c r="R433" s="73" t="str">
        <f>+'PAI 2025 GPS rempl2)'!R430</f>
        <v>Númerica</v>
      </c>
      <c r="S433" s="73" t="str">
        <f>+'PAI 2025 GPS rempl2)'!S430</f>
        <v># de informes realizados / 1 informes programados</v>
      </c>
      <c r="T433" s="73" t="str">
        <f>+'PAI 2025 GPS rempl2)'!T430</f>
        <v>2025-07-01</v>
      </c>
      <c r="U433" s="73" t="str">
        <f>+'PAI 2025 GPS rempl2)'!U430</f>
        <v>2025-12-15</v>
      </c>
      <c r="V433" s="73" t="str">
        <f>+'PAI 2025 GPS rempl2)'!V430</f>
        <v>3003-GRUPO DE TRABAJO DE APOYO A LA RED NACIONAL DE PROTECCIÓN  AL CONSUMIDOR</v>
      </c>
    </row>
    <row r="434" spans="1:22" ht="75" x14ac:dyDescent="0.25">
      <c r="A434" s="36" t="str">
        <f>+'PAI 2025 GPS rempl2)'!A431</f>
        <v>3003.6</v>
      </c>
      <c r="B434" s="74" t="str">
        <f>+'PAI 2025 GPS rempl2)'!B431</f>
        <v>3003-GRUPO DE TRABAJO DE APOYO A LA RED NACIONAL DE PROTECCIÓN  AL CONSUMIDOR</v>
      </c>
      <c r="C434" s="74">
        <f>+'PAI 2025 GPS rempl2)'!C431</f>
        <v>0</v>
      </c>
      <c r="D434" s="74" t="str">
        <f>+'PAI 2025 GPS rempl2)'!D431</f>
        <v>Producto</v>
      </c>
      <c r="E434" s="74" t="str">
        <f>+'PAI 2025 GPS rempl2)'!E431</f>
        <v>3003.6</v>
      </c>
      <c r="F434" s="74" t="str">
        <f>+'PAI 2025 GPS rempl2)'!F431</f>
        <v>Innovador</v>
      </c>
      <c r="G434" s="74" t="str">
        <f>IF(ISERROR(VLOOKUP(E434,'Plantilla publicacion'!$A$3:$F$502,6,0)),"N/A",(VLOOKUP(E434,'Plantilla publicacion'!$A$3:$F$502,6,0)))</f>
        <v>59-Generar sinergias con agentes nacionales e internacionales que permitan potenciar las capacidades de la SIC.</v>
      </c>
      <c r="H434" s="74" t="str">
        <f>IF(ISERROR(VLOOKUP(E434,'Plantilla publicacion'!$A$3:$P$502,14,0)),"N/A",(VLOOKUP(E434,'Plantilla publicacion'!$A$3:$P$502,14,0)))</f>
        <v>105-Cumplimiento de productos del PAI asociados a Generar sinergias con agentes nacionales e internacionales que permitan potenciar las capacidades de la SIC.</v>
      </c>
      <c r="I434" s="74" t="str">
        <f>IF(ISERROR(VLOOKUP(E434,'Plantilla publicacion'!$A$3:$P$502,15,0)),"N/A",(VLOOKUP(E434,'Plantilla publicacion'!$A$3:$P$502,15,0)))</f>
        <v>63 - 1-Generación de oportunidades de cooperación y fortalecimiento de existentes con grupos de interés y de valor.-5-Direccionamiento de la oferta institucional con productos y/o servicios con enfoque preventivo, diferencial y territorial.</v>
      </c>
      <c r="J434" s="74" t="str">
        <f>IF(ISERROR(VLOOKUP(E434,'Plantilla publicacion'!$A$3:$Q$502,17,0)),"N/A",(VLOOKUP(E434,'Plantilla publicacion'!$A$3:$Q$502,17,0)))</f>
        <v>PND - 4-04-1-c- Transformación productiva, internacionalización y acción climática - Políticas de competencia, consumidor e infraestructura de la calidad modernas / PES - Internacionalización</v>
      </c>
      <c r="K434" s="74" t="str">
        <f>+'PAI 2025 GPS rempl2)'!K431</f>
        <v>Si</v>
      </c>
      <c r="L434" s="74" t="str">
        <f>+'PAI 2025 GPS rempl2)'!L431</f>
        <v>C-3503-0200-0009-40401c</v>
      </c>
      <c r="M434" s="74" t="str">
        <f>IF(ISERROR(VLOOKUP(E434,'Plantilla publicacion'!$A$3:$E$502,5,0)),"N/A",(VLOOKUP(E434,'Plantilla publicacion'!$A$3:$E$502,5,0)))</f>
        <v>Política Participación Ciudadana en la Gestión Pública _DIMENSIÓN Gestión con Valores para Resultados</v>
      </c>
      <c r="N434" s="74" t="str">
        <f>IF(VLOOKUP(A434,'Plantilla publicacion'!$A$3:$Q$502,16,0)=0,"NA",VLOOKUP(A434,'Plantilla publicacion'!$A$3:$Q$502,16,0))</f>
        <v xml:space="preserve">PND_8_Fortalecer las capacidades y conocimiento sobre derechos y deberes de las relaciones de consumo </v>
      </c>
      <c r="O434" s="74" t="str">
        <f>+'PAI 2025 GPS rempl2)'!O431</f>
        <v>Ligas del consumidor para mejorar su impacto en la protección del consumidor a través de la participación en el fondo de iniciativas del programa Consufondo, fortalecidas (Informe Final ejecución programa Consufondo)</v>
      </c>
      <c r="P434" s="74">
        <f>+'PAI 2025 GPS rempl2)'!P431</f>
        <v>15</v>
      </c>
      <c r="Q434" s="74">
        <f>+'PAI 2025 GPS rempl2)'!Q431</f>
        <v>10</v>
      </c>
      <c r="R434" s="74" t="str">
        <f>+'PAI 2025 GPS rempl2)'!R431</f>
        <v>Númerica</v>
      </c>
      <c r="S434" s="74" t="str">
        <f>+'PAI 2025 GPS rempl2)'!S431</f>
        <v># de Ligas del consumidor fortalecidas / 10 Ligas del consumidor programadas para ser fortalecidas</v>
      </c>
      <c r="T434" s="74" t="str">
        <f>+'PAI 2025 GPS rempl2)'!T431</f>
        <v>2025-02-03</v>
      </c>
      <c r="U434" s="74" t="str">
        <f>+'PAI 2025 GPS rempl2)'!U431</f>
        <v>2025-12-15</v>
      </c>
      <c r="V434" s="74" t="str">
        <f>+'PAI 2025 GPS rempl2)'!V431</f>
        <v>105-GRUPO DE TRABAJO DE CONTRATACIÓN;
3003-GRUPO DE TRABAJO DE APOYO A LA RED NACIONAL DE PROTECCIÓN  AL CONSUMIDOR</v>
      </c>
    </row>
    <row r="435" spans="1:22" ht="30" x14ac:dyDescent="0.25">
      <c r="A435" s="36" t="str">
        <f>+'PAI 2025 GPS rempl2)'!A432</f>
        <v>3003.6.1</v>
      </c>
      <c r="B435" s="73" t="str">
        <f>+'PAI 2025 GPS rempl2)'!B432</f>
        <v>3003-GRUPO DE TRABAJO DE APOYO A LA RED NACIONAL DE PROTECCIÓN  AL CONSUMIDOR</v>
      </c>
      <c r="C435" s="73">
        <f>+'PAI 2025 GPS rempl2)'!C432</f>
        <v>0</v>
      </c>
      <c r="D435" s="73" t="str">
        <f>+'PAI 2025 GPS rempl2)'!D432</f>
        <v>Actividad propia</v>
      </c>
      <c r="E435" s="73" t="str">
        <f>+'PAI 2025 GPS rempl2)'!E432</f>
        <v>3003.6.1</v>
      </c>
      <c r="F435" s="73" t="str">
        <f>+'PAI 2025 GPS rempl2)'!F432</f>
        <v>N/A</v>
      </c>
      <c r="G435" s="73" t="str">
        <f>+'PAI 2025 GPS rempl2)'!G432</f>
        <v>N/A</v>
      </c>
      <c r="H435" s="73" t="str">
        <f>+'PAI 2025 GPS rempl2)'!H432</f>
        <v>N/A</v>
      </c>
      <c r="I435" s="73" t="str">
        <f>+'PAI 2025 GPS rempl2)'!I432</f>
        <v>N/A</v>
      </c>
      <c r="J435" s="73">
        <f>IF(ISERROR(VLOOKUP(E435,'Plantilla publicacion'!$A$3:$Q$502,17,0)),"N/A",(VLOOKUP(E435,'Plantilla publicacion'!$A$3:$Q$502,17,0)))</f>
        <v>0</v>
      </c>
      <c r="K435" s="73" t="str">
        <f>+'PAI 2025 GPS rempl2)'!K432</f>
        <v>N/A</v>
      </c>
      <c r="L435" s="73" t="str">
        <f>+'PAI 2025 GPS rempl2)'!L432</f>
        <v>N/A</v>
      </c>
      <c r="M435" s="73" t="str">
        <f>+'PAI 2025 GPS rempl2)'!M432</f>
        <v>N/A</v>
      </c>
      <c r="N435" s="73"/>
      <c r="O435" s="73" t="str">
        <f>+'PAI 2025 GPS rempl2)'!O432</f>
        <v>Elaborar estudios previos  (Documento Estudios previos aprobados secretaria general y jurídica)</v>
      </c>
      <c r="P435" s="73">
        <f>+'PAI 2025 GPS rempl2)'!P432</f>
        <v>10</v>
      </c>
      <c r="Q435" s="73">
        <f>+'PAI 2025 GPS rempl2)'!Q432</f>
        <v>1</v>
      </c>
      <c r="R435" s="73" t="str">
        <f>+'PAI 2025 GPS rempl2)'!R432</f>
        <v>Númerica</v>
      </c>
      <c r="S435" s="73" t="str">
        <f>+'PAI 2025 GPS rempl2)'!S432</f>
        <v># de estudios previos elaborados / 1 estudios previos a elaborar</v>
      </c>
      <c r="T435" s="73" t="str">
        <f>+'PAI 2025 GPS rempl2)'!T432</f>
        <v>2025-02-03</v>
      </c>
      <c r="U435" s="73" t="str">
        <f>+'PAI 2025 GPS rempl2)'!U432</f>
        <v>2025-03-31</v>
      </c>
      <c r="V435" s="73" t="str">
        <f>+'PAI 2025 GPS rempl2)'!V432</f>
        <v>3003-GRUPO DE TRABAJO DE APOYO A LA RED NACIONAL DE PROTECCIÓN  AL CONSUMIDOR</v>
      </c>
    </row>
    <row r="436" spans="1:22" ht="30" x14ac:dyDescent="0.25">
      <c r="A436" s="36" t="str">
        <f>+'PAI 2025 GPS rempl2)'!A433</f>
        <v>3003.6.2</v>
      </c>
      <c r="B436" s="73" t="str">
        <f>+'PAI 2025 GPS rempl2)'!B433</f>
        <v>3003-GRUPO DE TRABAJO DE APOYO A LA RED NACIONAL DE PROTECCIÓN  AL CONSUMIDOR</v>
      </c>
      <c r="C436" s="73">
        <f>+'PAI 2025 GPS rempl2)'!C433</f>
        <v>0</v>
      </c>
      <c r="D436" s="73" t="str">
        <f>+'PAI 2025 GPS rempl2)'!D433</f>
        <v>Actividad propia</v>
      </c>
      <c r="E436" s="73" t="str">
        <f>+'PAI 2025 GPS rempl2)'!E433</f>
        <v>3003.6.2</v>
      </c>
      <c r="F436" s="73" t="str">
        <f>+'PAI 2025 GPS rempl2)'!F433</f>
        <v>N/A</v>
      </c>
      <c r="G436" s="73" t="str">
        <f>+'PAI 2025 GPS rempl2)'!G433</f>
        <v>N/A</v>
      </c>
      <c r="H436" s="73" t="str">
        <f>+'PAI 2025 GPS rempl2)'!H433</f>
        <v>N/A</v>
      </c>
      <c r="I436" s="73" t="str">
        <f>+'PAI 2025 GPS rempl2)'!I433</f>
        <v>N/A</v>
      </c>
      <c r="J436" s="73">
        <f>IF(ISERROR(VLOOKUP(E436,'Plantilla publicacion'!$A$3:$Q$502,17,0)),"N/A",(VLOOKUP(E436,'Plantilla publicacion'!$A$3:$Q$502,17,0)))</f>
        <v>0</v>
      </c>
      <c r="K436" s="73" t="str">
        <f>+'PAI 2025 GPS rempl2)'!K433</f>
        <v>N/A</v>
      </c>
      <c r="L436" s="73" t="str">
        <f>+'PAI 2025 GPS rempl2)'!L433</f>
        <v>N/A</v>
      </c>
      <c r="M436" s="73" t="str">
        <f>+'PAI 2025 GPS rempl2)'!M433</f>
        <v>N/A</v>
      </c>
      <c r="N436" s="73"/>
      <c r="O436" s="73" t="str">
        <f>+'PAI 2025 GPS rempl2)'!O433</f>
        <v>Actualizar y aprobar la cartilla Consufondo  (Cartilla Actualizada y aprobada de Consufondo)</v>
      </c>
      <c r="P436" s="73">
        <f>+'PAI 2025 GPS rempl2)'!P433</f>
        <v>10</v>
      </c>
      <c r="Q436" s="73">
        <f>+'PAI 2025 GPS rempl2)'!Q433</f>
        <v>1</v>
      </c>
      <c r="R436" s="73" t="str">
        <f>+'PAI 2025 GPS rempl2)'!R433</f>
        <v>Númerica</v>
      </c>
      <c r="S436" s="73" t="str">
        <f>+'PAI 2025 GPS rempl2)'!S433</f>
        <v># de Cartilla revisada y/o ajustada / 1 Cartilla programada a revisar y/o ajustar</v>
      </c>
      <c r="T436" s="73" t="str">
        <f>+'PAI 2025 GPS rempl2)'!T433</f>
        <v>2025-04-01</v>
      </c>
      <c r="U436" s="73" t="str">
        <f>+'PAI 2025 GPS rempl2)'!U433</f>
        <v>2025-04-21</v>
      </c>
      <c r="V436" s="73" t="str">
        <f>+'PAI 2025 GPS rempl2)'!V433</f>
        <v>3003-GRUPO DE TRABAJO DE APOYO A LA RED NACIONAL DE PROTECCIÓN  AL CONSUMIDOR</v>
      </c>
    </row>
    <row r="437" spans="1:22" ht="45" x14ac:dyDescent="0.25">
      <c r="A437" s="36" t="str">
        <f>+'PAI 2025 GPS rempl2)'!A434</f>
        <v>3003.6.3</v>
      </c>
      <c r="B437" s="73" t="str">
        <f>+'PAI 2025 GPS rempl2)'!B434</f>
        <v>3003-GRUPO DE TRABAJO DE APOYO A LA RED NACIONAL DE PROTECCIÓN  AL CONSUMIDOR</v>
      </c>
      <c r="C437" s="73">
        <f>+'PAI 2025 GPS rempl2)'!C434</f>
        <v>0</v>
      </c>
      <c r="D437" s="73" t="str">
        <f>+'PAI 2025 GPS rempl2)'!D434</f>
        <v>Actividad propia</v>
      </c>
      <c r="E437" s="73" t="str">
        <f>+'PAI 2025 GPS rempl2)'!E434</f>
        <v>3003.6.3</v>
      </c>
      <c r="F437" s="73" t="str">
        <f>+'PAI 2025 GPS rempl2)'!F434</f>
        <v>N/A</v>
      </c>
      <c r="G437" s="73" t="str">
        <f>+'PAI 2025 GPS rempl2)'!G434</f>
        <v>N/A</v>
      </c>
      <c r="H437" s="73" t="str">
        <f>+'PAI 2025 GPS rempl2)'!H434</f>
        <v>N/A</v>
      </c>
      <c r="I437" s="73" t="str">
        <f>+'PAI 2025 GPS rempl2)'!I434</f>
        <v>N/A</v>
      </c>
      <c r="J437" s="73">
        <f>IF(ISERROR(VLOOKUP(E437,'Plantilla publicacion'!$A$3:$Q$502,17,0)),"N/A",(VLOOKUP(E437,'Plantilla publicacion'!$A$3:$Q$502,17,0)))</f>
        <v>0</v>
      </c>
      <c r="K437" s="73" t="str">
        <f>+'PAI 2025 GPS rempl2)'!K434</f>
        <v>N/A</v>
      </c>
      <c r="L437" s="73" t="str">
        <f>+'PAI 2025 GPS rempl2)'!L434</f>
        <v>N/A</v>
      </c>
      <c r="M437" s="73" t="str">
        <f>+'PAI 2025 GPS rempl2)'!M434</f>
        <v>N/A</v>
      </c>
      <c r="N437" s="73"/>
      <c r="O437" s="73" t="str">
        <f>+'PAI 2025 GPS rempl2)'!O434</f>
        <v>Socializar el programa CONSUFONDO a grupos de interés o grupos de valor establecidos en la cartilla (Informe de socialización de la Cartilla de CONSUFONDO con grupos de valor e interés)</v>
      </c>
      <c r="P437" s="73">
        <f>+'PAI 2025 GPS rempl2)'!P434</f>
        <v>20</v>
      </c>
      <c r="Q437" s="73">
        <f>+'PAI 2025 GPS rempl2)'!Q434</f>
        <v>1</v>
      </c>
      <c r="R437" s="73" t="str">
        <f>+'PAI 2025 GPS rempl2)'!R434</f>
        <v>Númerica</v>
      </c>
      <c r="S437" s="73" t="str">
        <f>+'PAI 2025 GPS rempl2)'!S434</f>
        <v># de Informe de socialización de la cartilla a los grupos de valor / 1 Cartilla programada a socializar</v>
      </c>
      <c r="T437" s="73" t="str">
        <f>+'PAI 2025 GPS rempl2)'!T434</f>
        <v>2025-05-02</v>
      </c>
      <c r="U437" s="73" t="str">
        <f>+'PAI 2025 GPS rempl2)'!U434</f>
        <v>2025-05-30</v>
      </c>
      <c r="V437" s="73" t="str">
        <f>+'PAI 2025 GPS rempl2)'!V434</f>
        <v>3003-GRUPO DE TRABAJO DE APOYO A LA RED NACIONAL DE PROTECCIÓN  AL CONSUMIDOR</v>
      </c>
    </row>
    <row r="438" spans="1:22" ht="30" x14ac:dyDescent="0.25">
      <c r="A438" s="36" t="str">
        <f>+'PAI 2025 GPS rempl2)'!A435</f>
        <v>3003.6.4</v>
      </c>
      <c r="B438" s="73" t="str">
        <f>+'PAI 2025 GPS rempl2)'!B435</f>
        <v>3003-GRUPO DE TRABAJO DE APOYO A LA RED NACIONAL DE PROTECCIÓN  AL CONSUMIDOR</v>
      </c>
      <c r="C438" s="73">
        <f>+'PAI 2025 GPS rempl2)'!C435</f>
        <v>0</v>
      </c>
      <c r="D438" s="73" t="str">
        <f>+'PAI 2025 GPS rempl2)'!D435</f>
        <v>Actividad propia</v>
      </c>
      <c r="E438" s="73" t="str">
        <f>+'PAI 2025 GPS rempl2)'!E435</f>
        <v>3003.6.4</v>
      </c>
      <c r="F438" s="73" t="str">
        <f>+'PAI 2025 GPS rempl2)'!F435</f>
        <v>N/A</v>
      </c>
      <c r="G438" s="73" t="str">
        <f>+'PAI 2025 GPS rempl2)'!G435</f>
        <v>N/A</v>
      </c>
      <c r="H438" s="73" t="str">
        <f>+'PAI 2025 GPS rempl2)'!H435</f>
        <v>N/A</v>
      </c>
      <c r="I438" s="73" t="str">
        <f>+'PAI 2025 GPS rempl2)'!I435</f>
        <v>N/A</v>
      </c>
      <c r="J438" s="73">
        <f>IF(ISERROR(VLOOKUP(E438,'Plantilla publicacion'!$A$3:$Q$502,17,0)),"N/A",(VLOOKUP(E438,'Plantilla publicacion'!$A$3:$Q$502,17,0)))</f>
        <v>0</v>
      </c>
      <c r="K438" s="73" t="str">
        <f>+'PAI 2025 GPS rempl2)'!K435</f>
        <v>N/A</v>
      </c>
      <c r="L438" s="73" t="str">
        <f>+'PAI 2025 GPS rempl2)'!L435</f>
        <v>N/A</v>
      </c>
      <c r="M438" s="73" t="str">
        <f>+'PAI 2025 GPS rempl2)'!M435</f>
        <v>N/A</v>
      </c>
      <c r="N438" s="73"/>
      <c r="O438" s="73" t="str">
        <f>+'PAI 2025 GPS rempl2)'!O435</f>
        <v>Solicitar la contratación a Secretaria General   (Memorando de Solicitud de contratación a Secretaria General)</v>
      </c>
      <c r="P438" s="73">
        <f>+'PAI 2025 GPS rempl2)'!P435</f>
        <v>10</v>
      </c>
      <c r="Q438" s="73">
        <f>+'PAI 2025 GPS rempl2)'!Q435</f>
        <v>1</v>
      </c>
      <c r="R438" s="73" t="str">
        <f>+'PAI 2025 GPS rempl2)'!R435</f>
        <v>Númerica</v>
      </c>
      <c r="S438" s="73" t="str">
        <f>+'PAI 2025 GPS rempl2)'!S435</f>
        <v># de solicitudes de contratación realizadas / 1 solicitudes de contratación a realizar.</v>
      </c>
      <c r="T438" s="73" t="str">
        <f>+'PAI 2025 GPS rempl2)'!T435</f>
        <v>2025-05-02</v>
      </c>
      <c r="U438" s="73" t="str">
        <f>+'PAI 2025 GPS rempl2)'!U435</f>
        <v>2025-05-30</v>
      </c>
      <c r="V438" s="73" t="str">
        <f>+'PAI 2025 GPS rempl2)'!V435</f>
        <v>3003-GRUPO DE TRABAJO DE APOYO A LA RED NACIONAL DE PROTECCIÓN  AL CONSUMIDOR</v>
      </c>
    </row>
    <row r="439" spans="1:22" ht="60" x14ac:dyDescent="0.25">
      <c r="A439" s="36" t="str">
        <f>+'PAI 2025 GPS rempl2)'!A436</f>
        <v>3003.6.5</v>
      </c>
      <c r="B439" s="73" t="str">
        <f>+'PAI 2025 GPS rempl2)'!B436</f>
        <v>3003-GRUPO DE TRABAJO DE APOYO A LA RED NACIONAL DE PROTECCIÓN  AL CONSUMIDOR</v>
      </c>
      <c r="C439" s="73">
        <f>+'PAI 2025 GPS rempl2)'!C436</f>
        <v>0</v>
      </c>
      <c r="D439" s="73" t="str">
        <f>+'PAI 2025 GPS rempl2)'!D436</f>
        <v>Actividad sin participaci�n</v>
      </c>
      <c r="E439" s="73" t="str">
        <f>+'PAI 2025 GPS rempl2)'!E436</f>
        <v>3003.6.5</v>
      </c>
      <c r="F439" s="73" t="str">
        <f>+'PAI 2025 GPS rempl2)'!F436</f>
        <v>N/A</v>
      </c>
      <c r="G439" s="73" t="str">
        <f>+'PAI 2025 GPS rempl2)'!G436</f>
        <v>N/A</v>
      </c>
      <c r="H439" s="73" t="str">
        <f>+'PAI 2025 GPS rempl2)'!H436</f>
        <v>N/A</v>
      </c>
      <c r="I439" s="73" t="str">
        <f>+'PAI 2025 GPS rempl2)'!I436</f>
        <v>N/A</v>
      </c>
      <c r="J439" s="73">
        <f>IF(ISERROR(VLOOKUP(E439,'Plantilla publicacion'!$A$3:$Q$502,17,0)),"N/A",(VLOOKUP(E439,'Plantilla publicacion'!$A$3:$Q$502,17,0)))</f>
        <v>0</v>
      </c>
      <c r="K439" s="73" t="str">
        <f>+'PAI 2025 GPS rempl2)'!K436</f>
        <v>N/A</v>
      </c>
      <c r="L439" s="73" t="str">
        <f>+'PAI 2025 GPS rempl2)'!L436</f>
        <v>N/A</v>
      </c>
      <c r="M439" s="73" t="str">
        <f>+'PAI 2025 GPS rempl2)'!M436</f>
        <v>N/A</v>
      </c>
      <c r="N439" s="73"/>
      <c r="O439" s="73" t="str">
        <f>+'PAI 2025 GPS rempl2)'!O436</f>
        <v>Revisar la solicitud de contratación y realizar los ajustes cuando haya lugar a ello  (Correo electrónico del abogado a cargo informando la revisión del proceso y/o captura de pantalla de la publicación en el SECOP /Único entregable)</v>
      </c>
      <c r="P439" s="73">
        <f>+'PAI 2025 GPS rempl2)'!P436</f>
        <v>0</v>
      </c>
      <c r="Q439" s="73">
        <f>+'PAI 2025 GPS rempl2)'!Q436</f>
        <v>1</v>
      </c>
      <c r="R439" s="73" t="str">
        <f>+'PAI 2025 GPS rempl2)'!R436</f>
        <v>Númerica</v>
      </c>
      <c r="S439" s="73" t="str">
        <f>+'PAI 2025 GPS rempl2)'!S436</f>
        <v># de Solicitudes de contratación revisadas y ajustadas / 1 Solicitudes de contratación a revisar y ajustar</v>
      </c>
      <c r="T439" s="73" t="str">
        <f>+'PAI 2025 GPS rempl2)'!T436</f>
        <v>2025-05-02</v>
      </c>
      <c r="U439" s="73" t="str">
        <f>+'PAI 2025 GPS rempl2)'!U436</f>
        <v>2025-05-23</v>
      </c>
      <c r="V439" s="73" t="str">
        <f>+'PAI 2025 GPS rempl2)'!V436</f>
        <v>105-GRUPO DE TRABAJO DE CONTRATACIÓN</v>
      </c>
    </row>
    <row r="440" spans="1:22" ht="60" x14ac:dyDescent="0.25">
      <c r="A440" s="36" t="str">
        <f>+'PAI 2025 GPS rempl2)'!A437</f>
        <v>3003.6.6</v>
      </c>
      <c r="B440" s="73" t="str">
        <f>+'PAI 2025 GPS rempl2)'!B437</f>
        <v>3003-GRUPO DE TRABAJO DE APOYO A LA RED NACIONAL DE PROTECCIÓN  AL CONSUMIDOR</v>
      </c>
      <c r="C440" s="73">
        <f>+'PAI 2025 GPS rempl2)'!C437</f>
        <v>0</v>
      </c>
      <c r="D440" s="73" t="str">
        <f>+'PAI 2025 GPS rempl2)'!D437</f>
        <v>Actividad sin participaci�n</v>
      </c>
      <c r="E440" s="73" t="str">
        <f>+'PAI 2025 GPS rempl2)'!E437</f>
        <v>3003.6.6</v>
      </c>
      <c r="F440" s="73" t="str">
        <f>+'PAI 2025 GPS rempl2)'!F437</f>
        <v>N/A</v>
      </c>
      <c r="G440" s="73" t="str">
        <f>+'PAI 2025 GPS rempl2)'!G437</f>
        <v>N/A</v>
      </c>
      <c r="H440" s="73" t="str">
        <f>+'PAI 2025 GPS rempl2)'!H437</f>
        <v>N/A</v>
      </c>
      <c r="I440" s="73" t="str">
        <f>+'PAI 2025 GPS rempl2)'!I437</f>
        <v>N/A</v>
      </c>
      <c r="J440" s="73">
        <f>IF(ISERROR(VLOOKUP(E440,'Plantilla publicacion'!$A$3:$Q$502,17,0)),"N/A",(VLOOKUP(E440,'Plantilla publicacion'!$A$3:$Q$502,17,0)))</f>
        <v>0</v>
      </c>
      <c r="K440" s="73" t="str">
        <f>+'PAI 2025 GPS rempl2)'!K437</f>
        <v>N/A</v>
      </c>
      <c r="L440" s="73" t="str">
        <f>+'PAI 2025 GPS rempl2)'!L437</f>
        <v>N/A</v>
      </c>
      <c r="M440" s="73" t="str">
        <f>+'PAI 2025 GPS rempl2)'!M437</f>
        <v>N/A</v>
      </c>
      <c r="N440" s="73"/>
      <c r="O440" s="73" t="str">
        <f>+'PAI 2025 GPS rempl2)'!O437</f>
        <v>Publicar el proceso de contratación en el SECOP  (Correo electrónico del abogado a cargo informando la publicación del proceso en SECOP y/o captura de pantalla de la publicación en el secop)</v>
      </c>
      <c r="P440" s="73">
        <f>+'PAI 2025 GPS rempl2)'!P437</f>
        <v>0</v>
      </c>
      <c r="Q440" s="73">
        <f>+'PAI 2025 GPS rempl2)'!Q437</f>
        <v>1</v>
      </c>
      <c r="R440" s="73" t="str">
        <f>+'PAI 2025 GPS rempl2)'!R437</f>
        <v>Númerica</v>
      </c>
      <c r="S440" s="73" t="str">
        <f>+'PAI 2025 GPS rempl2)'!S437</f>
        <v># de Solicitudes de contratación publicadas / 1 Solicitud Contratación a publicar</v>
      </c>
      <c r="T440" s="73" t="str">
        <f>+'PAI 2025 GPS rempl2)'!T437</f>
        <v>2025-05-26</v>
      </c>
      <c r="U440" s="73" t="str">
        <f>+'PAI 2025 GPS rempl2)'!U437</f>
        <v>2025-06-13</v>
      </c>
      <c r="V440" s="73" t="str">
        <f>+'PAI 2025 GPS rempl2)'!V437</f>
        <v>105-GRUPO DE TRABAJO DE CONTRATACIÓN</v>
      </c>
    </row>
    <row r="441" spans="1:22" ht="60" x14ac:dyDescent="0.25">
      <c r="A441" s="36" t="str">
        <f>+'PAI 2025 GPS rempl2)'!A438</f>
        <v>3003.6.7</v>
      </c>
      <c r="B441" s="73" t="str">
        <f>+'PAI 2025 GPS rempl2)'!B438</f>
        <v>3003-GRUPO DE TRABAJO DE APOYO A LA RED NACIONAL DE PROTECCIÓN  AL CONSUMIDOR</v>
      </c>
      <c r="C441" s="73">
        <f>+'PAI 2025 GPS rempl2)'!C438</f>
        <v>0</v>
      </c>
      <c r="D441" s="73" t="str">
        <f>+'PAI 2025 GPS rempl2)'!D438</f>
        <v>Actividad sin participaci�n</v>
      </c>
      <c r="E441" s="73" t="str">
        <f>+'PAI 2025 GPS rempl2)'!E438</f>
        <v>3003.6.7</v>
      </c>
      <c r="F441" s="73" t="str">
        <f>+'PAI 2025 GPS rempl2)'!F438</f>
        <v>N/A</v>
      </c>
      <c r="G441" s="73" t="str">
        <f>+'PAI 2025 GPS rempl2)'!G438</f>
        <v>N/A</v>
      </c>
      <c r="H441" s="73" t="str">
        <f>+'PAI 2025 GPS rempl2)'!H438</f>
        <v>N/A</v>
      </c>
      <c r="I441" s="73" t="str">
        <f>+'PAI 2025 GPS rempl2)'!I438</f>
        <v>N/A</v>
      </c>
      <c r="J441" s="73">
        <f>IF(ISERROR(VLOOKUP(E441,'Plantilla publicacion'!$A$3:$Q$502,17,0)),"N/A",(VLOOKUP(E441,'Plantilla publicacion'!$A$3:$Q$502,17,0)))</f>
        <v>0</v>
      </c>
      <c r="K441" s="73" t="str">
        <f>+'PAI 2025 GPS rempl2)'!K438</f>
        <v>N/A</v>
      </c>
      <c r="L441" s="73" t="str">
        <f>+'PAI 2025 GPS rempl2)'!L438</f>
        <v>N/A</v>
      </c>
      <c r="M441" s="73" t="str">
        <f>+'PAI 2025 GPS rempl2)'!M438</f>
        <v>N/A</v>
      </c>
      <c r="N441" s="73"/>
      <c r="O441" s="73" t="str">
        <f>+'PAI 2025 GPS rempl2)'!O438</f>
        <v>Seleccionar las ligas a beneficiar con el programa Consufondo, a través del desarrollo del proceso contractual  (Resolución declaratoria de desierto o contrato suscrito o captura de pantalla del SECOP con la cancelación del proceso/único entregable)</v>
      </c>
      <c r="P441" s="73">
        <f>+'PAI 2025 GPS rempl2)'!P438</f>
        <v>0</v>
      </c>
      <c r="Q441" s="73">
        <f>+'PAI 2025 GPS rempl2)'!Q438</f>
        <v>10</v>
      </c>
      <c r="R441" s="73" t="str">
        <f>+'PAI 2025 GPS rempl2)'!R438</f>
        <v>Númerica</v>
      </c>
      <c r="S441" s="73" t="str">
        <f>+'PAI 2025 GPS rempl2)'!S438</f>
        <v># de Ligas del consumidor fortalecidas / 10 Ligas del consumidor programadas para ser fortalecidas</v>
      </c>
      <c r="T441" s="73" t="str">
        <f>+'PAI 2025 GPS rempl2)'!T438</f>
        <v>2025-06-16</v>
      </c>
      <c r="U441" s="73" t="str">
        <f>+'PAI 2025 GPS rempl2)'!U438</f>
        <v>2025-08-08</v>
      </c>
      <c r="V441" s="73" t="str">
        <f>+'PAI 2025 GPS rempl2)'!V438</f>
        <v>105-GRUPO DE TRABAJO DE CONTRATACIÓN</v>
      </c>
    </row>
    <row r="442" spans="1:22" ht="45" x14ac:dyDescent="0.25">
      <c r="A442" s="36" t="str">
        <f>+'PAI 2025 GPS rempl2)'!A439</f>
        <v>3003.6.8</v>
      </c>
      <c r="B442" s="73" t="str">
        <f>+'PAI 2025 GPS rempl2)'!B439</f>
        <v>3003-GRUPO DE TRABAJO DE APOYO A LA RED NACIONAL DE PROTECCIÓN  AL CONSUMIDOR</v>
      </c>
      <c r="C442" s="73">
        <f>+'PAI 2025 GPS rempl2)'!C439</f>
        <v>0</v>
      </c>
      <c r="D442" s="73" t="str">
        <f>+'PAI 2025 GPS rempl2)'!D439</f>
        <v>Actividad propia</v>
      </c>
      <c r="E442" s="73" t="str">
        <f>+'PAI 2025 GPS rempl2)'!E439</f>
        <v>3003.6.8</v>
      </c>
      <c r="F442" s="73" t="str">
        <f>+'PAI 2025 GPS rempl2)'!F439</f>
        <v>N/A</v>
      </c>
      <c r="G442" s="73" t="str">
        <f>+'PAI 2025 GPS rempl2)'!G439</f>
        <v>N/A</v>
      </c>
      <c r="H442" s="73" t="str">
        <f>+'PAI 2025 GPS rempl2)'!H439</f>
        <v>N/A</v>
      </c>
      <c r="I442" s="73" t="str">
        <f>+'PAI 2025 GPS rempl2)'!I439</f>
        <v>N/A</v>
      </c>
      <c r="J442" s="73">
        <f>IF(ISERROR(VLOOKUP(E442,'Plantilla publicacion'!$A$3:$Q$502,17,0)),"N/A",(VLOOKUP(E442,'Plantilla publicacion'!$A$3:$Q$502,17,0)))</f>
        <v>0</v>
      </c>
      <c r="K442" s="73" t="str">
        <f>+'PAI 2025 GPS rempl2)'!K439</f>
        <v>N/A</v>
      </c>
      <c r="L442" s="73" t="str">
        <f>+'PAI 2025 GPS rempl2)'!L439</f>
        <v>N/A</v>
      </c>
      <c r="M442" s="73" t="str">
        <f>+'PAI 2025 GPS rempl2)'!M439</f>
        <v>N/A</v>
      </c>
      <c r="N442" s="73"/>
      <c r="O442" s="73" t="str">
        <f>+'PAI 2025 GPS rempl2)'!O439</f>
        <v>Realizar seguimiento a la ejecución de la iniciativas seleccionadas (Informe de actividades Programa Consufondo que de cuenta de las ligas fortalecidas)</v>
      </c>
      <c r="P442" s="73">
        <f>+'PAI 2025 GPS rempl2)'!P439</f>
        <v>50</v>
      </c>
      <c r="Q442" s="73">
        <f>+'PAI 2025 GPS rempl2)'!Q439</f>
        <v>4</v>
      </c>
      <c r="R442" s="73" t="str">
        <f>+'PAI 2025 GPS rempl2)'!R439</f>
        <v>Númerica</v>
      </c>
      <c r="S442" s="73" t="str">
        <f>+'PAI 2025 GPS rempl2)'!S439</f>
        <v># de informes presentados / 4 informes programados</v>
      </c>
      <c r="T442" s="73" t="str">
        <f>+'PAI 2025 GPS rempl2)'!T439</f>
        <v>2025-08-11</v>
      </c>
      <c r="U442" s="73" t="str">
        <f>+'PAI 2025 GPS rempl2)'!U439</f>
        <v>2025-12-15</v>
      </c>
      <c r="V442" s="73" t="str">
        <f>+'PAI 2025 GPS rempl2)'!V439</f>
        <v>3003-GRUPO DE TRABAJO DE APOYO A LA RED NACIONAL DE PROTECCIÓN  AL CONSUMIDOR</v>
      </c>
    </row>
    <row r="443" spans="1:22" ht="255" x14ac:dyDescent="0.25">
      <c r="A443" s="36" t="str">
        <f>+'PAI 2025 GPS rempl2)'!A440</f>
        <v>3000.1</v>
      </c>
      <c r="B443" s="74" t="str">
        <f>+'PAI 2025 GPS rempl2)'!B440</f>
        <v>3000-DESPACHO DEL SUPERINTENDENTE DELEGADO PARA LA PROTECCIÓN DEL CONSUMIDOR</v>
      </c>
      <c r="C443" s="74">
        <f>+'PAI 2025 GPS rempl2)'!C440</f>
        <v>0</v>
      </c>
      <c r="D443" s="74" t="str">
        <f>+'PAI 2025 GPS rempl2)'!D440</f>
        <v>Producto</v>
      </c>
      <c r="E443" s="74" t="str">
        <f>+'PAI 2025 GPS rempl2)'!E440</f>
        <v>3000.1</v>
      </c>
      <c r="F443" s="74" t="str">
        <f>+'PAI 2025 GPS rempl2)'!F440</f>
        <v>Operativo</v>
      </c>
      <c r="G443" s="74" t="str">
        <f>IF(ISERROR(VLOOKUP(E443,'Plantilla publicacion'!$A$3:$F$502,6,0)),"N/A",(VLOOKUP(E443,'Plantilla publicacion'!$A$3:$F$502,6,0)))</f>
        <v>58-Promover el enfoque preventivo, diferencial y territorial en el que hacer misional de la entidad</v>
      </c>
      <c r="H443" s="74" t="str">
        <f>IF(ISERROR(VLOOKUP(E443,'Plantilla publicacion'!$A$3:$P$502,14,0)),"N/A",(VLOOKUP(E443,'Plantilla publicacion'!$A$3:$P$502,14,0)))</f>
        <v>103-Cumplimiento de productos del PAI asociados a Promover el enfoque preventivo, diferencial y territorial en el que hacer misional de la entidad</v>
      </c>
      <c r="I443" s="74" t="str">
        <f>IF(ISERROR(VLOOKUP(E443,'Plantilla publicacion'!$A$3:$P$502,15,0)),"N/A",(VLOOKUP(E443,'Plantilla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3" s="74" t="str">
        <f>IF(ISERROR(VLOOKUP(E443,'Plantilla publicacion'!$A$3:$Q$502,17,0)),"N/A",(VLOOKUP(E443,'Plantilla publicacion'!$A$3:$Q$502,17,0)))</f>
        <v>PND - 5-31-5-b- Convergencia regional - Entidades públicas territoriales y nacionales fortalecidas / PES - Cierre de brechas territoriales</v>
      </c>
      <c r="K443" s="74" t="str">
        <f>+'PAI 2025 GPS rempl2)'!K440</f>
        <v>Si</v>
      </c>
      <c r="L443" s="74" t="str">
        <f>+'PAI 2025 GPS rempl2)'!L440</f>
        <v>N/A</v>
      </c>
      <c r="M443" s="74" t="str">
        <f>IF(ISERROR(VLOOKUP(E443,'Plantilla publicacion'!$A$3:$E$502,5,0)),"N/A",(VLOOKUP(E443,'Plantilla publicacion'!$A$3:$E$502,5,0)))</f>
        <v>Política Servicio al Ciudadano_DIMENSIÓN Gestión con Valores para Resultados</v>
      </c>
      <c r="N443" s="74" t="str">
        <f>IF(VLOOKUP(A443,'Plantilla publicacion'!$A$3:$Q$502,16,0)=0,"NA",VLOOKUP(A443,'Plantilla publicacion'!$A$3:$Q$502,16,0))</f>
        <v xml:space="preserve">PND_8_Fortalecer las capacidades y conocimiento sobre derechos y deberes de las relaciones de consumo </v>
      </c>
      <c r="O443" s="74" t="str">
        <f>+'PAI 2025 GPS rempl2)'!O440</f>
        <v>Plan de difusión para que el consumidor conozca sus derechos "ABC  de atención a los usuarios SIC / Supersolidaria, ejecutado Imágenes (fotografía o captura de pantalla) de la difusión realizada</v>
      </c>
      <c r="P443" s="74">
        <f>+'PAI 2025 GPS rempl2)'!P440</f>
        <v>20</v>
      </c>
      <c r="Q443" s="74">
        <f>+'PAI 2025 GPS rempl2)'!Q440</f>
        <v>1</v>
      </c>
      <c r="R443" s="74" t="str">
        <f>+'PAI 2025 GPS rempl2)'!R440</f>
        <v>Númerica</v>
      </c>
      <c r="S443" s="74" t="str">
        <f>+'PAI 2025 GPS rempl2)'!S440</f>
        <v># de documento difundido / 1 documento a difundir</v>
      </c>
      <c r="T443" s="74" t="str">
        <f>+'PAI 2025 GPS rempl2)'!T440</f>
        <v>2025-01-15</v>
      </c>
      <c r="U443" s="74" t="str">
        <f>+'PAI 2025 GPS rempl2)'!U440</f>
        <v>2025-12-30</v>
      </c>
      <c r="V443" s="74" t="str">
        <f>+'PAI 2025 GPS rempl2)'!V440</f>
        <v>3000-DESPACHO DEL SUPERINTENDENTE DELEGADO PARA LA PROTECCIÓN DEL CONSUMIDOR;
73-GRUPO DE TRABAJO DE COMUNICACION</v>
      </c>
    </row>
    <row r="444" spans="1:22" ht="45" x14ac:dyDescent="0.25">
      <c r="A444" s="36" t="str">
        <f>+'PAI 2025 GPS rempl2)'!A441</f>
        <v>3000.1.1</v>
      </c>
      <c r="B444" s="73" t="str">
        <f>+'PAI 2025 GPS rempl2)'!B441</f>
        <v>3000-DESPACHO DEL SUPERINTENDENTE DELEGADO PARA LA PROTECCIÓN DEL CONSUMIDOR</v>
      </c>
      <c r="C444" s="73">
        <f>+'PAI 2025 GPS rempl2)'!C441</f>
        <v>0</v>
      </c>
      <c r="D444" s="73" t="str">
        <f>+'PAI 2025 GPS rempl2)'!D441</f>
        <v>Actividad propia</v>
      </c>
      <c r="E444" s="73" t="str">
        <f>+'PAI 2025 GPS rempl2)'!E441</f>
        <v>3000.1.1</v>
      </c>
      <c r="F444" s="73" t="str">
        <f>+'PAI 2025 GPS rempl2)'!F441</f>
        <v>N/A</v>
      </c>
      <c r="G444" s="73" t="str">
        <f>+'PAI 2025 GPS rempl2)'!G441</f>
        <v>N/A</v>
      </c>
      <c r="H444" s="73" t="str">
        <f>+'PAI 2025 GPS rempl2)'!H441</f>
        <v>N/A</v>
      </c>
      <c r="I444" s="73" t="str">
        <f>+'PAI 2025 GPS rempl2)'!I441</f>
        <v>N/A</v>
      </c>
      <c r="J444" s="73">
        <f>IF(ISERROR(VLOOKUP(E444,'Plantilla publicacion'!$A$3:$Q$502,17,0)),"N/A",(VLOOKUP(E444,'Plantilla publicacion'!$A$3:$Q$502,17,0)))</f>
        <v>0</v>
      </c>
      <c r="K444" s="73" t="str">
        <f>+'PAI 2025 GPS rempl2)'!K441</f>
        <v>N/A</v>
      </c>
      <c r="L444" s="73" t="str">
        <f>+'PAI 2025 GPS rempl2)'!L441</f>
        <v>N/A</v>
      </c>
      <c r="M444" s="73" t="str">
        <f>+'PAI 2025 GPS rempl2)'!M441</f>
        <v>N/A</v>
      </c>
      <c r="N444" s="73"/>
      <c r="O444" s="73" t="str">
        <f>+'PAI 2025 GPS rempl2)'!O441</f>
        <v>Aprobar el documento final que se va a difundir a los consumidores (Documento final aprobado)</v>
      </c>
      <c r="P444" s="73">
        <f>+'PAI 2025 GPS rempl2)'!P441</f>
        <v>100</v>
      </c>
      <c r="Q444" s="73">
        <f>+'PAI 2025 GPS rempl2)'!Q441</f>
        <v>1</v>
      </c>
      <c r="R444" s="73" t="str">
        <f>+'PAI 2025 GPS rempl2)'!R441</f>
        <v>Númerica</v>
      </c>
      <c r="S444" s="73" t="str">
        <f>+'PAI 2025 GPS rempl2)'!S441</f>
        <v># de documento aprobados / 1 documentos a aprobar</v>
      </c>
      <c r="T444" s="73" t="str">
        <f>+'PAI 2025 GPS rempl2)'!T441</f>
        <v>2025-01-15</v>
      </c>
      <c r="U444" s="73" t="str">
        <f>+'PAI 2025 GPS rempl2)'!U441</f>
        <v>2025-05-30</v>
      </c>
      <c r="V444" s="73" t="str">
        <f>+'PAI 2025 GPS rempl2)'!V441</f>
        <v>3000-DESPACHO DEL SUPERINTENDENTE DELEGADO PARA LA PROTECCIÓN DEL CONSUMIDOR</v>
      </c>
    </row>
    <row r="445" spans="1:22" ht="60" x14ac:dyDescent="0.25">
      <c r="A445" s="36" t="str">
        <f>+'PAI 2025 GPS rempl2)'!A442</f>
        <v>3000.1.2</v>
      </c>
      <c r="B445" s="73" t="str">
        <f>+'PAI 2025 GPS rempl2)'!B442</f>
        <v>3000-DESPACHO DEL SUPERINTENDENTE DELEGADO PARA LA PROTECCIÓN DEL CONSUMIDOR</v>
      </c>
      <c r="C445" s="73">
        <f>+'PAI 2025 GPS rempl2)'!C442</f>
        <v>0</v>
      </c>
      <c r="D445" s="73" t="str">
        <f>+'PAI 2025 GPS rempl2)'!D442</f>
        <v>Actividad sin participaci�n</v>
      </c>
      <c r="E445" s="73" t="str">
        <f>+'PAI 2025 GPS rempl2)'!E442</f>
        <v>3000.1.2</v>
      </c>
      <c r="F445" s="73" t="str">
        <f>+'PAI 2025 GPS rempl2)'!F442</f>
        <v>N/A</v>
      </c>
      <c r="G445" s="73" t="str">
        <f>+'PAI 2025 GPS rempl2)'!G442</f>
        <v>N/A</v>
      </c>
      <c r="H445" s="73" t="str">
        <f>+'PAI 2025 GPS rempl2)'!H442</f>
        <v>N/A</v>
      </c>
      <c r="I445" s="73" t="str">
        <f>+'PAI 2025 GPS rempl2)'!I442</f>
        <v>N/A</v>
      </c>
      <c r="J445" s="73">
        <f>IF(ISERROR(VLOOKUP(E445,'Plantilla publicacion'!$A$3:$Q$502,17,0)),"N/A",(VLOOKUP(E445,'Plantilla publicacion'!$A$3:$Q$502,17,0)))</f>
        <v>0</v>
      </c>
      <c r="K445" s="73" t="str">
        <f>+'PAI 2025 GPS rempl2)'!K442</f>
        <v>N/A</v>
      </c>
      <c r="L445" s="73" t="str">
        <f>+'PAI 2025 GPS rempl2)'!L442</f>
        <v>N/A</v>
      </c>
      <c r="M445" s="73" t="str">
        <f>+'PAI 2025 GPS rempl2)'!M442</f>
        <v>N/A</v>
      </c>
      <c r="N445" s="73"/>
      <c r="O445" s="73" t="str">
        <f>+'PAI 2025 GPS rempl2)'!O442</f>
        <v>Definir los grupos de valor y los mecanismos que se utilizaran para la difusión  (Captura de pantalla con la publicación del documento)</v>
      </c>
      <c r="P445" s="73">
        <f>+'PAI 2025 GPS rempl2)'!P442</f>
        <v>0</v>
      </c>
      <c r="Q445" s="73">
        <f>+'PAI 2025 GPS rempl2)'!Q442</f>
        <v>1</v>
      </c>
      <c r="R445" s="73" t="str">
        <f>+'PAI 2025 GPS rempl2)'!R442</f>
        <v>Númerica</v>
      </c>
      <c r="S445" s="73" t="str">
        <f>+'PAI 2025 GPS rempl2)'!S442</f>
        <v># de documento publicado / 1 documento a publicar</v>
      </c>
      <c r="T445" s="73" t="str">
        <f>+'PAI 2025 GPS rempl2)'!T442</f>
        <v>2025-06-03</v>
      </c>
      <c r="U445" s="73" t="str">
        <f>+'PAI 2025 GPS rempl2)'!U442</f>
        <v>2025-07-01</v>
      </c>
      <c r="V445" s="73" t="str">
        <f>+'PAI 2025 GPS rempl2)'!V442</f>
        <v>73-GRUPO DE TRABAJO DE COMUNICACION</v>
      </c>
    </row>
    <row r="446" spans="1:22" ht="60" x14ac:dyDescent="0.25">
      <c r="A446" s="36" t="str">
        <f>+'PAI 2025 GPS rempl2)'!A443</f>
        <v>3000.1.3</v>
      </c>
      <c r="B446" s="73" t="str">
        <f>+'PAI 2025 GPS rempl2)'!B443</f>
        <v>3000-DESPACHO DEL SUPERINTENDENTE DELEGADO PARA LA PROTECCIÓN DEL CONSUMIDOR</v>
      </c>
      <c r="C446" s="73">
        <f>+'PAI 2025 GPS rempl2)'!C443</f>
        <v>0</v>
      </c>
      <c r="D446" s="73" t="str">
        <f>+'PAI 2025 GPS rempl2)'!D443</f>
        <v>Actividad sin participaci�n</v>
      </c>
      <c r="E446" s="73" t="str">
        <f>+'PAI 2025 GPS rempl2)'!E443</f>
        <v>3000.1.3</v>
      </c>
      <c r="F446" s="73" t="str">
        <f>+'PAI 2025 GPS rempl2)'!F443</f>
        <v>N/A</v>
      </c>
      <c r="G446" s="73" t="str">
        <f>+'PAI 2025 GPS rempl2)'!G443</f>
        <v>N/A</v>
      </c>
      <c r="H446" s="73" t="str">
        <f>+'PAI 2025 GPS rempl2)'!H443</f>
        <v>N/A</v>
      </c>
      <c r="I446" s="73" t="str">
        <f>+'PAI 2025 GPS rempl2)'!I443</f>
        <v>N/A</v>
      </c>
      <c r="J446" s="73">
        <f>IF(ISERROR(VLOOKUP(E446,'Plantilla publicacion'!$A$3:$Q$502,17,0)),"N/A",(VLOOKUP(E446,'Plantilla publicacion'!$A$3:$Q$502,17,0)))</f>
        <v>0</v>
      </c>
      <c r="K446" s="73" t="str">
        <f>+'PAI 2025 GPS rempl2)'!K443</f>
        <v>N/A</v>
      </c>
      <c r="L446" s="73" t="str">
        <f>+'PAI 2025 GPS rempl2)'!L443</f>
        <v>N/A</v>
      </c>
      <c r="M446" s="73" t="str">
        <f>+'PAI 2025 GPS rempl2)'!M443</f>
        <v>N/A</v>
      </c>
      <c r="N446" s="73"/>
      <c r="O446" s="73" t="str">
        <f>+'PAI 2025 GPS rempl2)'!O443</f>
        <v>Realizar la difusión del ABC de atención a los usuarios SIC / Super Solidaria, de acuerdo con los mecanismos definidos - Imágenes (fotografía o captura de pantalla) de la difusión realizada</v>
      </c>
      <c r="P446" s="73">
        <f>+'PAI 2025 GPS rempl2)'!P443</f>
        <v>0</v>
      </c>
      <c r="Q446" s="73">
        <f>+'PAI 2025 GPS rempl2)'!Q443</f>
        <v>1</v>
      </c>
      <c r="R446" s="73" t="str">
        <f>+'PAI 2025 GPS rempl2)'!R443</f>
        <v>Númerica</v>
      </c>
      <c r="S446" s="73" t="str">
        <f>+'PAI 2025 GPS rempl2)'!S443</f>
        <v># de documento difundido / 1 documento a difundir</v>
      </c>
      <c r="T446" s="73" t="str">
        <f>+'PAI 2025 GPS rempl2)'!T443</f>
        <v>2025-07-01</v>
      </c>
      <c r="U446" s="73" t="str">
        <f>+'PAI 2025 GPS rempl2)'!U443</f>
        <v>2025-12-30</v>
      </c>
      <c r="V446" s="73" t="str">
        <f>+'PAI 2025 GPS rempl2)'!V443</f>
        <v>73-GRUPO DE TRABAJO DE COMUNICACION</v>
      </c>
    </row>
    <row r="447" spans="1:22" ht="255" x14ac:dyDescent="0.25">
      <c r="A447" s="36" t="str">
        <f>+'PAI 2025 GPS rempl2)'!A444</f>
        <v>3000.2</v>
      </c>
      <c r="B447" s="74" t="str">
        <f>+'PAI 2025 GPS rempl2)'!B444</f>
        <v>3000-DESPACHO DEL SUPERINTENDENTE DELEGADO PARA LA PROTECCIÓN DEL CONSUMIDOR</v>
      </c>
      <c r="C447" s="74">
        <f>+'PAI 2025 GPS rempl2)'!C444</f>
        <v>0</v>
      </c>
      <c r="D447" s="74" t="str">
        <f>+'PAI 2025 GPS rempl2)'!D444</f>
        <v>Producto</v>
      </c>
      <c r="E447" s="74" t="str">
        <f>+'PAI 2025 GPS rempl2)'!E444</f>
        <v>3000.2</v>
      </c>
      <c r="F447" s="74" t="str">
        <f>+'PAI 2025 GPS rempl2)'!F444</f>
        <v>Operativo</v>
      </c>
      <c r="G447" s="74" t="str">
        <f>IF(ISERROR(VLOOKUP(E447,'Plantilla publicacion'!$A$3:$F$502,6,0)),"N/A",(VLOOKUP(E447,'Plantilla publicacion'!$A$3:$F$502,6,0)))</f>
        <v>58-Promover el enfoque preventivo, diferencial y territorial en el que hacer misional de la entidad</v>
      </c>
      <c r="H447" s="74" t="str">
        <f>IF(ISERROR(VLOOKUP(E447,'Plantilla publicacion'!$A$3:$P$502,14,0)),"N/A",(VLOOKUP(E447,'Plantilla publicacion'!$A$3:$P$502,14,0)))</f>
        <v>103-Cumplimiento de productos del PAI asociados a Promover el enfoque preventivo, diferencial y territorial en el que hacer misional de la entidad</v>
      </c>
      <c r="I447" s="74" t="str">
        <f>IF(ISERROR(VLOOKUP(E447,'Plantilla publicacion'!$A$3:$P$502,15,0)),"N/A",(VLOOKUP(E447,'Plantilla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7" s="74" t="str">
        <f>IF(ISERROR(VLOOKUP(E447,'Plantilla publicacion'!$A$3:$Q$502,17,0)),"N/A",(VLOOKUP(E447,'Plantilla publicacion'!$A$3:$Q$502,17,0)))</f>
        <v>PND - 5-31-5-b- Convergencia regional - Entidades públicas territoriales y nacionales fortalecidas / PES - Cierre de brechas territoriales</v>
      </c>
      <c r="K447" s="74" t="str">
        <f>+'PAI 2025 GPS rempl2)'!K444</f>
        <v>Si</v>
      </c>
      <c r="L447" s="74" t="str">
        <f>+'PAI 2025 GPS rempl2)'!L444</f>
        <v>N/A</v>
      </c>
      <c r="M447" s="74" t="str">
        <f>IF(ISERROR(VLOOKUP(E447,'Plantilla publicacion'!$A$3:$E$502,5,0)),"N/A",(VLOOKUP(E447,'Plantilla publicacion'!$A$3:$E$502,5,0)))</f>
        <v>Política Servicio al Ciudadano_DIMENSIÓN Gestión con Valores para Resultados</v>
      </c>
      <c r="N447" s="74" t="str">
        <f>IF(VLOOKUP(A447,'Plantilla publicacion'!$A$3:$Q$502,16,0)=0,"NA",VLOOKUP(A447,'Plantilla publicacion'!$A$3:$Q$502,16,0))</f>
        <v xml:space="preserve">PND_8_Fortalecer las capacidades y conocimiento sobre derechos y deberes de las relaciones de consumo </v>
      </c>
      <c r="O447" s="74" t="str">
        <f>+'PAI 2025 GPS rempl2)'!O444</f>
        <v>Cursos virtuales en materia de protección al consumidor dirigidos a la ciudadanía interesada, publicados en campus virtual  (Imágenes de la difusión de los cursos)</v>
      </c>
      <c r="P447" s="74">
        <f>+'PAI 2025 GPS rempl2)'!P444</f>
        <v>20</v>
      </c>
      <c r="Q447" s="74">
        <f>+'PAI 2025 GPS rempl2)'!Q444</f>
        <v>2</v>
      </c>
      <c r="R447" s="74" t="str">
        <f>+'PAI 2025 GPS rempl2)'!R444</f>
        <v>Númerica</v>
      </c>
      <c r="S447" s="74" t="str">
        <f>+'PAI 2025 GPS rempl2)'!S444</f>
        <v># de curso publicado / 2 curso a publicar</v>
      </c>
      <c r="T447" s="74" t="str">
        <f>+'PAI 2025 GPS rempl2)'!T444</f>
        <v>2025-01-15</v>
      </c>
      <c r="U447" s="74" t="str">
        <f>+'PAI 2025 GPS rempl2)'!U444</f>
        <v>2025-12-15</v>
      </c>
      <c r="V447" s="74" t="str">
        <f>+'PAI 2025 GPS rempl2)'!V444</f>
        <v>3000-DESPACHO DEL SUPERINTENDENTE DELEGADO PARA LA PROTECCIÓN DEL CONSUMIDOR;
71-GRUPO DE TRABAJO DE FORMACION;
73-GRUPO DE TRABAJO DE COMUNICACION</v>
      </c>
    </row>
    <row r="448" spans="1:22" ht="45" x14ac:dyDescent="0.25">
      <c r="A448" s="36" t="str">
        <f>+'PAI 2025 GPS rempl2)'!A445</f>
        <v>3000.2.1</v>
      </c>
      <c r="B448" s="73" t="str">
        <f>+'PAI 2025 GPS rempl2)'!B445</f>
        <v>3000-DESPACHO DEL SUPERINTENDENTE DELEGADO PARA LA PROTECCIÓN DEL CONSUMIDOR</v>
      </c>
      <c r="C448" s="73">
        <f>+'PAI 2025 GPS rempl2)'!C445</f>
        <v>0</v>
      </c>
      <c r="D448" s="73" t="str">
        <f>+'PAI 2025 GPS rempl2)'!D445</f>
        <v>Actividad propia</v>
      </c>
      <c r="E448" s="73" t="str">
        <f>+'PAI 2025 GPS rempl2)'!E445</f>
        <v>3000.2.1</v>
      </c>
      <c r="F448" s="73" t="str">
        <f>+'PAI 2025 GPS rempl2)'!F445</f>
        <v>N/A</v>
      </c>
      <c r="G448" s="73" t="str">
        <f>+'PAI 2025 GPS rempl2)'!G445</f>
        <v>N/A</v>
      </c>
      <c r="H448" s="73" t="str">
        <f>+'PAI 2025 GPS rempl2)'!H445</f>
        <v>N/A</v>
      </c>
      <c r="I448" s="73" t="str">
        <f>+'PAI 2025 GPS rempl2)'!I445</f>
        <v>N/A</v>
      </c>
      <c r="J448" s="73">
        <f>IF(ISERROR(VLOOKUP(E448,'Plantilla publicacion'!$A$3:$Q$502,17,0)),"N/A",(VLOOKUP(E448,'Plantilla publicacion'!$A$3:$Q$502,17,0)))</f>
        <v>0</v>
      </c>
      <c r="K448" s="73" t="str">
        <f>+'PAI 2025 GPS rempl2)'!K445</f>
        <v>N/A</v>
      </c>
      <c r="L448" s="73" t="str">
        <f>+'PAI 2025 GPS rempl2)'!L445</f>
        <v>N/A</v>
      </c>
      <c r="M448" s="73" t="str">
        <f>+'PAI 2025 GPS rempl2)'!M445</f>
        <v>N/A</v>
      </c>
      <c r="N448" s="73"/>
      <c r="O448" s="73" t="str">
        <f>+'PAI 2025 GPS rempl2)'!O445</f>
        <v>Enviar a OSCAE las plantillas diligenciadas con el contenido para cursos virtuales (Responsable Delegatura) (Correo electrónico con  las plantillas diligenciadas)</v>
      </c>
      <c r="P448" s="73">
        <f>+'PAI 2025 GPS rempl2)'!P445</f>
        <v>30</v>
      </c>
      <c r="Q448" s="73">
        <f>+'PAI 2025 GPS rempl2)'!Q445</f>
        <v>2</v>
      </c>
      <c r="R448" s="73" t="str">
        <f>+'PAI 2025 GPS rempl2)'!R445</f>
        <v>Númerica</v>
      </c>
      <c r="S448" s="73" t="str">
        <f>+'PAI 2025 GPS rempl2)'!S445</f>
        <v># de documentos enviados / 2 documento a enviar</v>
      </c>
      <c r="T448" s="73" t="str">
        <f>+'PAI 2025 GPS rempl2)'!T445</f>
        <v>2025-01-15</v>
      </c>
      <c r="U448" s="73" t="str">
        <f>+'PAI 2025 GPS rempl2)'!U445</f>
        <v>2025-03-28</v>
      </c>
      <c r="V448" s="73" t="str">
        <f>+'PAI 2025 GPS rempl2)'!V445</f>
        <v>3000-DESPACHO DEL SUPERINTENDENTE DELEGADO PARA LA PROTECCIÓN DEL CONSUMIDOR</v>
      </c>
    </row>
    <row r="449" spans="1:22" ht="60" x14ac:dyDescent="0.25">
      <c r="A449" s="36" t="str">
        <f>+'PAI 2025 GPS rempl2)'!A446</f>
        <v>3000.2.2</v>
      </c>
      <c r="B449" s="73" t="str">
        <f>+'PAI 2025 GPS rempl2)'!B446</f>
        <v>3000-DESPACHO DEL SUPERINTENDENTE DELEGADO PARA LA PROTECCIÓN DEL CONSUMIDOR</v>
      </c>
      <c r="C449" s="73">
        <f>+'PAI 2025 GPS rempl2)'!C446</f>
        <v>0</v>
      </c>
      <c r="D449" s="73" t="str">
        <f>+'PAI 2025 GPS rempl2)'!D446</f>
        <v>Actividad sin participaci�n</v>
      </c>
      <c r="E449" s="73" t="str">
        <f>+'PAI 2025 GPS rempl2)'!E446</f>
        <v>3000.2.2</v>
      </c>
      <c r="F449" s="73" t="str">
        <f>+'PAI 2025 GPS rempl2)'!F446</f>
        <v>N/A</v>
      </c>
      <c r="G449" s="73" t="str">
        <f>+'PAI 2025 GPS rempl2)'!G446</f>
        <v>N/A</v>
      </c>
      <c r="H449" s="73" t="str">
        <f>+'PAI 2025 GPS rempl2)'!H446</f>
        <v>N/A</v>
      </c>
      <c r="I449" s="73" t="str">
        <f>+'PAI 2025 GPS rempl2)'!I446</f>
        <v>N/A</v>
      </c>
      <c r="J449" s="73">
        <f>IF(ISERROR(VLOOKUP(E449,'Plantilla publicacion'!$A$3:$Q$502,17,0)),"N/A",(VLOOKUP(E449,'Plantilla publicacion'!$A$3:$Q$502,17,0)))</f>
        <v>0</v>
      </c>
      <c r="K449" s="73" t="str">
        <f>+'PAI 2025 GPS rempl2)'!K446</f>
        <v>N/A</v>
      </c>
      <c r="L449" s="73" t="str">
        <f>+'PAI 2025 GPS rempl2)'!L446</f>
        <v>N/A</v>
      </c>
      <c r="M449" s="73" t="str">
        <f>+'PAI 2025 GPS rempl2)'!M446</f>
        <v>N/A</v>
      </c>
      <c r="N449" s="73"/>
      <c r="O449" s="73" t="str">
        <f>+'PAI 2025 GPS rempl2)'!O446</f>
        <v>Diseñar y presentar propuesta pedagógica de los contenidos presentados por la delegatura para cada uno de los cursos (Responsable OSCAE) (Documento con la propuesta)</v>
      </c>
      <c r="P449" s="73">
        <f>+'PAI 2025 GPS rempl2)'!P446</f>
        <v>0</v>
      </c>
      <c r="Q449" s="73">
        <f>+'PAI 2025 GPS rempl2)'!Q446</f>
        <v>2</v>
      </c>
      <c r="R449" s="73" t="str">
        <f>+'PAI 2025 GPS rempl2)'!R446</f>
        <v>Númerica</v>
      </c>
      <c r="S449" s="73" t="str">
        <f>+'PAI 2025 GPS rempl2)'!S446</f>
        <v># de documentos enviados / 2 documento a enviar</v>
      </c>
      <c r="T449" s="73" t="str">
        <f>+'PAI 2025 GPS rempl2)'!T446</f>
        <v>2025-03-03</v>
      </c>
      <c r="U449" s="73" t="str">
        <f>+'PAI 2025 GPS rempl2)'!U446</f>
        <v>2025-04-30</v>
      </c>
      <c r="V449" s="73" t="str">
        <f>+'PAI 2025 GPS rempl2)'!V446</f>
        <v>71-GRUPO DE TRABAJO DE FORMACION</v>
      </c>
    </row>
    <row r="450" spans="1:22" ht="45" x14ac:dyDescent="0.25">
      <c r="A450" s="36" t="str">
        <f>+'PAI 2025 GPS rempl2)'!A447</f>
        <v>3000.2.3</v>
      </c>
      <c r="B450" s="73" t="str">
        <f>+'PAI 2025 GPS rempl2)'!B447</f>
        <v>3000-DESPACHO DEL SUPERINTENDENTE DELEGADO PARA LA PROTECCIÓN DEL CONSUMIDOR</v>
      </c>
      <c r="C450" s="73">
        <f>+'PAI 2025 GPS rempl2)'!C447</f>
        <v>0</v>
      </c>
      <c r="D450" s="73" t="str">
        <f>+'PAI 2025 GPS rempl2)'!D447</f>
        <v>Actividad propia</v>
      </c>
      <c r="E450" s="73" t="str">
        <f>+'PAI 2025 GPS rempl2)'!E447</f>
        <v>3000.2.3</v>
      </c>
      <c r="F450" s="73" t="str">
        <f>+'PAI 2025 GPS rempl2)'!F447</f>
        <v>N/A</v>
      </c>
      <c r="G450" s="73" t="str">
        <f>+'PAI 2025 GPS rempl2)'!G447</f>
        <v>N/A</v>
      </c>
      <c r="H450" s="73" t="str">
        <f>+'PAI 2025 GPS rempl2)'!H447</f>
        <v>N/A</v>
      </c>
      <c r="I450" s="73" t="str">
        <f>+'PAI 2025 GPS rempl2)'!I447</f>
        <v>N/A</v>
      </c>
      <c r="J450" s="73">
        <f>IF(ISERROR(VLOOKUP(E450,'Plantilla publicacion'!$A$3:$Q$502,17,0)),"N/A",(VLOOKUP(E450,'Plantilla publicacion'!$A$3:$Q$502,17,0)))</f>
        <v>0</v>
      </c>
      <c r="K450" s="73" t="str">
        <f>+'PAI 2025 GPS rempl2)'!K447</f>
        <v>N/A</v>
      </c>
      <c r="L450" s="73" t="str">
        <f>+'PAI 2025 GPS rempl2)'!L447</f>
        <v>N/A</v>
      </c>
      <c r="M450" s="73" t="str">
        <f>+'PAI 2025 GPS rempl2)'!M447</f>
        <v>N/A</v>
      </c>
      <c r="N450" s="73"/>
      <c r="O450" s="73" t="str">
        <f>+'PAI 2025 GPS rempl2)'!O447</f>
        <v>Revisar y aprobar los contenidos propuestos por el equipo pedagógico de OSCAE (Responsable Delegatura) (Documento con los contenidos propuestos)</v>
      </c>
      <c r="P450" s="73">
        <f>+'PAI 2025 GPS rempl2)'!P447</f>
        <v>30</v>
      </c>
      <c r="Q450" s="73">
        <f>+'PAI 2025 GPS rempl2)'!Q447</f>
        <v>2</v>
      </c>
      <c r="R450" s="73" t="str">
        <f>+'PAI 2025 GPS rempl2)'!R447</f>
        <v>Númerica</v>
      </c>
      <c r="S450" s="73" t="str">
        <f>+'PAI 2025 GPS rempl2)'!S447</f>
        <v># de documento revisado / 2 documento a revisar</v>
      </c>
      <c r="T450" s="73" t="str">
        <f>+'PAI 2025 GPS rempl2)'!T447</f>
        <v>2025-04-01</v>
      </c>
      <c r="U450" s="73" t="str">
        <f>+'PAI 2025 GPS rempl2)'!U447</f>
        <v>2025-05-30</v>
      </c>
      <c r="V450" s="73" t="str">
        <f>+'PAI 2025 GPS rempl2)'!V447</f>
        <v>3000-DESPACHO DEL SUPERINTENDENTE DELEGADO PARA LA PROTECCIÓN DEL CONSUMIDOR</v>
      </c>
    </row>
    <row r="451" spans="1:22" ht="60" x14ac:dyDescent="0.25">
      <c r="A451" s="36" t="str">
        <f>+'PAI 2025 GPS rempl2)'!A448</f>
        <v>3000.2.4</v>
      </c>
      <c r="B451" s="73" t="str">
        <f>+'PAI 2025 GPS rempl2)'!B448</f>
        <v>3000-DESPACHO DEL SUPERINTENDENTE DELEGADO PARA LA PROTECCIÓN DEL CONSUMIDOR</v>
      </c>
      <c r="C451" s="73">
        <f>+'PAI 2025 GPS rempl2)'!C448</f>
        <v>0</v>
      </c>
      <c r="D451" s="73" t="str">
        <f>+'PAI 2025 GPS rempl2)'!D448</f>
        <v>Actividad sin participaci�n</v>
      </c>
      <c r="E451" s="73" t="str">
        <f>+'PAI 2025 GPS rempl2)'!E448</f>
        <v>3000.2.4</v>
      </c>
      <c r="F451" s="73" t="str">
        <f>+'PAI 2025 GPS rempl2)'!F448</f>
        <v>N/A</v>
      </c>
      <c r="G451" s="73" t="str">
        <f>+'PAI 2025 GPS rempl2)'!G448</f>
        <v>N/A</v>
      </c>
      <c r="H451" s="73" t="str">
        <f>+'PAI 2025 GPS rempl2)'!H448</f>
        <v>N/A</v>
      </c>
      <c r="I451" s="73" t="str">
        <f>+'PAI 2025 GPS rempl2)'!I448</f>
        <v>N/A</v>
      </c>
      <c r="J451" s="73">
        <f>IF(ISERROR(VLOOKUP(E451,'Plantilla publicacion'!$A$3:$Q$502,17,0)),"N/A",(VLOOKUP(E451,'Plantilla publicacion'!$A$3:$Q$502,17,0)))</f>
        <v>0</v>
      </c>
      <c r="K451" s="73" t="str">
        <f>+'PAI 2025 GPS rempl2)'!K448</f>
        <v>N/A</v>
      </c>
      <c r="L451" s="73" t="str">
        <f>+'PAI 2025 GPS rempl2)'!L448</f>
        <v>N/A</v>
      </c>
      <c r="M451" s="73" t="str">
        <f>+'PAI 2025 GPS rempl2)'!M448</f>
        <v>N/A</v>
      </c>
      <c r="N451" s="73"/>
      <c r="O451" s="73" t="str">
        <f>+'PAI 2025 GPS rempl2)'!O448</f>
        <v>Virtualizar los contenidos (Responsable OSCAE) (Captura de pantalla con los cursos virtualizados)</v>
      </c>
      <c r="P451" s="73">
        <f>+'PAI 2025 GPS rempl2)'!P448</f>
        <v>0</v>
      </c>
      <c r="Q451" s="73">
        <f>+'PAI 2025 GPS rempl2)'!Q448</f>
        <v>2</v>
      </c>
      <c r="R451" s="73" t="str">
        <f>+'PAI 2025 GPS rempl2)'!R448</f>
        <v>Númerica</v>
      </c>
      <c r="S451" s="73" t="str">
        <f>+'PAI 2025 GPS rempl2)'!S448</f>
        <v># de contenido virtualizado / 2 contenido a virtualizar</v>
      </c>
      <c r="T451" s="73" t="str">
        <f>+'PAI 2025 GPS rempl2)'!T448</f>
        <v>2025-06-03</v>
      </c>
      <c r="U451" s="73" t="str">
        <f>+'PAI 2025 GPS rempl2)'!U448</f>
        <v>2025-08-29</v>
      </c>
      <c r="V451" s="73" t="str">
        <f>+'PAI 2025 GPS rempl2)'!V448</f>
        <v>71-GRUPO DE TRABAJO DE FORMACION</v>
      </c>
    </row>
    <row r="452" spans="1:22" ht="45" x14ac:dyDescent="0.25">
      <c r="A452" s="36" t="str">
        <f>+'PAI 2025 GPS rempl2)'!A449</f>
        <v>3000.2.5</v>
      </c>
      <c r="B452" s="73" t="str">
        <f>+'PAI 2025 GPS rempl2)'!B449</f>
        <v>3000-DESPACHO DEL SUPERINTENDENTE DELEGADO PARA LA PROTECCIÓN DEL CONSUMIDOR</v>
      </c>
      <c r="C452" s="73">
        <f>+'PAI 2025 GPS rempl2)'!C449</f>
        <v>0</v>
      </c>
      <c r="D452" s="73" t="str">
        <f>+'PAI 2025 GPS rempl2)'!D449</f>
        <v>Actividad propia</v>
      </c>
      <c r="E452" s="73" t="str">
        <f>+'PAI 2025 GPS rempl2)'!E449</f>
        <v>3000.2.5</v>
      </c>
      <c r="F452" s="73" t="str">
        <f>+'PAI 2025 GPS rempl2)'!F449</f>
        <v>N/A</v>
      </c>
      <c r="G452" s="73" t="str">
        <f>+'PAI 2025 GPS rempl2)'!G449</f>
        <v>N/A</v>
      </c>
      <c r="H452" s="73" t="str">
        <f>+'PAI 2025 GPS rempl2)'!H449</f>
        <v>N/A</v>
      </c>
      <c r="I452" s="73" t="str">
        <f>+'PAI 2025 GPS rempl2)'!I449</f>
        <v>N/A</v>
      </c>
      <c r="J452" s="73">
        <f>IF(ISERROR(VLOOKUP(E452,'Plantilla publicacion'!$A$3:$Q$502,17,0)),"N/A",(VLOOKUP(E452,'Plantilla publicacion'!$A$3:$Q$502,17,0)))</f>
        <v>0</v>
      </c>
      <c r="K452" s="73" t="str">
        <f>+'PAI 2025 GPS rempl2)'!K449</f>
        <v>N/A</v>
      </c>
      <c r="L452" s="73" t="str">
        <f>+'PAI 2025 GPS rempl2)'!L449</f>
        <v>N/A</v>
      </c>
      <c r="M452" s="73" t="str">
        <f>+'PAI 2025 GPS rempl2)'!M449</f>
        <v>N/A</v>
      </c>
      <c r="N452" s="73"/>
      <c r="O452" s="73" t="str">
        <f>+'PAI 2025 GPS rempl2)'!O449</f>
        <v>Recibir y aprobar el curso virtualizado (Responsable Delegatura) (Correo electrónico con la aprobación de los cursos)</v>
      </c>
      <c r="P452" s="73">
        <f>+'PAI 2025 GPS rempl2)'!P449</f>
        <v>40</v>
      </c>
      <c r="Q452" s="73">
        <f>+'PAI 2025 GPS rempl2)'!Q449</f>
        <v>2</v>
      </c>
      <c r="R452" s="73" t="str">
        <f>+'PAI 2025 GPS rempl2)'!R449</f>
        <v>Númerica</v>
      </c>
      <c r="S452" s="73" t="str">
        <f>+'PAI 2025 GPS rempl2)'!S449</f>
        <v># de curso revisado / 2 curso a revisar</v>
      </c>
      <c r="T452" s="73" t="str">
        <f>+'PAI 2025 GPS rempl2)'!T449</f>
        <v>2025-09-01</v>
      </c>
      <c r="U452" s="73" t="str">
        <f>+'PAI 2025 GPS rempl2)'!U449</f>
        <v>2025-09-30</v>
      </c>
      <c r="V452" s="73" t="str">
        <f>+'PAI 2025 GPS rempl2)'!V449</f>
        <v>3000-DESPACHO DEL SUPERINTENDENTE DELEGADO PARA LA PROTECCIÓN DEL CONSUMIDOR</v>
      </c>
    </row>
    <row r="453" spans="1:22" ht="60" x14ac:dyDescent="0.25">
      <c r="A453" s="36" t="str">
        <f>+'PAI 2025 GPS rempl2)'!A450</f>
        <v>3000.2.6</v>
      </c>
      <c r="B453" s="73" t="str">
        <f>+'PAI 2025 GPS rempl2)'!B450</f>
        <v>3000-DESPACHO DEL SUPERINTENDENTE DELEGADO PARA LA PROTECCIÓN DEL CONSUMIDOR</v>
      </c>
      <c r="C453" s="73">
        <f>+'PAI 2025 GPS rempl2)'!C450</f>
        <v>0</v>
      </c>
      <c r="D453" s="73" t="str">
        <f>+'PAI 2025 GPS rempl2)'!D450</f>
        <v>Actividad sin participaci�n</v>
      </c>
      <c r="E453" s="73" t="str">
        <f>+'PAI 2025 GPS rempl2)'!E450</f>
        <v>3000.2.6</v>
      </c>
      <c r="F453" s="73" t="str">
        <f>+'PAI 2025 GPS rempl2)'!F450</f>
        <v>N/A</v>
      </c>
      <c r="G453" s="73" t="str">
        <f>+'PAI 2025 GPS rempl2)'!G450</f>
        <v>N/A</v>
      </c>
      <c r="H453" s="73" t="str">
        <f>+'PAI 2025 GPS rempl2)'!H450</f>
        <v>N/A</v>
      </c>
      <c r="I453" s="73" t="str">
        <f>+'PAI 2025 GPS rempl2)'!I450</f>
        <v>N/A</v>
      </c>
      <c r="J453" s="73">
        <f>IF(ISERROR(VLOOKUP(E453,'Plantilla publicacion'!$A$3:$Q$502,17,0)),"N/A",(VLOOKUP(E453,'Plantilla publicacion'!$A$3:$Q$502,17,0)))</f>
        <v>0</v>
      </c>
      <c r="K453" s="73" t="str">
        <f>+'PAI 2025 GPS rempl2)'!K450</f>
        <v>N/A</v>
      </c>
      <c r="L453" s="73" t="str">
        <f>+'PAI 2025 GPS rempl2)'!L450</f>
        <v>N/A</v>
      </c>
      <c r="M453" s="73" t="str">
        <f>+'PAI 2025 GPS rempl2)'!M450</f>
        <v>N/A</v>
      </c>
      <c r="N453" s="73"/>
      <c r="O453" s="73" t="str">
        <f>+'PAI 2025 GPS rempl2)'!O450</f>
        <v>Difundir los cursos  virtuales en materia de protección al consumidor (Imágenes de la difusión de los cursos)</v>
      </c>
      <c r="P453" s="73">
        <f>+'PAI 2025 GPS rempl2)'!P450</f>
        <v>0</v>
      </c>
      <c r="Q453" s="73">
        <f>+'PAI 2025 GPS rempl2)'!Q450</f>
        <v>2</v>
      </c>
      <c r="R453" s="73" t="str">
        <f>+'PAI 2025 GPS rempl2)'!R450</f>
        <v>Númerica</v>
      </c>
      <c r="S453" s="73" t="str">
        <f>+'PAI 2025 GPS rempl2)'!S450</f>
        <v># de actividades difundidas / 2 actividades a difundir</v>
      </c>
      <c r="T453" s="73" t="str">
        <f>+'PAI 2025 GPS rempl2)'!T450</f>
        <v>2025-10-01</v>
      </c>
      <c r="U453" s="73" t="str">
        <f>+'PAI 2025 GPS rempl2)'!U450</f>
        <v>2025-12-15</v>
      </c>
      <c r="V453" s="73" t="str">
        <f>+'PAI 2025 GPS rempl2)'!V450</f>
        <v>71-GRUPO DE TRABAJO DE FORMACION;
73-GRUPO DE TRABAJO DE COMUNICACION</v>
      </c>
    </row>
    <row r="454" spans="1:22" ht="255" x14ac:dyDescent="0.25">
      <c r="A454" s="36" t="str">
        <f>+'PAI 2025 GPS rempl2)'!A451</f>
        <v>3000.3</v>
      </c>
      <c r="B454" s="74" t="str">
        <f>+'PAI 2025 GPS rempl2)'!B451</f>
        <v>3000-DESPACHO DEL SUPERINTENDENTE DELEGADO PARA LA PROTECCIÓN DEL CONSUMIDOR</v>
      </c>
      <c r="C454" s="74">
        <f>+'PAI 2025 GPS rempl2)'!C451</f>
        <v>0</v>
      </c>
      <c r="D454" s="74" t="str">
        <f>+'PAI 2025 GPS rempl2)'!D451</f>
        <v>Producto</v>
      </c>
      <c r="E454" s="74" t="str">
        <f>+'PAI 2025 GPS rempl2)'!E451</f>
        <v>3000.3</v>
      </c>
      <c r="F454" s="74" t="str">
        <f>+'PAI 2025 GPS rempl2)'!F451</f>
        <v>Operativo</v>
      </c>
      <c r="G454" s="74" t="str">
        <f>IF(ISERROR(VLOOKUP(E454,'Plantilla publicacion'!$A$3:$F$502,6,0)),"N/A",(VLOOKUP(E454,'Plantilla publicacion'!$A$3:$F$502,6,0)))</f>
        <v>58-Promover el enfoque preventivo, diferencial y territorial en el que hacer misional de la entidad</v>
      </c>
      <c r="H454" s="74" t="str">
        <f>IF(ISERROR(VLOOKUP(E454,'Plantilla publicacion'!$A$3:$P$502,14,0)),"N/A",(VLOOKUP(E454,'Plantilla publicacion'!$A$3:$P$502,14,0)))</f>
        <v>103-Cumplimiento de productos del PAI asociados a Promover el enfoque preventivo, diferencial y territorial en el que hacer misional de la entidad</v>
      </c>
      <c r="I454" s="74" t="str">
        <f>IF(ISERROR(VLOOKUP(E454,'Plantilla publicacion'!$A$3:$P$502,15,0)),"N/A",(VLOOKUP(E454,'Plantilla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54" s="74" t="str">
        <f>IF(ISERROR(VLOOKUP(E454,'Plantilla publicacion'!$A$3:$Q$502,17,0)),"N/A",(VLOOKUP(E454,'Plantilla publicacion'!$A$3:$Q$502,17,0)))</f>
        <v>PND - 5-31-5-b- Convergencia regional - Entidades públicas territoriales y nacionales fortalecidas / PES - Cierre de brechas territoriales</v>
      </c>
      <c r="K454" s="74" t="str">
        <f>+'PAI 2025 GPS rempl2)'!K451</f>
        <v>No</v>
      </c>
      <c r="L454" s="74" t="str">
        <f>+'PAI 2025 GPS rempl2)'!L451</f>
        <v>N/A</v>
      </c>
      <c r="M454" s="74" t="str">
        <f>IF(ISERROR(VLOOKUP(E454,'Plantilla publicacion'!$A$3:$E$502,5,0)),"N/A",(VLOOKUP(E454,'Plantilla publicacion'!$A$3:$E$502,5,0)))</f>
        <v>Política Servicio al Ciudadano_DIMENSIÓN Gestión con Valores para Resultados</v>
      </c>
      <c r="N454" s="74" t="str">
        <f>IF(VLOOKUP(A454,'Plantilla publicacion'!$A$3:$Q$502,16,0)=0,"NA",VLOOKUP(A454,'Plantilla publicacion'!$A$3:$Q$502,16,0))</f>
        <v xml:space="preserve">PND_8_Fortalecer las capacidades y conocimiento sobre derechos y deberes de las relaciones de consumo </v>
      </c>
      <c r="O454" s="74" t="str">
        <f>+'PAI 2025 GPS rempl2)'!O451</f>
        <v>Jornadas de capacitación "Me informo y cuido mi dinero" dirigidas a usuarios, consumidores y ciudadanía en general, realizadas - Imágenes (fotografía o captura de pantalla) de la difusión realizada</v>
      </c>
      <c r="P454" s="74">
        <f>+'PAI 2025 GPS rempl2)'!P451</f>
        <v>20</v>
      </c>
      <c r="Q454" s="74">
        <f>+'PAI 2025 GPS rempl2)'!Q451</f>
        <v>8</v>
      </c>
      <c r="R454" s="74" t="str">
        <f>+'PAI 2025 GPS rempl2)'!R451</f>
        <v>Númerica</v>
      </c>
      <c r="S454" s="74" t="str">
        <f>+'PAI 2025 GPS rempl2)'!S451</f>
        <v># de capacitaciones ejecutadas / 8 capacitaciones a ejecutar</v>
      </c>
      <c r="T454" s="74" t="str">
        <f>+'PAI 2025 GPS rempl2)'!T451</f>
        <v>2025-01-15</v>
      </c>
      <c r="U454" s="74" t="str">
        <f>+'PAI 2025 GPS rempl2)'!U451</f>
        <v>2025-12-30</v>
      </c>
      <c r="V454" s="74" t="str">
        <f>+'PAI 2025 GPS rempl2)'!V451</f>
        <v>3000-DESPACHO DEL SUPERINTENDENTE DELEGADO PARA LA PROTECCIÓN DEL CONSUMIDOR</v>
      </c>
    </row>
    <row r="455" spans="1:22" ht="45" x14ac:dyDescent="0.25">
      <c r="A455" s="36" t="str">
        <f>+'PAI 2025 GPS rempl2)'!A452</f>
        <v>3000.3.1</v>
      </c>
      <c r="B455" s="73" t="str">
        <f>+'PAI 2025 GPS rempl2)'!B452</f>
        <v>3000-DESPACHO DEL SUPERINTENDENTE DELEGADO PARA LA PROTECCIÓN DEL CONSUMIDOR</v>
      </c>
      <c r="C455" s="73">
        <f>+'PAI 2025 GPS rempl2)'!C452</f>
        <v>0</v>
      </c>
      <c r="D455" s="73" t="str">
        <f>+'PAI 2025 GPS rempl2)'!D452</f>
        <v>Actividad propia</v>
      </c>
      <c r="E455" s="73" t="str">
        <f>+'PAI 2025 GPS rempl2)'!E452</f>
        <v>3000.3.1</v>
      </c>
      <c r="F455" s="73" t="str">
        <f>+'PAI 2025 GPS rempl2)'!F452</f>
        <v>N/A</v>
      </c>
      <c r="G455" s="73" t="str">
        <f>+'PAI 2025 GPS rempl2)'!G452</f>
        <v>N/A</v>
      </c>
      <c r="H455" s="73" t="str">
        <f>+'PAI 2025 GPS rempl2)'!H452</f>
        <v>N/A</v>
      </c>
      <c r="I455" s="73" t="str">
        <f>+'PAI 2025 GPS rempl2)'!I452</f>
        <v>N/A</v>
      </c>
      <c r="J455" s="73">
        <f>IF(ISERROR(VLOOKUP(E455,'Plantilla publicacion'!$A$3:$Q$502,17,0)),"N/A",(VLOOKUP(E455,'Plantilla publicacion'!$A$3:$Q$502,17,0)))</f>
        <v>0</v>
      </c>
      <c r="K455" s="73" t="str">
        <f>+'PAI 2025 GPS rempl2)'!K452</f>
        <v>N/A</v>
      </c>
      <c r="L455" s="73" t="str">
        <f>+'PAI 2025 GPS rempl2)'!L452</f>
        <v>N/A</v>
      </c>
      <c r="M455" s="73" t="str">
        <f>+'PAI 2025 GPS rempl2)'!M452</f>
        <v>N/A</v>
      </c>
      <c r="N455" s="73"/>
      <c r="O455" s="73" t="str">
        <f>+'PAI 2025 GPS rempl2)'!O452</f>
        <v>Definir la estrategia que se utilizará para las jornadas de capacitación  (Listado de asistencia a reunión)</v>
      </c>
      <c r="P455" s="73">
        <f>+'PAI 2025 GPS rempl2)'!P452</f>
        <v>20</v>
      </c>
      <c r="Q455" s="73">
        <f>+'PAI 2025 GPS rempl2)'!Q452</f>
        <v>1</v>
      </c>
      <c r="R455" s="73" t="str">
        <f>+'PAI 2025 GPS rempl2)'!R452</f>
        <v>Númerica</v>
      </c>
      <c r="S455" s="73" t="str">
        <f>+'PAI 2025 GPS rempl2)'!S452</f>
        <v># de reuniones realizadas / 1 reuniones a realizar</v>
      </c>
      <c r="T455" s="73" t="str">
        <f>+'PAI 2025 GPS rempl2)'!T452</f>
        <v>2025-01-15</v>
      </c>
      <c r="U455" s="73" t="str">
        <f>+'PAI 2025 GPS rempl2)'!U452</f>
        <v>2025-02-28</v>
      </c>
      <c r="V455" s="73" t="str">
        <f>+'PAI 2025 GPS rempl2)'!V452</f>
        <v>3000-DESPACHO DEL SUPERINTENDENTE DELEGADO PARA LA PROTECCIÓN DEL CONSUMIDOR</v>
      </c>
    </row>
    <row r="456" spans="1:22" ht="45" x14ac:dyDescent="0.25">
      <c r="A456" s="36" t="str">
        <f>+'PAI 2025 GPS rempl2)'!A453</f>
        <v>3000.3.2</v>
      </c>
      <c r="B456" s="73" t="str">
        <f>+'PAI 2025 GPS rempl2)'!B453</f>
        <v>3000-DESPACHO DEL SUPERINTENDENTE DELEGADO PARA LA PROTECCIÓN DEL CONSUMIDOR</v>
      </c>
      <c r="C456" s="73">
        <f>+'PAI 2025 GPS rempl2)'!C453</f>
        <v>0</v>
      </c>
      <c r="D456" s="73" t="str">
        <f>+'PAI 2025 GPS rempl2)'!D453</f>
        <v>Actividad propia</v>
      </c>
      <c r="E456" s="73" t="str">
        <f>+'PAI 2025 GPS rempl2)'!E453</f>
        <v>3000.3.2</v>
      </c>
      <c r="F456" s="73" t="str">
        <f>+'PAI 2025 GPS rempl2)'!F453</f>
        <v>N/A</v>
      </c>
      <c r="G456" s="73" t="str">
        <f>+'PAI 2025 GPS rempl2)'!G453</f>
        <v>N/A</v>
      </c>
      <c r="H456" s="73" t="str">
        <f>+'PAI 2025 GPS rempl2)'!H453</f>
        <v>N/A</v>
      </c>
      <c r="I456" s="73" t="str">
        <f>+'PAI 2025 GPS rempl2)'!I453</f>
        <v>N/A</v>
      </c>
      <c r="J456" s="73">
        <f>IF(ISERROR(VLOOKUP(E456,'Plantilla publicacion'!$A$3:$Q$502,17,0)),"N/A",(VLOOKUP(E456,'Plantilla publicacion'!$A$3:$Q$502,17,0)))</f>
        <v>0</v>
      </c>
      <c r="K456" s="73" t="str">
        <f>+'PAI 2025 GPS rempl2)'!K453</f>
        <v>N/A</v>
      </c>
      <c r="L456" s="73" t="str">
        <f>+'PAI 2025 GPS rempl2)'!L453</f>
        <v>N/A</v>
      </c>
      <c r="M456" s="73" t="str">
        <f>+'PAI 2025 GPS rempl2)'!M453</f>
        <v>N/A</v>
      </c>
      <c r="N456" s="73"/>
      <c r="O456" s="73" t="str">
        <f>+'PAI 2025 GPS rempl2)'!O453</f>
        <v>Realizar las jornadas de capacitación - Imágenes (fotografía o captura de pantalla) de la difusión realizada</v>
      </c>
      <c r="P456" s="73">
        <f>+'PAI 2025 GPS rempl2)'!P453</f>
        <v>80</v>
      </c>
      <c r="Q456" s="73">
        <f>+'PAI 2025 GPS rempl2)'!Q453</f>
        <v>8</v>
      </c>
      <c r="R456" s="73" t="str">
        <f>+'PAI 2025 GPS rempl2)'!R453</f>
        <v>Númerica</v>
      </c>
      <c r="S456" s="73" t="str">
        <f>+'PAI 2025 GPS rempl2)'!S453</f>
        <v># de capacitaciones ejecutadas / 8 capacitaciones a ejecutar</v>
      </c>
      <c r="T456" s="73" t="str">
        <f>+'PAI 2025 GPS rempl2)'!T453</f>
        <v>2025-03-03</v>
      </c>
      <c r="U456" s="73" t="str">
        <f>+'PAI 2025 GPS rempl2)'!U453</f>
        <v>2025-12-30</v>
      </c>
      <c r="V456" s="73" t="str">
        <f>+'PAI 2025 GPS rempl2)'!V453</f>
        <v>3000-DESPACHO DEL SUPERINTENDENTE DELEGADO PARA LA PROTECCIÓN DEL CONSUMIDOR</v>
      </c>
    </row>
    <row r="457" spans="1:22" ht="255" x14ac:dyDescent="0.25">
      <c r="A457" s="36" t="str">
        <f>+'PAI 2025 GPS rempl2)'!A454</f>
        <v>3000.4</v>
      </c>
      <c r="B457" s="74" t="str">
        <f>+'PAI 2025 GPS rempl2)'!B454</f>
        <v>3000-DESPACHO DEL SUPERINTENDENTE DELEGADO PARA LA PROTECCIÓN DEL CONSUMIDOR</v>
      </c>
      <c r="C457" s="74">
        <f>+'PAI 2025 GPS rempl2)'!C454</f>
        <v>0</v>
      </c>
      <c r="D457" s="74" t="str">
        <f>+'PAI 2025 GPS rempl2)'!D454</f>
        <v>Producto</v>
      </c>
      <c r="E457" s="74" t="str">
        <f>+'PAI 2025 GPS rempl2)'!E454</f>
        <v>3000.4</v>
      </c>
      <c r="F457" s="74" t="str">
        <f>+'PAI 2025 GPS rempl2)'!F454</f>
        <v>Operativo</v>
      </c>
      <c r="G457" s="74" t="str">
        <f>IF(ISERROR(VLOOKUP(E457,'Plantilla publicacion'!$A$3:$F$502,6,0)),"N/A",(VLOOKUP(E457,'Plantilla publicacion'!$A$3:$F$502,6,0)))</f>
        <v>58-Promover el enfoque preventivo, diferencial y territorial en el que hacer misional de la entidad</v>
      </c>
      <c r="H457" s="74" t="str">
        <f>IF(ISERROR(VLOOKUP(E457,'Plantilla publicacion'!$A$3:$P$502,14,0)),"N/A",(VLOOKUP(E457,'Plantilla publicacion'!$A$3:$P$502,14,0)))</f>
        <v>103-Cumplimiento de productos del PAI asociados a Promover el enfoque preventivo, diferencial y territorial en el que hacer misional de la entidad</v>
      </c>
      <c r="I457" s="74" t="str">
        <f>IF(ISERROR(VLOOKUP(E457,'Plantilla publicacion'!$A$3:$P$502,15,0)),"N/A",(VLOOKUP(E457,'Plantilla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57" s="74" t="str">
        <f>IF(ISERROR(VLOOKUP(E457,'Plantilla publicacion'!$A$3:$Q$502,17,0)),"N/A",(VLOOKUP(E457,'Plantilla publicacion'!$A$3:$Q$502,17,0)))</f>
        <v>PND - 5-31-5-b- Convergencia regional - Entidades públicas territoriales y nacionales fortalecidas / PES - Cierre de brechas territoriales</v>
      </c>
      <c r="K457" s="74" t="str">
        <f>+'PAI 2025 GPS rempl2)'!K454</f>
        <v>Si</v>
      </c>
      <c r="L457" s="74" t="str">
        <f>+'PAI 2025 GPS rempl2)'!L454</f>
        <v>N/A</v>
      </c>
      <c r="M457" s="74" t="str">
        <f>IF(ISERROR(VLOOKUP(E457,'Plantilla publicacion'!$A$3:$E$502,5,0)),"N/A",(VLOOKUP(E457,'Plantilla publicacion'!$A$3:$E$502,5,0)))</f>
        <v>Política Servicio al Ciudadano_DIMENSIÓN Gestión con Valores para Resultados</v>
      </c>
      <c r="N457" s="74" t="str">
        <f>IF(VLOOKUP(A457,'Plantilla publicacion'!$A$3:$Q$502,16,0)=0,"NA",VLOOKUP(A457,'Plantilla publicacion'!$A$3:$Q$502,16,0))</f>
        <v xml:space="preserve">PND_8_Fortalecer las capacidades y conocimiento sobre derechos y deberes de las relaciones de consumo </v>
      </c>
      <c r="O457" s="74" t="str">
        <f>+'PAI 2025 GPS rempl2)'!O454</f>
        <v>Difusión a nivel nacional, dirigida a diversos grupos objetivo como herramienta de fortalecimiento del conocimiento  - Captura de pantalla de publicación de la campaña</v>
      </c>
      <c r="P457" s="74">
        <f>+'PAI 2025 GPS rempl2)'!P454</f>
        <v>20</v>
      </c>
      <c r="Q457" s="74">
        <f>+'PAI 2025 GPS rempl2)'!Q454</f>
        <v>4</v>
      </c>
      <c r="R457" s="74" t="str">
        <f>+'PAI 2025 GPS rempl2)'!R454</f>
        <v>Númerica</v>
      </c>
      <c r="S457" s="74" t="str">
        <f>+'PAI 2025 GPS rempl2)'!S454</f>
        <v># de campañas ejecutas / 4 campañas a ejecutar</v>
      </c>
      <c r="T457" s="74" t="str">
        <f>+'PAI 2025 GPS rempl2)'!T454</f>
        <v>2025-01-15</v>
      </c>
      <c r="U457" s="74" t="str">
        <f>+'PAI 2025 GPS rempl2)'!U454</f>
        <v>2025-12-30</v>
      </c>
      <c r="V457" s="74" t="str">
        <f>+'PAI 2025 GPS rempl2)'!V454</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458" spans="1:22" ht="90" x14ac:dyDescent="0.25">
      <c r="A458" s="36" t="str">
        <f>+'PAI 2025 GPS rempl2)'!A455</f>
        <v>3000.4.1</v>
      </c>
      <c r="B458" s="73" t="str">
        <f>+'PAI 2025 GPS rempl2)'!B455</f>
        <v>3000-DESPACHO DEL SUPERINTENDENTE DELEGADO PARA LA PROTECCIÓN DEL CONSUMIDOR</v>
      </c>
      <c r="C458" s="73">
        <f>+'PAI 2025 GPS rempl2)'!C455</f>
        <v>0</v>
      </c>
      <c r="D458" s="73" t="str">
        <f>+'PAI 2025 GPS rempl2)'!D455</f>
        <v>Actividad propia</v>
      </c>
      <c r="E458" s="73" t="str">
        <f>+'PAI 2025 GPS rempl2)'!E455</f>
        <v>3000.4.1</v>
      </c>
      <c r="F458" s="73" t="str">
        <f>+'PAI 2025 GPS rempl2)'!F455</f>
        <v>N/A</v>
      </c>
      <c r="G458" s="73" t="str">
        <f>+'PAI 2025 GPS rempl2)'!G455</f>
        <v>N/A</v>
      </c>
      <c r="H458" s="73" t="str">
        <f>+'PAI 2025 GPS rempl2)'!H455</f>
        <v>N/A</v>
      </c>
      <c r="I458" s="73" t="str">
        <f>+'PAI 2025 GPS rempl2)'!I455</f>
        <v>N/A</v>
      </c>
      <c r="J458" s="73">
        <f>IF(ISERROR(VLOOKUP(E458,'Plantilla publicacion'!$A$3:$Q$502,17,0)),"N/A",(VLOOKUP(E458,'Plantilla publicacion'!$A$3:$Q$502,17,0)))</f>
        <v>0</v>
      </c>
      <c r="K458" s="73" t="str">
        <f>+'PAI 2025 GPS rempl2)'!K455</f>
        <v>N/A</v>
      </c>
      <c r="L458" s="73" t="str">
        <f>+'PAI 2025 GPS rempl2)'!L455</f>
        <v>N/A</v>
      </c>
      <c r="M458" s="73" t="str">
        <f>+'PAI 2025 GPS rempl2)'!M455</f>
        <v>N/A</v>
      </c>
      <c r="N458" s="73"/>
      <c r="O458" s="73" t="str">
        <f>+'PAI 2025 GPS rempl2)'!O455</f>
        <v>Elaborar el plan de difusión, definiendo los  grupos objetivos a los que se dirigirá. (Documento con el plan de difusión)</v>
      </c>
      <c r="P458" s="73">
        <f>+'PAI 2025 GPS rempl2)'!P455</f>
        <v>50</v>
      </c>
      <c r="Q458" s="73">
        <f>+'PAI 2025 GPS rempl2)'!Q455</f>
        <v>1</v>
      </c>
      <c r="R458" s="73" t="str">
        <f>+'PAI 2025 GPS rempl2)'!R455</f>
        <v>Númerica</v>
      </c>
      <c r="S458" s="73" t="str">
        <f>+'PAI 2025 GPS rempl2)'!S455</f>
        <v># de plan de difusión elaborado / 1 plan de difusión a elaborar</v>
      </c>
      <c r="T458" s="73" t="str">
        <f>+'PAI 2025 GPS rempl2)'!T455</f>
        <v>2025-01-15</v>
      </c>
      <c r="U458" s="73" t="str">
        <f>+'PAI 2025 GPS rempl2)'!U455</f>
        <v>2025-02-28</v>
      </c>
      <c r="V458" s="73" t="str">
        <f>+'PAI 2025 GPS rempl2)'!V455</f>
        <v>3000-DESPACHO DEL SUPERINTENDENTE DELEGADO PARA LA PROTECCIÓN DEL CONSUMIDOR;
3100-DIRECCION DE INVESTIGACIONES DE PROTECCION AL CONSUMIDOR;
3200-DIRECCIÓN DE INVESTIGACIONES DE PROTECCIÓN DE USUARIOS DE SERVICIOS DE COMUNICACIONES</v>
      </c>
    </row>
    <row r="459" spans="1:22" ht="60" x14ac:dyDescent="0.25">
      <c r="A459" s="36" t="str">
        <f>+'PAI 2025 GPS rempl2)'!A456</f>
        <v>3000.4.2</v>
      </c>
      <c r="B459" s="73" t="str">
        <f>+'PAI 2025 GPS rempl2)'!B456</f>
        <v>3000-DESPACHO DEL SUPERINTENDENTE DELEGADO PARA LA PROTECCIÓN DEL CONSUMIDOR</v>
      </c>
      <c r="C459" s="73">
        <f>+'PAI 2025 GPS rempl2)'!C456</f>
        <v>0</v>
      </c>
      <c r="D459" s="73" t="str">
        <f>+'PAI 2025 GPS rempl2)'!D456</f>
        <v>Actividad sin participaci�n</v>
      </c>
      <c r="E459" s="73" t="str">
        <f>+'PAI 2025 GPS rempl2)'!E456</f>
        <v>3000.4.2</v>
      </c>
      <c r="F459" s="73" t="str">
        <f>+'PAI 2025 GPS rempl2)'!F456</f>
        <v>N/A</v>
      </c>
      <c r="G459" s="73" t="str">
        <f>+'PAI 2025 GPS rempl2)'!G456</f>
        <v>N/A</v>
      </c>
      <c r="H459" s="73" t="str">
        <f>+'PAI 2025 GPS rempl2)'!H456</f>
        <v>N/A</v>
      </c>
      <c r="I459" s="73" t="str">
        <f>+'PAI 2025 GPS rempl2)'!I456</f>
        <v>N/A</v>
      </c>
      <c r="J459" s="73">
        <f>IF(ISERROR(VLOOKUP(E459,'Plantilla publicacion'!$A$3:$Q$502,17,0)),"N/A",(VLOOKUP(E459,'Plantilla publicacion'!$A$3:$Q$502,17,0)))</f>
        <v>0</v>
      </c>
      <c r="K459" s="73" t="str">
        <f>+'PAI 2025 GPS rempl2)'!K456</f>
        <v>N/A</v>
      </c>
      <c r="L459" s="73" t="str">
        <f>+'PAI 2025 GPS rempl2)'!L456</f>
        <v>N/A</v>
      </c>
      <c r="M459" s="73" t="str">
        <f>+'PAI 2025 GPS rempl2)'!M456</f>
        <v>N/A</v>
      </c>
      <c r="N459" s="73"/>
      <c r="O459" s="73" t="str">
        <f>+'PAI 2025 GPS rempl2)'!O456</f>
        <v>Elaborar y presentar el concepto grafico y racional de la campaña (Correo electrónico en que se observe el concepto gráfico y racional de la campaña)</v>
      </c>
      <c r="P459" s="73">
        <f>+'PAI 2025 GPS rempl2)'!P456</f>
        <v>0</v>
      </c>
      <c r="Q459" s="73">
        <f>+'PAI 2025 GPS rempl2)'!Q456</f>
        <v>1</v>
      </c>
      <c r="R459" s="73" t="str">
        <f>+'PAI 2025 GPS rempl2)'!R456</f>
        <v>Númerica</v>
      </c>
      <c r="S459" s="73" t="str">
        <f>+'PAI 2025 GPS rempl2)'!S456</f>
        <v># de concepto grafico elaborado / 1 concepto grafico a elaborar</v>
      </c>
      <c r="T459" s="73" t="str">
        <f>+'PAI 2025 GPS rempl2)'!T456</f>
        <v>2025-03-03</v>
      </c>
      <c r="U459" s="73" t="str">
        <f>+'PAI 2025 GPS rempl2)'!U456</f>
        <v>2025-11-28</v>
      </c>
      <c r="V459" s="73" t="str">
        <f>+'PAI 2025 GPS rempl2)'!V456</f>
        <v>73-GRUPO DE TRABAJO DE COMUNICACION</v>
      </c>
    </row>
    <row r="460" spans="1:22" ht="45" x14ac:dyDescent="0.25">
      <c r="A460" s="36" t="str">
        <f>+'PAI 2025 GPS rempl2)'!A457</f>
        <v>3000.4.3</v>
      </c>
      <c r="B460" s="73" t="str">
        <f>+'PAI 2025 GPS rempl2)'!B457</f>
        <v>3000-DESPACHO DEL SUPERINTENDENTE DELEGADO PARA LA PROTECCIÓN DEL CONSUMIDOR</v>
      </c>
      <c r="C460" s="73">
        <f>+'PAI 2025 GPS rempl2)'!C457</f>
        <v>0</v>
      </c>
      <c r="D460" s="73" t="str">
        <f>+'PAI 2025 GPS rempl2)'!D457</f>
        <v>Actividad propia</v>
      </c>
      <c r="E460" s="73" t="str">
        <f>+'PAI 2025 GPS rempl2)'!E457</f>
        <v>3000.4.3</v>
      </c>
      <c r="F460" s="73" t="str">
        <f>+'PAI 2025 GPS rempl2)'!F457</f>
        <v>N/A</v>
      </c>
      <c r="G460" s="73" t="str">
        <f>+'PAI 2025 GPS rempl2)'!G457</f>
        <v>N/A</v>
      </c>
      <c r="H460" s="73" t="str">
        <f>+'PAI 2025 GPS rempl2)'!H457</f>
        <v>N/A</v>
      </c>
      <c r="I460" s="73" t="str">
        <f>+'PAI 2025 GPS rempl2)'!I457</f>
        <v>N/A</v>
      </c>
      <c r="J460" s="73">
        <f>IF(ISERROR(VLOOKUP(E460,'Plantilla publicacion'!$A$3:$Q$502,17,0)),"N/A",(VLOOKUP(E460,'Plantilla publicacion'!$A$3:$Q$502,17,0)))</f>
        <v>0</v>
      </c>
      <c r="K460" s="73" t="str">
        <f>+'PAI 2025 GPS rempl2)'!K457</f>
        <v>N/A</v>
      </c>
      <c r="L460" s="73" t="str">
        <f>+'PAI 2025 GPS rempl2)'!L457</f>
        <v>N/A</v>
      </c>
      <c r="M460" s="73" t="str">
        <f>+'PAI 2025 GPS rempl2)'!M457</f>
        <v>N/A</v>
      </c>
      <c r="N460" s="73"/>
      <c r="O460" s="73" t="str">
        <f>+'PAI 2025 GPS rempl2)'!O457</f>
        <v>Revisar y aprobar la propuesta (Correo electrónico con la propuesta aprobada)</v>
      </c>
      <c r="P460" s="73">
        <f>+'PAI 2025 GPS rempl2)'!P457</f>
        <v>50</v>
      </c>
      <c r="Q460" s="73">
        <f>+'PAI 2025 GPS rempl2)'!Q457</f>
        <v>1</v>
      </c>
      <c r="R460" s="73" t="str">
        <f>+'PAI 2025 GPS rempl2)'!R457</f>
        <v>Númerica</v>
      </c>
      <c r="S460" s="73" t="str">
        <f>+'PAI 2025 GPS rempl2)'!S457</f>
        <v># de propuestas revisadas / 1 propuestas a revisar</v>
      </c>
      <c r="T460" s="73" t="str">
        <f>+'PAI 2025 GPS rempl2)'!T457</f>
        <v>2025-03-03</v>
      </c>
      <c r="U460" s="73" t="str">
        <f>+'PAI 2025 GPS rempl2)'!U457</f>
        <v>2025-11-28</v>
      </c>
      <c r="V460" s="73" t="str">
        <f>+'PAI 2025 GPS rempl2)'!V457</f>
        <v>3000-DESPACHO DEL SUPERINTENDENTE DELEGADO PARA LA PROTECCIÓN DEL CONSUMIDOR</v>
      </c>
    </row>
    <row r="461" spans="1:22" ht="60" x14ac:dyDescent="0.25">
      <c r="A461" s="36" t="str">
        <f>+'PAI 2025 GPS rempl2)'!A458</f>
        <v>3000.4.4</v>
      </c>
      <c r="B461" s="73" t="str">
        <f>+'PAI 2025 GPS rempl2)'!B458</f>
        <v>3000-DESPACHO DEL SUPERINTENDENTE DELEGADO PARA LA PROTECCIÓN DEL CONSUMIDOR</v>
      </c>
      <c r="C461" s="73">
        <f>+'PAI 2025 GPS rempl2)'!C458</f>
        <v>0</v>
      </c>
      <c r="D461" s="73" t="str">
        <f>+'PAI 2025 GPS rempl2)'!D458</f>
        <v>Actividad sin participaci�n</v>
      </c>
      <c r="E461" s="73" t="str">
        <f>+'PAI 2025 GPS rempl2)'!E458</f>
        <v>3000.4.4</v>
      </c>
      <c r="F461" s="73" t="str">
        <f>+'PAI 2025 GPS rempl2)'!F458</f>
        <v>N/A</v>
      </c>
      <c r="G461" s="73" t="str">
        <f>+'PAI 2025 GPS rempl2)'!G458</f>
        <v>N/A</v>
      </c>
      <c r="H461" s="73" t="str">
        <f>+'PAI 2025 GPS rempl2)'!H458</f>
        <v>N/A</v>
      </c>
      <c r="I461" s="73" t="str">
        <f>+'PAI 2025 GPS rempl2)'!I458</f>
        <v>N/A</v>
      </c>
      <c r="J461" s="73">
        <f>IF(ISERROR(VLOOKUP(E461,'Plantilla publicacion'!$A$3:$Q$502,17,0)),"N/A",(VLOOKUP(E461,'Plantilla publicacion'!$A$3:$Q$502,17,0)))</f>
        <v>0</v>
      </c>
      <c r="K461" s="73" t="str">
        <f>+'PAI 2025 GPS rempl2)'!K458</f>
        <v>N/A</v>
      </c>
      <c r="L461" s="73" t="str">
        <f>+'PAI 2025 GPS rempl2)'!L458</f>
        <v>N/A</v>
      </c>
      <c r="M461" s="73" t="str">
        <f>+'PAI 2025 GPS rempl2)'!M458</f>
        <v>N/A</v>
      </c>
      <c r="N461" s="73"/>
      <c r="O461" s="73" t="str">
        <f>+'PAI 2025 GPS rempl2)'!O458</f>
        <v>Ejecutar la campaña (Captura de pantalla de publicación de la campaña)</v>
      </c>
      <c r="P461" s="73">
        <f>+'PAI 2025 GPS rempl2)'!P458</f>
        <v>0</v>
      </c>
      <c r="Q461" s="73">
        <f>+'PAI 2025 GPS rempl2)'!Q458</f>
        <v>4</v>
      </c>
      <c r="R461" s="73" t="str">
        <f>+'PAI 2025 GPS rempl2)'!R458</f>
        <v>Númerica</v>
      </c>
      <c r="S461" s="73" t="str">
        <f>+'PAI 2025 GPS rempl2)'!S458</f>
        <v># de campañas ejecutas / 4 campañas a ejecutar</v>
      </c>
      <c r="T461" s="73" t="str">
        <f>+'PAI 2025 GPS rempl2)'!T458</f>
        <v>2025-03-03</v>
      </c>
      <c r="U461" s="73" t="str">
        <f>+'PAI 2025 GPS rempl2)'!U458</f>
        <v>2025-12-30</v>
      </c>
      <c r="V461" s="73" t="str">
        <f>+'PAI 2025 GPS rempl2)'!V458</f>
        <v>73-GRUPO DE TRABAJO DE COMUNICACION</v>
      </c>
    </row>
    <row r="462" spans="1:22" ht="225" x14ac:dyDescent="0.25">
      <c r="A462" s="36" t="str">
        <f>+'PAI 2025 GPS rempl2)'!A459</f>
        <v>3000.5</v>
      </c>
      <c r="B462" s="74" t="str">
        <f>+'PAI 2025 GPS rempl2)'!B459</f>
        <v>3000-DESPACHO DEL SUPERINTENDENTE DELEGADO PARA LA PROTECCIÓN DEL CONSUMIDOR</v>
      </c>
      <c r="C462" s="74">
        <f>+'PAI 2025 GPS rempl2)'!C459</f>
        <v>0</v>
      </c>
      <c r="D462" s="74" t="str">
        <f>+'PAI 2025 GPS rempl2)'!D459</f>
        <v>Producto</v>
      </c>
      <c r="E462" s="74" t="str">
        <f>+'PAI 2025 GPS rempl2)'!E459</f>
        <v>3000.5</v>
      </c>
      <c r="F462" s="74" t="str">
        <f>+'PAI 2025 GPS rempl2)'!F459</f>
        <v>Operativo</v>
      </c>
      <c r="G462" s="74" t="str">
        <f>IF(ISERROR(VLOOKUP(E462,'Plantilla publicacion'!$A$3:$F$502,6,0)),"N/A",(VLOOKUP(E462,'Plantilla publicacion'!$A$3:$F$502,6,0)))</f>
        <v>56-Fortalecer la gestión de la información, el conocimiento y la innovación para optimizar la capacidad institucional</v>
      </c>
      <c r="H462" s="74" t="str">
        <f>IF(ISERROR(VLOOKUP(E462,'Plantilla publicacion'!$A$3:$P$502,14,0)),"N/A",(VLOOKUP(E462,'Plantilla publicacion'!$A$3:$P$502,14,0)))</f>
        <v>102-Cumplimiento de productos del PAI asociados a Fortalecer la gestión de la información, el conocimiento y la innovación para optimizar la capacidad institucional</v>
      </c>
      <c r="I462" s="74" t="str">
        <f>IF(ISERROR(VLOOKUP(E462,'Plantilla publicacion'!$A$3:$P$502,15,0)),"N/A",(VLOOKUP(E462,'Plantilla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62" s="74" t="str">
        <f>IF(ISERROR(VLOOKUP(E462,'Plantilla publicacion'!$A$3:$Q$502,17,0)),"N/A",(VLOOKUP(E462,'Plantilla publicacion'!$A$3:$Q$502,17,0)))</f>
        <v>PND - 5-31-5-b- Convergencia regional - Entidades públicas territoriales y nacionales fortalecidas / PES - Transformación Institucional</v>
      </c>
      <c r="K462" s="74" t="str">
        <f>+'PAI 2025 GPS rempl2)'!K459</f>
        <v>Si</v>
      </c>
      <c r="L462" s="74" t="str">
        <f>+'PAI 2025 GPS rempl2)'!L459</f>
        <v>N/A</v>
      </c>
      <c r="M462" s="74" t="str">
        <f>IF(ISERROR(VLOOKUP(E462,'Plantilla publicacion'!$A$3:$E$502,5,0)),"N/A",(VLOOKUP(E462,'Plantilla publicacion'!$A$3:$E$502,5,0)))</f>
        <v>Política Gestión del Conocimiento y la Innovación _DIMENSIÓN Gestión del conocimiento y la innovación</v>
      </c>
      <c r="N462" s="74" t="str">
        <f>IF(VLOOKUP(A462,'Plantilla publicacion'!$A$3:$Q$502,16,0)=0,"NA",VLOOKUP(A462,'Plantilla publicacion'!$A$3:$Q$502,16,0))</f>
        <v>NA</v>
      </c>
      <c r="O462" s="74" t="str">
        <f>+'PAI 2025 GPS rempl2)'!O459</f>
        <v>Capacitaciones internas al personal que atiende y oriente a los usuarios en las Casas del Consumidor, realizadas - Imágenes (fotografía o captura de pantalla) de la difusión realizada</v>
      </c>
      <c r="P462" s="74">
        <f>+'PAI 2025 GPS rempl2)'!P459</f>
        <v>20</v>
      </c>
      <c r="Q462" s="74">
        <f>+'PAI 2025 GPS rempl2)'!Q459</f>
        <v>8</v>
      </c>
      <c r="R462" s="74" t="str">
        <f>+'PAI 2025 GPS rempl2)'!R459</f>
        <v>Númerica</v>
      </c>
      <c r="S462" s="74" t="str">
        <f>+'PAI 2025 GPS rempl2)'!S459</f>
        <v># de capacitaciones ejecutadas / 8 capacitaciones a ejecutar</v>
      </c>
      <c r="T462" s="74" t="str">
        <f>+'PAI 2025 GPS rempl2)'!T459</f>
        <v>2025-01-15</v>
      </c>
      <c r="U462" s="74" t="str">
        <f>+'PAI 2025 GPS rempl2)'!U459</f>
        <v>2025-12-30</v>
      </c>
      <c r="V462" s="74" t="str">
        <f>+'PAI 2025 GPS rempl2)'!V459</f>
        <v>3000-DESPACHO DEL SUPERINTENDENTE DELEGADO PARA LA PROTECCIÓN DEL CONSUMIDOR;
3100-DIRECCION DE INVESTIGACIONES DE PROTECCION AL CONSUMIDOR;
3200-DIRECCIÓN DE INVESTIGACIONES DE PROTECCIÓN DE USUARIOS DE SERVICIOS DE COMUNICACIONES</v>
      </c>
    </row>
    <row r="463" spans="1:22" ht="90" x14ac:dyDescent="0.25">
      <c r="A463" s="36" t="str">
        <f>+'PAI 2025 GPS rempl2)'!A460</f>
        <v>3000.5.1</v>
      </c>
      <c r="B463" s="73" t="str">
        <f>+'PAI 2025 GPS rempl2)'!B460</f>
        <v>3000-DESPACHO DEL SUPERINTENDENTE DELEGADO PARA LA PROTECCIÓN DEL CONSUMIDOR</v>
      </c>
      <c r="C463" s="73">
        <f>+'PAI 2025 GPS rempl2)'!C460</f>
        <v>0</v>
      </c>
      <c r="D463" s="73" t="str">
        <f>+'PAI 2025 GPS rempl2)'!D460</f>
        <v>Actividad propia</v>
      </c>
      <c r="E463" s="73" t="str">
        <f>+'PAI 2025 GPS rempl2)'!E460</f>
        <v>3000.5.1</v>
      </c>
      <c r="F463" s="73" t="str">
        <f>+'PAI 2025 GPS rempl2)'!F460</f>
        <v>N/A</v>
      </c>
      <c r="G463" s="73" t="str">
        <f>+'PAI 2025 GPS rempl2)'!G460</f>
        <v>N/A</v>
      </c>
      <c r="H463" s="73" t="str">
        <f>+'PAI 2025 GPS rempl2)'!H460</f>
        <v>N/A</v>
      </c>
      <c r="I463" s="73" t="str">
        <f>+'PAI 2025 GPS rempl2)'!I460</f>
        <v>N/A</v>
      </c>
      <c r="J463" s="73">
        <f>IF(ISERROR(VLOOKUP(E463,'Plantilla publicacion'!$A$3:$Q$502,17,0)),"N/A",(VLOOKUP(E463,'Plantilla publicacion'!$A$3:$Q$502,17,0)))</f>
        <v>0</v>
      </c>
      <c r="K463" s="73" t="str">
        <f>+'PAI 2025 GPS rempl2)'!K460</f>
        <v>N/A</v>
      </c>
      <c r="L463" s="73" t="str">
        <f>+'PAI 2025 GPS rempl2)'!L460</f>
        <v>N/A</v>
      </c>
      <c r="M463" s="73" t="str">
        <f>+'PAI 2025 GPS rempl2)'!M460</f>
        <v>N/A</v>
      </c>
      <c r="N463" s="73"/>
      <c r="O463" s="73" t="str">
        <f>+'PAI 2025 GPS rempl2)'!O460</f>
        <v>Definir el plan de trabajo de las jornadas a realizar ( Listado de asistencia a reunión)</v>
      </c>
      <c r="P463" s="73">
        <f>+'PAI 2025 GPS rempl2)'!P460</f>
        <v>20</v>
      </c>
      <c r="Q463" s="73">
        <f>+'PAI 2025 GPS rempl2)'!Q460</f>
        <v>1</v>
      </c>
      <c r="R463" s="73" t="str">
        <f>+'PAI 2025 GPS rempl2)'!R460</f>
        <v>Númerica</v>
      </c>
      <c r="S463" s="73" t="str">
        <f>+'PAI 2025 GPS rempl2)'!S460</f>
        <v># de reuniones realizadas / 1 reuniones a realizar</v>
      </c>
      <c r="T463" s="73" t="str">
        <f>+'PAI 2025 GPS rempl2)'!T460</f>
        <v>2025-01-15</v>
      </c>
      <c r="U463" s="73" t="str">
        <f>+'PAI 2025 GPS rempl2)'!U460</f>
        <v>2025-02-28</v>
      </c>
      <c r="V463" s="73" t="str">
        <f>+'PAI 2025 GPS rempl2)'!V460</f>
        <v>3000-DESPACHO DEL SUPERINTENDENTE DELEGADO PARA LA PROTECCIÓN DEL CONSUMIDOR;
3100-DIRECCION DE INVESTIGACIONES DE PROTECCION AL CONSUMIDOR;
3200-DIRECCIÓN DE INVESTIGACIONES DE PROTECCIÓN DE USUARIOS DE SERVICIOS DE COMUNICACIONES</v>
      </c>
    </row>
    <row r="464" spans="1:22" ht="90" x14ac:dyDescent="0.25">
      <c r="A464" s="36" t="str">
        <f>+'PAI 2025 GPS rempl2)'!A461</f>
        <v>3000.5.2</v>
      </c>
      <c r="B464" s="73" t="str">
        <f>+'PAI 2025 GPS rempl2)'!B461</f>
        <v>3000-DESPACHO DEL SUPERINTENDENTE DELEGADO PARA LA PROTECCIÓN DEL CONSUMIDOR</v>
      </c>
      <c r="C464" s="73">
        <f>+'PAI 2025 GPS rempl2)'!C461</f>
        <v>0</v>
      </c>
      <c r="D464" s="73" t="str">
        <f>+'PAI 2025 GPS rempl2)'!D461</f>
        <v>Actividad propia</v>
      </c>
      <c r="E464" s="73" t="str">
        <f>+'PAI 2025 GPS rempl2)'!E461</f>
        <v>3000.5.2</v>
      </c>
      <c r="F464" s="73" t="str">
        <f>+'PAI 2025 GPS rempl2)'!F461</f>
        <v>N/A</v>
      </c>
      <c r="G464" s="73" t="str">
        <f>+'PAI 2025 GPS rempl2)'!G461</f>
        <v>N/A</v>
      </c>
      <c r="H464" s="73" t="str">
        <f>+'PAI 2025 GPS rempl2)'!H461</f>
        <v>N/A</v>
      </c>
      <c r="I464" s="73" t="str">
        <f>+'PAI 2025 GPS rempl2)'!I461</f>
        <v>N/A</v>
      </c>
      <c r="J464" s="73">
        <f>IF(ISERROR(VLOOKUP(E464,'Plantilla publicacion'!$A$3:$Q$502,17,0)),"N/A",(VLOOKUP(E464,'Plantilla publicacion'!$A$3:$Q$502,17,0)))</f>
        <v>0</v>
      </c>
      <c r="K464" s="73" t="str">
        <f>+'PAI 2025 GPS rempl2)'!K461</f>
        <v>N/A</v>
      </c>
      <c r="L464" s="73" t="str">
        <f>+'PAI 2025 GPS rempl2)'!L461</f>
        <v>N/A</v>
      </c>
      <c r="M464" s="73" t="str">
        <f>+'PAI 2025 GPS rempl2)'!M461</f>
        <v>N/A</v>
      </c>
      <c r="N464" s="73"/>
      <c r="O464" s="73" t="str">
        <f>+'PAI 2025 GPS rempl2)'!O461</f>
        <v>Desarrollar las jornadas de capacitación - Imágenes (fotografía o captura de pantalla) de la difusión realizada.</v>
      </c>
      <c r="P464" s="73">
        <f>+'PAI 2025 GPS rempl2)'!P461</f>
        <v>80</v>
      </c>
      <c r="Q464" s="73">
        <f>+'PAI 2025 GPS rempl2)'!Q461</f>
        <v>8</v>
      </c>
      <c r="R464" s="73" t="str">
        <f>+'PAI 2025 GPS rempl2)'!R461</f>
        <v>Númerica</v>
      </c>
      <c r="S464" s="73" t="str">
        <f>+'PAI 2025 GPS rempl2)'!S461</f>
        <v># de capacitaciones ejecutadas / 8 capacitaciones a ejecutar</v>
      </c>
      <c r="T464" s="73" t="str">
        <f>+'PAI 2025 GPS rempl2)'!T461</f>
        <v>2025-03-03</v>
      </c>
      <c r="U464" s="73" t="str">
        <f>+'PAI 2025 GPS rempl2)'!U461</f>
        <v>2025-12-30</v>
      </c>
      <c r="V464" s="73" t="str">
        <f>+'PAI 2025 GPS rempl2)'!V461</f>
        <v>3000-DESPACHO DEL SUPERINTENDENTE DELEGADO PARA LA PROTECCIÓN DEL CONSUMIDOR;
3100-DIRECCION DE INVESTIGACIONES DE PROTECCION AL CONSUMIDOR;
3200-DIRECCIÓN DE INVESTIGACIONES DE PROTECCIÓN DE USUARIOS DE SERVICIOS DE COMUNICACIONES</v>
      </c>
    </row>
    <row r="465" spans="1:22" ht="135" x14ac:dyDescent="0.25">
      <c r="A465" s="36" t="str">
        <f>+'PAI 2025 GPS rempl2)'!A462</f>
        <v>100.1</v>
      </c>
      <c r="B465" s="74" t="str">
        <f>+'PAI 2025 GPS rempl2)'!B462</f>
        <v>100-SECRETARIA GENERAL</v>
      </c>
      <c r="C465" s="74">
        <f>+'PAI 2025 GPS rempl2)'!C462</f>
        <v>0</v>
      </c>
      <c r="D465" s="74" t="str">
        <f>+'PAI 2025 GPS rempl2)'!D462</f>
        <v>Producto</v>
      </c>
      <c r="E465" s="74" t="str">
        <f>+'PAI 2025 GPS rempl2)'!E462</f>
        <v>100.1</v>
      </c>
      <c r="F465" s="74" t="str">
        <f>+'PAI 2025 GPS rempl2)'!F462</f>
        <v>Innovador</v>
      </c>
      <c r="G465" s="74" t="str">
        <f>IF(ISERROR(VLOOKUP(E465,'Plantilla publicacion'!$A$3:$F$502,6,0)),"N/A",(VLOOKUP(E465,'Plantilla publicacion'!$A$3:$F$502,6,0)))</f>
        <v>62-Fortalecer la infraestructura, uso y aprovechamiento de las tecnologías de la información, para optimizar la capacidad institucional</v>
      </c>
      <c r="H465" s="74" t="str">
        <f>IF(ISERROR(VLOOKUP(E465,'Plantilla publicacion'!$A$3:$P$502,14,0)),"N/A",(VLOOKUP(E465,'Plantilla publicacion'!$A$3:$P$502,14,0)))</f>
        <v>109-Cumplimiento de productos del PAI asociados a Fortalecer la infraestructura, uso y aprovechamiento de las tecnologías de la información, para optimizar la capacidad institucional</v>
      </c>
      <c r="I465" s="74" t="str">
        <f>IF(ISERROR(VLOOKUP(E465,'Plantilla publicacion'!$A$3:$P$502,15,0)),"N/A",(VLOOKUP(E465,'Plantilla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65" s="74" t="str">
        <f>IF(ISERROR(VLOOKUP(E465,'Plantilla publicacion'!$A$3:$Q$502,17,0)),"N/A",(VLOOKUP(E465,'Plantilla publicacion'!$A$3:$Q$502,17,0)))</f>
        <v>PND - 5-31-5-d- Convergencia regional - Gobierno digital para la gente / PES - Transformación Institucional</v>
      </c>
      <c r="K465" s="74" t="str">
        <f>+'PAI 2025 GPS rempl2)'!K462</f>
        <v>Si</v>
      </c>
      <c r="L465" s="74" t="str">
        <f>+'PAI 2025 GPS rempl2)'!L462</f>
        <v>FUNCIONAMIENTO</v>
      </c>
      <c r="M465" s="74" t="str">
        <f>IF(ISERROR(VLOOKUP(E465,'Plantilla publicacion'!$A$3:$E$502,5,0)),"N/A",(VLOOKUP(E465,'Plantilla publicacion'!$A$3:$E$502,5,0)))</f>
        <v>Política Gobierno Digital _DIMENSIÓN Gestión con Valores para Resultados</v>
      </c>
      <c r="N465" s="74" t="str">
        <f>IF(VLOOKUP(A465,'Plantilla publicacion'!$A$3:$Q$502,16,0)=0,"NA",VLOOKUP(A465,'Plantilla publicacion'!$A$3:$Q$502,16,0))</f>
        <v>NA</v>
      </c>
      <c r="O465" s="74" t="str">
        <f>+'PAI 2025 GPS rempl2)'!O462</f>
        <v>Unificación y optimización de radicación en la Sede Electrónica de la SIC, implementada (Informe  que de cuenta de le unificación y optimización de radicación en la Sede Electrónica de la SIC)</v>
      </c>
      <c r="P465" s="74">
        <f>+'PAI 2025 GPS rempl2)'!P462</f>
        <v>25</v>
      </c>
      <c r="Q465" s="74">
        <f>+'PAI 2025 GPS rempl2)'!Q462</f>
        <v>100</v>
      </c>
      <c r="R465" s="74" t="str">
        <f>+'PAI 2025 GPS rempl2)'!R462</f>
        <v>Porcentual</v>
      </c>
      <c r="S465" s="74" t="str">
        <f>+'PAI 2025 GPS rempl2)'!S462</f>
        <v>% de Plan Ejecutado / 100% de Plan a ejecutar</v>
      </c>
      <c r="T465" s="74" t="str">
        <f>+'PAI 2025 GPS rempl2)'!T462</f>
        <v>2025-03-03</v>
      </c>
      <c r="U465" s="74" t="str">
        <f>+'PAI 2025 GPS rempl2)'!U462</f>
        <v>2025-12-16</v>
      </c>
      <c r="V465" s="74" t="str">
        <f>+'PAI 2025 GPS rempl2)'!V462</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466" spans="1:22" ht="75" x14ac:dyDescent="0.25">
      <c r="A466" s="36" t="str">
        <f>+'PAI 2025 GPS rempl2)'!A463</f>
        <v>100.1.1</v>
      </c>
      <c r="B466" s="73" t="str">
        <f>+'PAI 2025 GPS rempl2)'!B463</f>
        <v>100-SECRETARIA GENERAL</v>
      </c>
      <c r="C466" s="73">
        <f>+'PAI 2025 GPS rempl2)'!C463</f>
        <v>0</v>
      </c>
      <c r="D466" s="73" t="str">
        <f>+'PAI 2025 GPS rempl2)'!D463</f>
        <v>Actividad propia</v>
      </c>
      <c r="E466" s="73" t="str">
        <f>+'PAI 2025 GPS rempl2)'!E463</f>
        <v>100.1.1</v>
      </c>
      <c r="F466" s="73" t="str">
        <f>+'PAI 2025 GPS rempl2)'!F463</f>
        <v>N/A</v>
      </c>
      <c r="G466" s="73" t="str">
        <f>+'PAI 2025 GPS rempl2)'!G463</f>
        <v>N/A</v>
      </c>
      <c r="H466" s="73" t="str">
        <f>+'PAI 2025 GPS rempl2)'!H463</f>
        <v>N/A</v>
      </c>
      <c r="I466" s="73" t="str">
        <f>+'PAI 2025 GPS rempl2)'!I463</f>
        <v>N/A</v>
      </c>
      <c r="J466" s="73">
        <f>IF(ISERROR(VLOOKUP(E466,'Plantilla publicacion'!$A$3:$Q$502,17,0)),"N/A",(VLOOKUP(E466,'Plantilla publicacion'!$A$3:$Q$502,17,0)))</f>
        <v>0</v>
      </c>
      <c r="K466" s="73" t="str">
        <f>+'PAI 2025 GPS rempl2)'!K463</f>
        <v>N/A</v>
      </c>
      <c r="L466" s="73" t="str">
        <f>+'PAI 2025 GPS rempl2)'!L463</f>
        <v>N/A</v>
      </c>
      <c r="M466" s="73" t="str">
        <f>+'PAI 2025 GPS rempl2)'!M463</f>
        <v>N/A</v>
      </c>
      <c r="N466" s="73"/>
      <c r="O466" s="73" t="str">
        <f>+'PAI 2025 GPS rempl2)'!O463</f>
        <v>Elaborar un diagnóstico para identificar los canales de radicación, el volumen de entradas y el grado de congestión de los mismos (Diagnóstico del estado de los canales de radicación y grado de congestión)</v>
      </c>
      <c r="P466" s="73">
        <f>+'PAI 2025 GPS rempl2)'!P463</f>
        <v>25</v>
      </c>
      <c r="Q466" s="73">
        <f>+'PAI 2025 GPS rempl2)'!Q463</f>
        <v>1</v>
      </c>
      <c r="R466" s="73" t="str">
        <f>+'PAI 2025 GPS rempl2)'!R463</f>
        <v>Númerica</v>
      </c>
      <c r="S466" s="73" t="str">
        <f>+'PAI 2025 GPS rempl2)'!S463</f>
        <v># de diagnóstico realizado / 1 Diagnostico a realizar</v>
      </c>
      <c r="T466" s="73" t="str">
        <f>+'PAI 2025 GPS rempl2)'!T463</f>
        <v>2025-03-03</v>
      </c>
      <c r="U466" s="73" t="str">
        <f>+'PAI 2025 GPS rempl2)'!U463</f>
        <v>2025-03-31</v>
      </c>
      <c r="V466" s="73" t="str">
        <f>+'PAI 2025 GPS rempl2)'!V463</f>
        <v>100-SECRETARIA GENERAL;
141-GRUPO DE TRABAJO DE GESTIÓN DOCUMENTAL Y ARCHIVO;
20-OFICINA DE TECNOLOGÍA E INFORMÁTICA;
72-GRUPO DE TRABAJO DE ATENCION AL CIUDADANO</v>
      </c>
    </row>
    <row r="467" spans="1:22" ht="120" x14ac:dyDescent="0.25">
      <c r="A467" s="36" t="str">
        <f>+'PAI 2025 GPS rempl2)'!A464</f>
        <v>100.1.2</v>
      </c>
      <c r="B467" s="73" t="str">
        <f>+'PAI 2025 GPS rempl2)'!B464</f>
        <v>100-SECRETARIA GENERAL</v>
      </c>
      <c r="C467" s="73">
        <f>+'PAI 2025 GPS rempl2)'!C464</f>
        <v>0</v>
      </c>
      <c r="D467" s="73" t="str">
        <f>+'PAI 2025 GPS rempl2)'!D464</f>
        <v>Actividad propia</v>
      </c>
      <c r="E467" s="73" t="str">
        <f>+'PAI 2025 GPS rempl2)'!E464</f>
        <v>100.1.2</v>
      </c>
      <c r="F467" s="73" t="str">
        <f>+'PAI 2025 GPS rempl2)'!F464</f>
        <v>N/A</v>
      </c>
      <c r="G467" s="73" t="str">
        <f>+'PAI 2025 GPS rempl2)'!G464</f>
        <v>N/A</v>
      </c>
      <c r="H467" s="73" t="str">
        <f>+'PAI 2025 GPS rempl2)'!H464</f>
        <v>N/A</v>
      </c>
      <c r="I467" s="73" t="str">
        <f>+'PAI 2025 GPS rempl2)'!I464</f>
        <v>N/A</v>
      </c>
      <c r="J467" s="73">
        <f>IF(ISERROR(VLOOKUP(E467,'Plantilla publicacion'!$A$3:$Q$502,17,0)),"N/A",(VLOOKUP(E467,'Plantilla publicacion'!$A$3:$Q$502,17,0)))</f>
        <v>0</v>
      </c>
      <c r="K467" s="73" t="str">
        <f>+'PAI 2025 GPS rempl2)'!K464</f>
        <v>N/A</v>
      </c>
      <c r="L467" s="73" t="str">
        <f>+'PAI 2025 GPS rempl2)'!L464</f>
        <v>N/A</v>
      </c>
      <c r="M467" s="73" t="str">
        <f>+'PAI 2025 GPS rempl2)'!M464</f>
        <v>N/A</v>
      </c>
      <c r="N467" s="73"/>
      <c r="O467" s="73" t="str">
        <f>+'PAI 2025 GPS rempl2)'!O464</f>
        <v>Realizar un plan de trabajo para la unificación y optimización de radicación en la Sede Electrónica de la SIC (Plan de trabajo para la implementación de la estrategia de unificación y optimización de radicación en la Sede Electrónica de la SIC)</v>
      </c>
      <c r="P467" s="73">
        <f>+'PAI 2025 GPS rempl2)'!P464</f>
        <v>15</v>
      </c>
      <c r="Q467" s="73">
        <f>+'PAI 2025 GPS rempl2)'!Q464</f>
        <v>1</v>
      </c>
      <c r="R467" s="73" t="str">
        <f>+'PAI 2025 GPS rempl2)'!R464</f>
        <v>Númerica</v>
      </c>
      <c r="S467" s="73" t="str">
        <f>+'PAI 2025 GPS rempl2)'!S464</f>
        <v># de planes de trabajo elaborados / 1 planes de trabajo programados</v>
      </c>
      <c r="T467" s="73" t="str">
        <f>+'PAI 2025 GPS rempl2)'!T464</f>
        <v>2025-04-01</v>
      </c>
      <c r="U467" s="73" t="str">
        <f>+'PAI 2025 GPS rempl2)'!U464</f>
        <v>2025-04-30</v>
      </c>
      <c r="V467" s="73" t="str">
        <f>+'PAI 2025 GPS rempl2)'!V464</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468" spans="1:22" ht="120" x14ac:dyDescent="0.25">
      <c r="A468" s="36" t="str">
        <f>+'PAI 2025 GPS rempl2)'!A465</f>
        <v>100.1.3</v>
      </c>
      <c r="B468" s="73" t="str">
        <f>+'PAI 2025 GPS rempl2)'!B465</f>
        <v>100-SECRETARIA GENERAL</v>
      </c>
      <c r="C468" s="73">
        <f>+'PAI 2025 GPS rempl2)'!C465</f>
        <v>0</v>
      </c>
      <c r="D468" s="73" t="str">
        <f>+'PAI 2025 GPS rempl2)'!D465</f>
        <v>Actividad propia</v>
      </c>
      <c r="E468" s="73" t="str">
        <f>+'PAI 2025 GPS rempl2)'!E465</f>
        <v>100.1.3</v>
      </c>
      <c r="F468" s="73" t="str">
        <f>+'PAI 2025 GPS rempl2)'!F465</f>
        <v>N/A</v>
      </c>
      <c r="G468" s="73" t="str">
        <f>+'PAI 2025 GPS rempl2)'!G465</f>
        <v>N/A</v>
      </c>
      <c r="H468" s="73" t="str">
        <f>+'PAI 2025 GPS rempl2)'!H465</f>
        <v>N/A</v>
      </c>
      <c r="I468" s="73" t="str">
        <f>+'PAI 2025 GPS rempl2)'!I465</f>
        <v>N/A</v>
      </c>
      <c r="J468" s="73">
        <f>IF(ISERROR(VLOOKUP(E468,'Plantilla publicacion'!$A$3:$Q$502,17,0)),"N/A",(VLOOKUP(E468,'Plantilla publicacion'!$A$3:$Q$502,17,0)))</f>
        <v>0</v>
      </c>
      <c r="K468" s="73" t="str">
        <f>+'PAI 2025 GPS rempl2)'!K465</f>
        <v>N/A</v>
      </c>
      <c r="L468" s="73" t="str">
        <f>+'PAI 2025 GPS rempl2)'!L465</f>
        <v>N/A</v>
      </c>
      <c r="M468" s="73" t="str">
        <f>+'PAI 2025 GPS rempl2)'!M465</f>
        <v>N/A</v>
      </c>
      <c r="N468" s="73"/>
      <c r="O468" s="73" t="str">
        <f>+'PAI 2025 GPS rempl2)'!O465</f>
        <v>Ejecutar el plan de trabajo para la unificación y optimización de radicación en la Sede Electrónica de la SIC (Plan de trabajo con seguimiento y sus respectivas evidencias)</v>
      </c>
      <c r="P468" s="73">
        <f>+'PAI 2025 GPS rempl2)'!P465</f>
        <v>60</v>
      </c>
      <c r="Q468" s="73">
        <f>+'PAI 2025 GPS rempl2)'!Q465</f>
        <v>100</v>
      </c>
      <c r="R468" s="73" t="str">
        <f>+'PAI 2025 GPS rempl2)'!R465</f>
        <v>Porcentual</v>
      </c>
      <c r="S468" s="73" t="str">
        <f>+'PAI 2025 GPS rempl2)'!S465</f>
        <v>% de Plan Ejecutado / 100% de Plan a ejecutar</v>
      </c>
      <c r="T468" s="73" t="str">
        <f>+'PAI 2025 GPS rempl2)'!T465</f>
        <v>2025-05-02</v>
      </c>
      <c r="U468" s="73" t="str">
        <f>+'PAI 2025 GPS rempl2)'!U465</f>
        <v>2025-12-16</v>
      </c>
      <c r="V468" s="73" t="str">
        <f>+'PAI 2025 GPS rempl2)'!V465</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469" spans="1:22" ht="135" x14ac:dyDescent="0.25">
      <c r="A469" s="36" t="str">
        <f>+'PAI 2025 GPS rempl2)'!A466</f>
        <v>100.2</v>
      </c>
      <c r="B469" s="74" t="str">
        <f>+'PAI 2025 GPS rempl2)'!B466</f>
        <v>100-SECRETARIA GENERAL</v>
      </c>
      <c r="C469" s="74">
        <f>+'PAI 2025 GPS rempl2)'!C466</f>
        <v>0</v>
      </c>
      <c r="D469" s="74" t="str">
        <f>+'PAI 2025 GPS rempl2)'!D466</f>
        <v>Producto</v>
      </c>
      <c r="E469" s="74" t="str">
        <f>+'PAI 2025 GPS rempl2)'!E466</f>
        <v>100.2</v>
      </c>
      <c r="F469" s="74" t="str">
        <f>+'PAI 2025 GPS rempl2)'!F466</f>
        <v>Innovador</v>
      </c>
      <c r="G469" s="74" t="str">
        <f>IF(ISERROR(VLOOKUP(E469,'Plantilla publicacion'!$A$3:$F$502,6,0)),"N/A",(VLOOKUP(E469,'Plantilla publicacion'!$A$3:$F$502,6,0)))</f>
        <v>62-Fortalecer la infraestructura, uso y aprovechamiento de las tecnologías de la información, para optimizar la capacidad institucional</v>
      </c>
      <c r="H469" s="74" t="str">
        <f>IF(ISERROR(VLOOKUP(E469,'Plantilla publicacion'!$A$3:$P$502,14,0)),"N/A",(VLOOKUP(E469,'Plantilla publicacion'!$A$3:$P$502,14,0)))</f>
        <v>109-Cumplimiento de productos del PAI asociados a Fortalecer la infraestructura, uso y aprovechamiento de las tecnologías de la información, para optimizar la capacidad institucional</v>
      </c>
      <c r="I469" s="74" t="str">
        <f>IF(ISERROR(VLOOKUP(E469,'Plantilla publicacion'!$A$3:$P$502,15,0)),"N/A",(VLOOKUP(E469,'Plantilla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69" s="74" t="str">
        <f>IF(ISERROR(VLOOKUP(E469,'Plantilla publicacion'!$A$3:$Q$502,17,0)),"N/A",(VLOOKUP(E469,'Plantilla publicacion'!$A$3:$Q$502,17,0)))</f>
        <v>PND - 5-31-5-d- Convergencia regional - Gobierno digital para la gente / PES - Transformación Institucional</v>
      </c>
      <c r="K469" s="74" t="str">
        <f>+'PAI 2025 GPS rempl2)'!K466</f>
        <v>Si</v>
      </c>
      <c r="L469" s="74" t="str">
        <f>+'PAI 2025 GPS rempl2)'!L466</f>
        <v>C-3599-0200-0005-53105b</v>
      </c>
      <c r="M469" s="74" t="str">
        <f>IF(ISERROR(VLOOKUP(E469,'Plantilla publicacion'!$A$3:$E$502,5,0)),"N/A",(VLOOKUP(E469,'Plantilla publicacion'!$A$3:$E$502,5,0)))</f>
        <v>Política Transparencia, acceso a la información pública y lucha contra la corrupción _DIMENSIÓN Gestión con Valores para Resultados</v>
      </c>
      <c r="N469" s="74" t="str">
        <f>IF(VLOOKUP(A469,'Plantilla publicacion'!$A$3:$Q$502,16,0)=0,"NA",VLOOKUP(A469,'Plantilla publicacion'!$A$3:$Q$502,16,0))</f>
        <v>NA</v>
      </c>
      <c r="O469" s="74" t="str">
        <f>+'PAI 2025 GPS rempl2)'!O466</f>
        <v>Sede electrónica de la SIC accesible, intuitiva y comprensible que acerque la oferta institucional a la ciudadanía, operando (Informe final de implementación de la Sede Electrónica accesible, intuitiva y comprensible para la ciudadanía)</v>
      </c>
      <c r="P469" s="74">
        <f>+'PAI 2025 GPS rempl2)'!P466</f>
        <v>25</v>
      </c>
      <c r="Q469" s="74">
        <f>+'PAI 2025 GPS rempl2)'!Q466</f>
        <v>1</v>
      </c>
      <c r="R469" s="74" t="str">
        <f>+'PAI 2025 GPS rempl2)'!R466</f>
        <v>Númerica</v>
      </c>
      <c r="S469" s="74" t="str">
        <f>+'PAI 2025 GPS rempl2)'!S466</f>
        <v># de informes elaborados / 1 Informes por elaborar</v>
      </c>
      <c r="T469" s="74" t="str">
        <f>+'PAI 2025 GPS rempl2)'!T466</f>
        <v>2025-02-03</v>
      </c>
      <c r="U469" s="74" t="str">
        <f>+'PAI 2025 GPS rempl2)'!U466</f>
        <v>2025-12-16</v>
      </c>
      <c r="V469" s="74" t="str">
        <f>+'PAI 2025 GPS rempl2)'!V466</f>
        <v>100-SECRETARIA GENERAL;
20-OFICINA DE TECNOLOGÍA E INFORMÁTICA;
73-GRUPO DE TRABAJO DE COMUNICACION</v>
      </c>
    </row>
    <row r="470" spans="1:22" ht="60" x14ac:dyDescent="0.25">
      <c r="A470" s="36" t="str">
        <f>+'PAI 2025 GPS rempl2)'!A467</f>
        <v>100.2.1</v>
      </c>
      <c r="B470" s="73" t="str">
        <f>+'PAI 2025 GPS rempl2)'!B467</f>
        <v>100-SECRETARIA GENERAL</v>
      </c>
      <c r="C470" s="73">
        <f>+'PAI 2025 GPS rempl2)'!C467</f>
        <v>0</v>
      </c>
      <c r="D470" s="73" t="str">
        <f>+'PAI 2025 GPS rempl2)'!D467</f>
        <v>Actividad propia</v>
      </c>
      <c r="E470" s="73" t="str">
        <f>+'PAI 2025 GPS rempl2)'!E467</f>
        <v>100.2.1</v>
      </c>
      <c r="F470" s="73" t="str">
        <f>+'PAI 2025 GPS rempl2)'!F467</f>
        <v>N/A</v>
      </c>
      <c r="G470" s="73" t="str">
        <f>+'PAI 2025 GPS rempl2)'!G467</f>
        <v>N/A</v>
      </c>
      <c r="H470" s="73" t="str">
        <f>+'PAI 2025 GPS rempl2)'!H467</f>
        <v>N/A</v>
      </c>
      <c r="I470" s="73" t="str">
        <f>+'PAI 2025 GPS rempl2)'!I467</f>
        <v>N/A</v>
      </c>
      <c r="J470" s="73">
        <f>IF(ISERROR(VLOOKUP(E470,'Plantilla publicacion'!$A$3:$Q$502,17,0)),"N/A",(VLOOKUP(E470,'Plantilla publicacion'!$A$3:$Q$502,17,0)))</f>
        <v>0</v>
      </c>
      <c r="K470" s="73" t="str">
        <f>+'PAI 2025 GPS rempl2)'!K467</f>
        <v>N/A</v>
      </c>
      <c r="L470" s="73" t="str">
        <f>+'PAI 2025 GPS rempl2)'!L467</f>
        <v>N/A</v>
      </c>
      <c r="M470" s="73" t="str">
        <f>+'PAI 2025 GPS rempl2)'!M467</f>
        <v>N/A</v>
      </c>
      <c r="N470" s="73"/>
      <c r="O470" s="73" t="str">
        <f>+'PAI 2025 GPS rempl2)'!O467</f>
        <v>Realizar un diagnóstico por un equipo especializado para determinar el grado de accesibilidad de la Sede Electrónica de la Entidad (Diagnóstico del estado de accesibilidad de la Sede Electrónica)</v>
      </c>
      <c r="P470" s="73">
        <f>+'PAI 2025 GPS rempl2)'!P467</f>
        <v>30</v>
      </c>
      <c r="Q470" s="73">
        <f>+'PAI 2025 GPS rempl2)'!Q467</f>
        <v>1</v>
      </c>
      <c r="R470" s="73" t="str">
        <f>+'PAI 2025 GPS rempl2)'!R467</f>
        <v>Númerica</v>
      </c>
      <c r="S470" s="73" t="str">
        <f>+'PAI 2025 GPS rempl2)'!S467</f>
        <v># de diagnósticos realizados / 1 Diagnostico a realizar</v>
      </c>
      <c r="T470" s="73" t="str">
        <f>+'PAI 2025 GPS rempl2)'!T467</f>
        <v>2025-02-03</v>
      </c>
      <c r="U470" s="73" t="str">
        <f>+'PAI 2025 GPS rempl2)'!U467</f>
        <v>2025-02-21</v>
      </c>
      <c r="V470" s="73" t="str">
        <f>+'PAI 2025 GPS rempl2)'!V467</f>
        <v>100-SECRETARIA GENERAL;
20-OFICINA DE TECNOLOGÍA E INFORMÁTICA</v>
      </c>
    </row>
    <row r="471" spans="1:22" ht="60" x14ac:dyDescent="0.25">
      <c r="A471" s="36" t="str">
        <f>+'PAI 2025 GPS rempl2)'!A468</f>
        <v>100.2.2</v>
      </c>
      <c r="B471" s="73" t="str">
        <f>+'PAI 2025 GPS rempl2)'!B468</f>
        <v>100-SECRETARIA GENERAL</v>
      </c>
      <c r="C471" s="73">
        <f>+'PAI 2025 GPS rempl2)'!C468</f>
        <v>0</v>
      </c>
      <c r="D471" s="73" t="str">
        <f>+'PAI 2025 GPS rempl2)'!D468</f>
        <v>Actividad propia</v>
      </c>
      <c r="E471" s="73" t="str">
        <f>+'PAI 2025 GPS rempl2)'!E468</f>
        <v>100.2.2</v>
      </c>
      <c r="F471" s="73" t="str">
        <f>+'PAI 2025 GPS rempl2)'!F468</f>
        <v>N/A</v>
      </c>
      <c r="G471" s="73" t="str">
        <f>+'PAI 2025 GPS rempl2)'!G468</f>
        <v>N/A</v>
      </c>
      <c r="H471" s="73" t="str">
        <f>+'PAI 2025 GPS rempl2)'!H468</f>
        <v>N/A</v>
      </c>
      <c r="I471" s="73" t="str">
        <f>+'PAI 2025 GPS rempl2)'!I468</f>
        <v>N/A</v>
      </c>
      <c r="J471" s="73">
        <f>IF(ISERROR(VLOOKUP(E471,'Plantilla publicacion'!$A$3:$Q$502,17,0)),"N/A",(VLOOKUP(E471,'Plantilla publicacion'!$A$3:$Q$502,17,0)))</f>
        <v>0</v>
      </c>
      <c r="K471" s="73" t="str">
        <f>+'PAI 2025 GPS rempl2)'!K468</f>
        <v>N/A</v>
      </c>
      <c r="L471" s="73" t="str">
        <f>+'PAI 2025 GPS rempl2)'!L468</f>
        <v>N/A</v>
      </c>
      <c r="M471" s="73" t="str">
        <f>+'PAI 2025 GPS rempl2)'!M468</f>
        <v>N/A</v>
      </c>
      <c r="N471" s="73"/>
      <c r="O471" s="73" t="str">
        <f>+'PAI 2025 GPS rempl2)'!O468</f>
        <v>Elaborar un plan de trabajo con las áreas participantes del producto, con el propósito de lograr una sede electrónica accesible, intuitiva y comprensible (Plan de Trabajo para una sede electrónica accesible)</v>
      </c>
      <c r="P471" s="73">
        <f>+'PAI 2025 GPS rempl2)'!P468</f>
        <v>10</v>
      </c>
      <c r="Q471" s="73">
        <f>+'PAI 2025 GPS rempl2)'!Q468</f>
        <v>1</v>
      </c>
      <c r="R471" s="73" t="str">
        <f>+'PAI 2025 GPS rempl2)'!R468</f>
        <v>Númerica</v>
      </c>
      <c r="S471" s="73" t="str">
        <f>+'PAI 2025 GPS rempl2)'!S468</f>
        <v># de planes de trabajo elaborados / 1 planes de trabajo programado</v>
      </c>
      <c r="T471" s="73" t="str">
        <f>+'PAI 2025 GPS rempl2)'!T468</f>
        <v>2025-02-17</v>
      </c>
      <c r="U471" s="73" t="str">
        <f>+'PAI 2025 GPS rempl2)'!U468</f>
        <v>2025-03-14</v>
      </c>
      <c r="V471" s="73" t="str">
        <f>+'PAI 2025 GPS rempl2)'!V468</f>
        <v>100-SECRETARIA GENERAL;
20-OFICINA DE TECNOLOGÍA E INFORMÁTICA;
73-GRUPO DE TRABAJO DE COMUNICACION</v>
      </c>
    </row>
    <row r="472" spans="1:22" ht="45" x14ac:dyDescent="0.25">
      <c r="A472" s="36" t="str">
        <f>+'PAI 2025 GPS rempl2)'!A469</f>
        <v>100.2.3</v>
      </c>
      <c r="B472" s="73" t="str">
        <f>+'PAI 2025 GPS rempl2)'!B469</f>
        <v>100-SECRETARIA GENERAL</v>
      </c>
      <c r="C472" s="73">
        <f>+'PAI 2025 GPS rempl2)'!C469</f>
        <v>0</v>
      </c>
      <c r="D472" s="73" t="str">
        <f>+'PAI 2025 GPS rempl2)'!D469</f>
        <v>Actividad propia</v>
      </c>
      <c r="E472" s="73" t="str">
        <f>+'PAI 2025 GPS rempl2)'!E469</f>
        <v>100.2.3</v>
      </c>
      <c r="F472" s="73" t="str">
        <f>+'PAI 2025 GPS rempl2)'!F469</f>
        <v>N/A</v>
      </c>
      <c r="G472" s="73" t="str">
        <f>+'PAI 2025 GPS rempl2)'!G469</f>
        <v>N/A</v>
      </c>
      <c r="H472" s="73" t="str">
        <f>+'PAI 2025 GPS rempl2)'!H469</f>
        <v>N/A</v>
      </c>
      <c r="I472" s="73" t="str">
        <f>+'PAI 2025 GPS rempl2)'!I469</f>
        <v>N/A</v>
      </c>
      <c r="J472" s="73">
        <f>IF(ISERROR(VLOOKUP(E472,'Plantilla publicacion'!$A$3:$Q$502,17,0)),"N/A",(VLOOKUP(E472,'Plantilla publicacion'!$A$3:$Q$502,17,0)))</f>
        <v>0</v>
      </c>
      <c r="K472" s="73" t="str">
        <f>+'PAI 2025 GPS rempl2)'!K469</f>
        <v>N/A</v>
      </c>
      <c r="L472" s="73" t="str">
        <f>+'PAI 2025 GPS rempl2)'!L469</f>
        <v>N/A</v>
      </c>
      <c r="M472" s="73" t="str">
        <f>+'PAI 2025 GPS rempl2)'!M469</f>
        <v>N/A</v>
      </c>
      <c r="N472" s="73"/>
      <c r="O472" s="73" t="str">
        <f>+'PAI 2025 GPS rempl2)'!O469</f>
        <v>Ejecutar el plan de trabajo para una sede electrónica accesible, intuitiva y comprensible (Plan de trabajo con seguimiento y sus respectivas evidencias)</v>
      </c>
      <c r="P472" s="73">
        <f>+'PAI 2025 GPS rempl2)'!P469</f>
        <v>60</v>
      </c>
      <c r="Q472" s="73">
        <f>+'PAI 2025 GPS rempl2)'!Q469</f>
        <v>100</v>
      </c>
      <c r="R472" s="73" t="str">
        <f>+'PAI 2025 GPS rempl2)'!R469</f>
        <v>Porcentual</v>
      </c>
      <c r="S472" s="73" t="str">
        <f>+'PAI 2025 GPS rempl2)'!S469</f>
        <v>% de Plan Ejecutado / 100% de Plan a ejecutar</v>
      </c>
      <c r="T472" s="73" t="str">
        <f>+'PAI 2025 GPS rempl2)'!T469</f>
        <v>2025-03-17</v>
      </c>
      <c r="U472" s="73" t="str">
        <f>+'PAI 2025 GPS rempl2)'!U469</f>
        <v>2025-12-16</v>
      </c>
      <c r="V472" s="73" t="str">
        <f>+'PAI 2025 GPS rempl2)'!V469</f>
        <v>100-SECRETARIA GENERAL;
20-OFICINA DE TECNOLOGÍA E INFORMÁTICA;
73-GRUPO DE TRABAJO DE COMUNICACION</v>
      </c>
    </row>
    <row r="473" spans="1:22" ht="135" x14ac:dyDescent="0.25">
      <c r="A473" s="36" t="str">
        <f>+'PAI 2025 GPS rempl2)'!A470</f>
        <v>100.3</v>
      </c>
      <c r="B473" s="74" t="str">
        <f>+'PAI 2025 GPS rempl2)'!B470</f>
        <v>100-SECRETARIA GENERAL</v>
      </c>
      <c r="C473" s="74">
        <f>+'PAI 2025 GPS rempl2)'!C470</f>
        <v>0</v>
      </c>
      <c r="D473" s="74" t="str">
        <f>+'PAI 2025 GPS rempl2)'!D470</f>
        <v>Producto</v>
      </c>
      <c r="E473" s="74" t="str">
        <f>+'PAI 2025 GPS rempl2)'!E470</f>
        <v>100.3</v>
      </c>
      <c r="F473" s="74" t="str">
        <f>+'PAI 2025 GPS rempl2)'!F470</f>
        <v>Innovador</v>
      </c>
      <c r="G473" s="74" t="str">
        <f>IF(ISERROR(VLOOKUP(E473,'Plantilla publicacion'!$A$3:$F$502,6,0)),"N/A",(VLOOKUP(E473,'Plantilla publicacion'!$A$3:$F$502,6,0)))</f>
        <v>60-Fortalecer el Sistema Integral de Gestión Institucional en el marco del Modelo Integrado de Planeación y gestión para mejorar la prestación del servicio.</v>
      </c>
      <c r="H473" s="74" t="str">
        <f>IF(ISERROR(VLOOKUP(E473,'Plantilla publicacion'!$A$3:$P$502,14,0)),"N/A",(VLOOKUP(E473,'Plantilla publicacion'!$A$3:$P$502,14,0)))</f>
        <v>106-Cumplimiento de productos del PAI asociados a Fortalecer el Sistema Integral de Gestión Institucional para mejorar la prestación del servicio.</v>
      </c>
      <c r="I473" s="74" t="str">
        <f>IF(ISERROR(VLOOKUP(E473,'Plantilla publicacion'!$A$3:$P$502,15,0)),"N/A",(VLOOKUP(E473,'Plantilla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3" s="74" t="str">
        <f>IF(ISERROR(VLOOKUP(E473,'Plantilla publicacion'!$A$3:$Q$502,17,0)),"N/A",(VLOOKUP(E473,'Plantilla publicacion'!$A$3:$Q$502,17,0)))</f>
        <v>PND - 5-31-5-b- Convergencia regional - Entidades públicas territoriales y nacionales fortalecidas / PES - Transformación Institucional</v>
      </c>
      <c r="K473" s="74" t="str">
        <f>+'PAI 2025 GPS rempl2)'!K470</f>
        <v>Si</v>
      </c>
      <c r="L473" s="74" t="str">
        <f>+'PAI 2025 GPS rempl2)'!L470</f>
        <v>FUNCIONAMIENTO</v>
      </c>
      <c r="M473" s="74" t="str">
        <f>IF(ISERROR(VLOOKUP(E473,'Plantilla publicacion'!$A$3:$E$502,5,0)),"N/A",(VLOOKUP(E473,'Plantilla publicacion'!$A$3:$E$502,5,0)))</f>
        <v>Política Participación Ciudadana en la Gestión Pública _DIMENSIÓN Gestión con Valores para Resultados</v>
      </c>
      <c r="N473" s="74" t="str">
        <f>IF(VLOOKUP(A473,'Plantilla publicacion'!$A$3:$Q$502,16,0)=0,"NA",VLOOKUP(A473,'Plantilla publicacion'!$A$3:$Q$502,16,0))</f>
        <v>NA</v>
      </c>
      <c r="O473" s="74" t="str">
        <f>+'PAI 2025 GPS rempl2)'!O470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473" s="74">
        <f>+'PAI 2025 GPS rempl2)'!P470</f>
        <v>25</v>
      </c>
      <c r="Q473" s="74">
        <f>+'PAI 2025 GPS rempl2)'!Q470</f>
        <v>1</v>
      </c>
      <c r="R473" s="74" t="str">
        <f>+'PAI 2025 GPS rempl2)'!R470</f>
        <v>Númerica</v>
      </c>
      <c r="S473" s="74" t="str">
        <f>+'PAI 2025 GPS rempl2)'!S470</f>
        <v># de informes elaborados / 1 Informes por elaborar</v>
      </c>
      <c r="T473" s="74" t="str">
        <f>+'PAI 2025 GPS rempl2)'!T470</f>
        <v>2025-01-27</v>
      </c>
      <c r="U473" s="74" t="str">
        <f>+'PAI 2025 GPS rempl2)'!U470</f>
        <v>2025-12-16</v>
      </c>
      <c r="V473" s="74" t="str">
        <f>+'PAI 2025 GPS rempl2)'!V470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474" spans="1:22" ht="45" x14ac:dyDescent="0.25">
      <c r="A474" s="36" t="str">
        <f>+'PAI 2025 GPS rempl2)'!A471</f>
        <v>100.3.1</v>
      </c>
      <c r="B474" s="73" t="str">
        <f>+'PAI 2025 GPS rempl2)'!B471</f>
        <v>100-SECRETARIA GENERAL</v>
      </c>
      <c r="C474" s="73">
        <f>+'PAI 2025 GPS rempl2)'!C471</f>
        <v>0</v>
      </c>
      <c r="D474" s="73" t="str">
        <f>+'PAI 2025 GPS rempl2)'!D471</f>
        <v>Actividad propia</v>
      </c>
      <c r="E474" s="73" t="str">
        <f>+'PAI 2025 GPS rempl2)'!E471</f>
        <v>100.3.1</v>
      </c>
      <c r="F474" s="73" t="str">
        <f>+'PAI 2025 GPS rempl2)'!F471</f>
        <v>N/A</v>
      </c>
      <c r="G474" s="73" t="str">
        <f>+'PAI 2025 GPS rempl2)'!G471</f>
        <v>N/A</v>
      </c>
      <c r="H474" s="73" t="str">
        <f>+'PAI 2025 GPS rempl2)'!H471</f>
        <v>N/A</v>
      </c>
      <c r="I474" s="73" t="str">
        <f>+'PAI 2025 GPS rempl2)'!I471</f>
        <v>N/A</v>
      </c>
      <c r="J474" s="73">
        <f>IF(ISERROR(VLOOKUP(E474,'Plantilla publicacion'!$A$3:$Q$502,17,0)),"N/A",(VLOOKUP(E474,'Plantilla publicacion'!$A$3:$Q$502,17,0)))</f>
        <v>0</v>
      </c>
      <c r="K474" s="73" t="str">
        <f>+'PAI 2025 GPS rempl2)'!K471</f>
        <v>N/A</v>
      </c>
      <c r="L474" s="73" t="str">
        <f>+'PAI 2025 GPS rempl2)'!L471</f>
        <v>N/A</v>
      </c>
      <c r="M474" s="73" t="str">
        <f>+'PAI 2025 GPS rempl2)'!M471</f>
        <v>N/A</v>
      </c>
      <c r="N474" s="73"/>
      <c r="O474" s="73" t="str">
        <f>+'PAI 2025 GPS rempl2)'!O471</f>
        <v>Actualizar la política de Derechos Humanos de la Entidad, incorporando el enfoque diferencial  (Política de Derechos Humanos Actualizada)</v>
      </c>
      <c r="P474" s="73">
        <f>+'PAI 2025 GPS rempl2)'!P471</f>
        <v>20</v>
      </c>
      <c r="Q474" s="73">
        <f>+'PAI 2025 GPS rempl2)'!Q471</f>
        <v>1</v>
      </c>
      <c r="R474" s="73" t="str">
        <f>+'PAI 2025 GPS rempl2)'!R471</f>
        <v>Númerica</v>
      </c>
      <c r="S474" s="73" t="str">
        <f>+'PAI 2025 GPS rempl2)'!S471</f>
        <v># de políticas actualizadas / 1 políticas programadas a ser actualizadas</v>
      </c>
      <c r="T474" s="73" t="str">
        <f>+'PAI 2025 GPS rempl2)'!T471</f>
        <v>2025-01-27</v>
      </c>
      <c r="U474" s="73" t="str">
        <f>+'PAI 2025 GPS rempl2)'!U471</f>
        <v>2025-05-30</v>
      </c>
      <c r="V474" s="73" t="str">
        <f>+'PAI 2025 GPS rempl2)'!V471</f>
        <v>100-SECRETARIA GENERAL</v>
      </c>
    </row>
    <row r="475" spans="1:22" ht="120" x14ac:dyDescent="0.25">
      <c r="A475" s="36" t="str">
        <f>+'PAI 2025 GPS rempl2)'!A472</f>
        <v>100.3.2</v>
      </c>
      <c r="B475" s="73" t="str">
        <f>+'PAI 2025 GPS rempl2)'!B472</f>
        <v>100-SECRETARIA GENERAL</v>
      </c>
      <c r="C475" s="73">
        <f>+'PAI 2025 GPS rempl2)'!C472</f>
        <v>0</v>
      </c>
      <c r="D475" s="73" t="str">
        <f>+'PAI 2025 GPS rempl2)'!D472</f>
        <v>Actividad propia</v>
      </c>
      <c r="E475" s="73" t="str">
        <f>+'PAI 2025 GPS rempl2)'!E472</f>
        <v>100.3.2</v>
      </c>
      <c r="F475" s="73" t="str">
        <f>+'PAI 2025 GPS rempl2)'!F472</f>
        <v>N/A</v>
      </c>
      <c r="G475" s="73" t="str">
        <f>+'PAI 2025 GPS rempl2)'!G472</f>
        <v>N/A</v>
      </c>
      <c r="H475" s="73" t="str">
        <f>+'PAI 2025 GPS rempl2)'!H472</f>
        <v>N/A</v>
      </c>
      <c r="I475" s="73" t="str">
        <f>+'PAI 2025 GPS rempl2)'!I472</f>
        <v>N/A</v>
      </c>
      <c r="J475" s="73">
        <f>IF(ISERROR(VLOOKUP(E475,'Plantilla publicacion'!$A$3:$Q$502,17,0)),"N/A",(VLOOKUP(E475,'Plantilla publicacion'!$A$3:$Q$502,17,0)))</f>
        <v>0</v>
      </c>
      <c r="K475" s="73" t="str">
        <f>+'PAI 2025 GPS rempl2)'!K472</f>
        <v>N/A</v>
      </c>
      <c r="L475" s="73" t="str">
        <f>+'PAI 2025 GPS rempl2)'!L472</f>
        <v>N/A</v>
      </c>
      <c r="M475" s="73" t="str">
        <f>+'PAI 2025 GPS rempl2)'!M472</f>
        <v>N/A</v>
      </c>
      <c r="N475" s="73"/>
      <c r="O475" s="73" t="str">
        <f>+'PAI 2025 GPS rempl2)'!O472</f>
        <v>Ejecutar el plan de trabajo de la Política de Equidad de Género y Diversidad (Plan de trabajo con seguimiento y sus respectivas evidencias)</v>
      </c>
      <c r="P475" s="73">
        <f>+'PAI 2025 GPS rempl2)'!P472</f>
        <v>50</v>
      </c>
      <c r="Q475" s="73">
        <f>+'PAI 2025 GPS rempl2)'!Q472</f>
        <v>100</v>
      </c>
      <c r="R475" s="73" t="str">
        <f>+'PAI 2025 GPS rempl2)'!R472</f>
        <v>Porcentual</v>
      </c>
      <c r="S475" s="73" t="str">
        <f>+'PAI 2025 GPS rempl2)'!S472</f>
        <v>% de Plan Ejecutado / 100% de Plan a ejecutar</v>
      </c>
      <c r="T475" s="73" t="str">
        <f>+'PAI 2025 GPS rempl2)'!T472</f>
        <v>2025-01-27</v>
      </c>
      <c r="U475" s="73" t="str">
        <f>+'PAI 2025 GPS rempl2)'!U472</f>
        <v>2025-12-16</v>
      </c>
      <c r="V475" s="73" t="str">
        <f>+'PAI 2025 GPS rempl2)'!V472</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476" spans="1:22" ht="45" x14ac:dyDescent="0.25">
      <c r="A476" s="36" t="str">
        <f>+'PAI 2025 GPS rempl2)'!A473</f>
        <v>100.3.3</v>
      </c>
      <c r="B476" s="73" t="str">
        <f>+'PAI 2025 GPS rempl2)'!B473</f>
        <v>100-SECRETARIA GENERAL</v>
      </c>
      <c r="C476" s="73">
        <f>+'PAI 2025 GPS rempl2)'!C473</f>
        <v>0</v>
      </c>
      <c r="D476" s="73" t="str">
        <f>+'PAI 2025 GPS rempl2)'!D473</f>
        <v>Actividad propia</v>
      </c>
      <c r="E476" s="73" t="str">
        <f>+'PAI 2025 GPS rempl2)'!E473</f>
        <v>100.3.3</v>
      </c>
      <c r="F476" s="73" t="str">
        <f>+'PAI 2025 GPS rempl2)'!F473</f>
        <v>N/A</v>
      </c>
      <c r="G476" s="73" t="str">
        <f>+'PAI 2025 GPS rempl2)'!G473</f>
        <v>N/A</v>
      </c>
      <c r="H476" s="73" t="str">
        <f>+'PAI 2025 GPS rempl2)'!H473</f>
        <v>N/A</v>
      </c>
      <c r="I476" s="73" t="str">
        <f>+'PAI 2025 GPS rempl2)'!I473</f>
        <v>N/A</v>
      </c>
      <c r="J476" s="73">
        <f>IF(ISERROR(VLOOKUP(E476,'Plantilla publicacion'!$A$3:$Q$502,17,0)),"N/A",(VLOOKUP(E476,'Plantilla publicacion'!$A$3:$Q$502,17,0)))</f>
        <v>0</v>
      </c>
      <c r="K476" s="73" t="str">
        <f>+'PAI 2025 GPS rempl2)'!K473</f>
        <v>N/A</v>
      </c>
      <c r="L476" s="73" t="str">
        <f>+'PAI 2025 GPS rempl2)'!L473</f>
        <v>N/A</v>
      </c>
      <c r="M476" s="73" t="str">
        <f>+'PAI 2025 GPS rempl2)'!M473</f>
        <v>N/A</v>
      </c>
      <c r="N476" s="73"/>
      <c r="O476" s="73" t="str">
        <f>+'PAI 2025 GPS rempl2)'!O473</f>
        <v>Formular un plan de trabajo para la implementación de la política de Derechos Humanos de la Entidad (Plan de Trabajo de la Política de Derechos Humanos)</v>
      </c>
      <c r="P476" s="73">
        <f>+'PAI 2025 GPS rempl2)'!P473</f>
        <v>10</v>
      </c>
      <c r="Q476" s="73">
        <f>+'PAI 2025 GPS rempl2)'!Q473</f>
        <v>1</v>
      </c>
      <c r="R476" s="73" t="str">
        <f>+'PAI 2025 GPS rempl2)'!R473</f>
        <v>Númerica</v>
      </c>
      <c r="S476" s="73" t="str">
        <f>+'PAI 2025 GPS rempl2)'!S473</f>
        <v># de planes de trabajo realizados / 1 planes de trabajo programados</v>
      </c>
      <c r="T476" s="73" t="str">
        <f>+'PAI 2025 GPS rempl2)'!T473</f>
        <v>2025-06-03</v>
      </c>
      <c r="U476" s="73" t="str">
        <f>+'PAI 2025 GPS rempl2)'!U473</f>
        <v>2025-07-25</v>
      </c>
      <c r="V476" s="73" t="str">
        <f>+'PAI 2025 GPS rempl2)'!V473</f>
        <v>100-SECRETARIA GENERAL</v>
      </c>
    </row>
    <row r="477" spans="1:22" ht="90" x14ac:dyDescent="0.25">
      <c r="A477" s="36" t="str">
        <f>+'PAI 2025 GPS rempl2)'!A474</f>
        <v>100.3.4</v>
      </c>
      <c r="B477" s="73" t="str">
        <f>+'PAI 2025 GPS rempl2)'!B474</f>
        <v>100-SECRETARIA GENERAL</v>
      </c>
      <c r="C477" s="73">
        <f>+'PAI 2025 GPS rempl2)'!C474</f>
        <v>0</v>
      </c>
      <c r="D477" s="73" t="str">
        <f>+'PAI 2025 GPS rempl2)'!D474</f>
        <v>Actividad propia</v>
      </c>
      <c r="E477" s="73" t="str">
        <f>+'PAI 2025 GPS rempl2)'!E474</f>
        <v>100.3.4</v>
      </c>
      <c r="F477" s="73" t="str">
        <f>+'PAI 2025 GPS rempl2)'!F474</f>
        <v>N/A</v>
      </c>
      <c r="G477" s="73" t="str">
        <f>+'PAI 2025 GPS rempl2)'!G474</f>
        <v>N/A</v>
      </c>
      <c r="H477" s="73" t="str">
        <f>+'PAI 2025 GPS rempl2)'!H474</f>
        <v>N/A</v>
      </c>
      <c r="I477" s="73" t="str">
        <f>+'PAI 2025 GPS rempl2)'!I474</f>
        <v>N/A</v>
      </c>
      <c r="J477" s="73">
        <f>IF(ISERROR(VLOOKUP(E477,'Plantilla publicacion'!$A$3:$Q$502,17,0)),"N/A",(VLOOKUP(E477,'Plantilla publicacion'!$A$3:$Q$502,17,0)))</f>
        <v>0</v>
      </c>
      <c r="K477" s="73" t="str">
        <f>+'PAI 2025 GPS rempl2)'!K474</f>
        <v>N/A</v>
      </c>
      <c r="L477" s="73" t="str">
        <f>+'PAI 2025 GPS rempl2)'!L474</f>
        <v>N/A</v>
      </c>
      <c r="M477" s="73" t="str">
        <f>+'PAI 2025 GPS rempl2)'!M474</f>
        <v>N/A</v>
      </c>
      <c r="N477" s="73"/>
      <c r="O477" s="73" t="str">
        <f>+'PAI 2025 GPS rempl2)'!O474</f>
        <v>Ejecutar el plan de trabajo de la Política de Derechos Humanos de la SIC.  (Plan de trabajo con seguimiento y sus respectivas evidencias)</v>
      </c>
      <c r="P477" s="73">
        <f>+'PAI 2025 GPS rempl2)'!P474</f>
        <v>20</v>
      </c>
      <c r="Q477" s="73">
        <f>+'PAI 2025 GPS rempl2)'!Q474</f>
        <v>100</v>
      </c>
      <c r="R477" s="73" t="str">
        <f>+'PAI 2025 GPS rempl2)'!R474</f>
        <v>Porcentual</v>
      </c>
      <c r="S477" s="73" t="str">
        <f>+'PAI 2025 GPS rempl2)'!S474</f>
        <v>% de Plan Ejecutado / 100% de Plan a ejecutar</v>
      </c>
      <c r="T477" s="73" t="str">
        <f>+'PAI 2025 GPS rempl2)'!T474</f>
        <v>2025-07-28</v>
      </c>
      <c r="U477" s="73" t="str">
        <f>+'PAI 2025 GPS rempl2)'!U474</f>
        <v>2025-12-16</v>
      </c>
      <c r="V477" s="73" t="str">
        <f>+'PAI 2025 GPS rempl2)'!V474</f>
        <v>100-SECRETARIA GENERAL;
111-GRUPO DE TRABAJO DE ADMINISTRACIÓN DE PERSONAL;
117-GRUPO DE TRABAJO DE DESARROLLO DE TALENTO HUMANO;
72-GRUPO DE TRABAJO DE ATENCION AL CIUDADANO;
73-GRUPO DE TRABAJO DE COMUNICACION</v>
      </c>
    </row>
    <row r="478" spans="1:22" ht="135" x14ac:dyDescent="0.25">
      <c r="A478" s="36" t="str">
        <f>+'PAI 2025 GPS rempl2)'!A475</f>
        <v>100.4</v>
      </c>
      <c r="B478" s="74" t="str">
        <f>+'PAI 2025 GPS rempl2)'!B475</f>
        <v>100-SECRETARIA GENERAL</v>
      </c>
      <c r="C478" s="74">
        <f>+'PAI 2025 GPS rempl2)'!C475</f>
        <v>0</v>
      </c>
      <c r="D478" s="74" t="str">
        <f>+'PAI 2025 GPS rempl2)'!D475</f>
        <v>Producto</v>
      </c>
      <c r="E478" s="74" t="str">
        <f>+'PAI 2025 GPS rempl2)'!E475</f>
        <v>100.4</v>
      </c>
      <c r="F478" s="74" t="str">
        <f>+'PAI 2025 GPS rempl2)'!F475</f>
        <v>Innovador</v>
      </c>
      <c r="G478" s="74" t="str">
        <f>IF(ISERROR(VLOOKUP(E478,'Plantilla publicacion'!$A$3:$F$502,6,0)),"N/A",(VLOOKUP(E478,'Plantilla publicacion'!$A$3:$F$502,6,0)))</f>
        <v>60-Fortalecer el Sistema Integral de Gestión Institucional en el marco del Modelo Integrado de Planeación y gestión para mejorar la prestación del servicio.</v>
      </c>
      <c r="H478" s="74" t="str">
        <f>IF(ISERROR(VLOOKUP(E478,'Plantilla publicacion'!$A$3:$P$502,14,0)),"N/A",(VLOOKUP(E478,'Plantilla publicacion'!$A$3:$P$502,14,0)))</f>
        <v>106-Cumplimiento de productos del PAI asociados a Fortalecer el Sistema Integral de Gestión Institucional para mejorar la prestación del servicio.</v>
      </c>
      <c r="I478" s="74" t="str">
        <f>IF(ISERROR(VLOOKUP(E478,'Plantilla publicacion'!$A$3:$P$502,15,0)),"N/A",(VLOOKUP(E478,'Plantilla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8" s="74" t="str">
        <f>IF(ISERROR(VLOOKUP(E478,'Plantilla publicacion'!$A$3:$Q$502,17,0)),"N/A",(VLOOKUP(E478,'Plantilla publicacion'!$A$3:$Q$502,17,0)))</f>
        <v>PND - 5-31-5-b- Convergencia regional - Entidades públicas territoriales y nacionales fortalecidas / PES - Transformación Institucional</v>
      </c>
      <c r="K478" s="74" t="str">
        <f>+'PAI 2025 GPS rempl2)'!K475</f>
        <v>Si</v>
      </c>
      <c r="L478" s="74" t="str">
        <f>+'PAI 2025 GPS rempl2)'!L475</f>
        <v>FUNCIONAMIENTO</v>
      </c>
      <c r="M478" s="74" t="str">
        <f>IF(ISERROR(VLOOKUP(E478,'Plantilla publicacion'!$A$3:$E$502,5,0)),"N/A",(VLOOKUP(E478,'Plantilla publicacion'!$A$3:$E$502,5,0)))</f>
        <v>Política Fortalecimiento Organizacional y Simplificación de Procesos _DIMENSIÓN Gestión con Valores para Resultados</v>
      </c>
      <c r="N478" s="74" t="str">
        <f>IF(VLOOKUP(A478,'Plantilla publicacion'!$A$3:$Q$502,16,0)=0,"NA",VLOOKUP(A478,'Plantilla publicacion'!$A$3:$Q$502,16,0))</f>
        <v>NA</v>
      </c>
      <c r="O478" s="74" t="str">
        <f>+'PAI 2025 GPS rempl2)'!O475</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478" s="74">
        <f>+'PAI 2025 GPS rempl2)'!P475</f>
        <v>25</v>
      </c>
      <c r="Q478" s="74">
        <f>+'PAI 2025 GPS rempl2)'!Q475</f>
        <v>100</v>
      </c>
      <c r="R478" s="74" t="str">
        <f>+'PAI 2025 GPS rempl2)'!R475</f>
        <v>Porcentual</v>
      </c>
      <c r="S478" s="74" t="str">
        <f>+'PAI 2025 GPS rempl2)'!S475</f>
        <v>% de informes elaborados / 100% de Informes por elaborar</v>
      </c>
      <c r="T478" s="74" t="str">
        <f>+'PAI 2025 GPS rempl2)'!T475</f>
        <v>2025-01-27</v>
      </c>
      <c r="U478" s="74" t="str">
        <f>+'PAI 2025 GPS rempl2)'!U475</f>
        <v>2025-12-19</v>
      </c>
      <c r="V478" s="74" t="str">
        <f>+'PAI 2025 GPS rempl2)'!V475</f>
        <v>100-SECRETARIA GENERAL;
130-DIRECCIÓN FINANCIERA</v>
      </c>
    </row>
    <row r="479" spans="1:22" ht="75" x14ac:dyDescent="0.25">
      <c r="A479" s="36" t="str">
        <f>+'PAI 2025 GPS rempl2)'!A476</f>
        <v>100.4.1</v>
      </c>
      <c r="B479" s="73" t="str">
        <f>+'PAI 2025 GPS rempl2)'!B476</f>
        <v>100-SECRETARIA GENERAL</v>
      </c>
      <c r="C479" s="73">
        <f>+'PAI 2025 GPS rempl2)'!C476</f>
        <v>0</v>
      </c>
      <c r="D479" s="73" t="str">
        <f>+'PAI 2025 GPS rempl2)'!D476</f>
        <v>Actividad propia</v>
      </c>
      <c r="E479" s="73" t="str">
        <f>+'PAI 2025 GPS rempl2)'!E476</f>
        <v>100.4.1</v>
      </c>
      <c r="F479" s="73" t="str">
        <f>+'PAI 2025 GPS rempl2)'!F476</f>
        <v>N/A</v>
      </c>
      <c r="G479" s="73" t="str">
        <f>+'PAI 2025 GPS rempl2)'!G476</f>
        <v>N/A</v>
      </c>
      <c r="H479" s="73" t="str">
        <f>+'PAI 2025 GPS rempl2)'!H476</f>
        <v>N/A</v>
      </c>
      <c r="I479" s="73" t="str">
        <f>+'PAI 2025 GPS rempl2)'!I476</f>
        <v>N/A</v>
      </c>
      <c r="J479" s="73">
        <f>IF(ISERROR(VLOOKUP(E479,'Plantilla publicacion'!$A$3:$Q$502,17,0)),"N/A",(VLOOKUP(E479,'Plantilla publicacion'!$A$3:$Q$502,17,0)))</f>
        <v>0</v>
      </c>
      <c r="K479" s="73" t="str">
        <f>+'PAI 2025 GPS rempl2)'!K476</f>
        <v>N/A</v>
      </c>
      <c r="L479" s="73" t="str">
        <f>+'PAI 2025 GPS rempl2)'!L476</f>
        <v>N/A</v>
      </c>
      <c r="M479" s="73" t="str">
        <f>+'PAI 2025 GPS rempl2)'!M476</f>
        <v>N/A</v>
      </c>
      <c r="N479" s="73"/>
      <c r="O479" s="73" t="str">
        <f>+'PAI 2025 GPS rempl2)'!O476</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479" s="73">
        <f>+'PAI 2025 GPS rempl2)'!P476</f>
        <v>10</v>
      </c>
      <c r="Q479" s="73">
        <f>+'PAI 2025 GPS rempl2)'!Q476</f>
        <v>1</v>
      </c>
      <c r="R479" s="73" t="str">
        <f>+'PAI 2025 GPS rempl2)'!R476</f>
        <v>Númerica</v>
      </c>
      <c r="S479" s="73" t="str">
        <f>+'PAI 2025 GPS rempl2)'!S476</f>
        <v># de Documento con la actualización de la materialidad y la identificación de la doble materialidad de la Entidad elaborado / 1 Documento con la actualización de la materialidad y la identificación de la doble materialidad de la Entidad a elaborar</v>
      </c>
      <c r="T479" s="73" t="str">
        <f>+'PAI 2025 GPS rempl2)'!T476</f>
        <v>2025-01-27</v>
      </c>
      <c r="U479" s="73" t="str">
        <f>+'PAI 2025 GPS rempl2)'!U476</f>
        <v>2025-02-28</v>
      </c>
      <c r="V479" s="73" t="str">
        <f>+'PAI 2025 GPS rempl2)'!V476</f>
        <v>100-SECRETARIA GENERAL</v>
      </c>
    </row>
    <row r="480" spans="1:22" ht="75" x14ac:dyDescent="0.25">
      <c r="A480" s="36" t="str">
        <f>+'PAI 2025 GPS rempl2)'!A477</f>
        <v>100.4.2</v>
      </c>
      <c r="B480" s="73" t="str">
        <f>+'PAI 2025 GPS rempl2)'!B477</f>
        <v>100-SECRETARIA GENERAL</v>
      </c>
      <c r="C480" s="73">
        <f>+'PAI 2025 GPS rempl2)'!C477</f>
        <v>0</v>
      </c>
      <c r="D480" s="73" t="str">
        <f>+'PAI 2025 GPS rempl2)'!D477</f>
        <v>Actividad propia</v>
      </c>
      <c r="E480" s="73" t="str">
        <f>+'PAI 2025 GPS rempl2)'!E477</f>
        <v>100.4.2</v>
      </c>
      <c r="F480" s="73" t="str">
        <f>+'PAI 2025 GPS rempl2)'!F477</f>
        <v>N/A</v>
      </c>
      <c r="G480" s="73" t="str">
        <f>+'PAI 2025 GPS rempl2)'!G477</f>
        <v>N/A</v>
      </c>
      <c r="H480" s="73" t="str">
        <f>+'PAI 2025 GPS rempl2)'!H477</f>
        <v>N/A</v>
      </c>
      <c r="I480" s="73" t="str">
        <f>+'PAI 2025 GPS rempl2)'!I477</f>
        <v>N/A</v>
      </c>
      <c r="J480" s="73">
        <f>IF(ISERROR(VLOOKUP(E480,'Plantilla publicacion'!$A$3:$Q$502,17,0)),"N/A",(VLOOKUP(E480,'Plantilla publicacion'!$A$3:$Q$502,17,0)))</f>
        <v>0</v>
      </c>
      <c r="K480" s="73" t="str">
        <f>+'PAI 2025 GPS rempl2)'!K477</f>
        <v>N/A</v>
      </c>
      <c r="L480" s="73" t="str">
        <f>+'PAI 2025 GPS rempl2)'!L477</f>
        <v>N/A</v>
      </c>
      <c r="M480" s="73" t="str">
        <f>+'PAI 2025 GPS rempl2)'!M477</f>
        <v>N/A</v>
      </c>
      <c r="N480" s="73"/>
      <c r="O480" s="73" t="str">
        <f>+'PAI 2025 GPS rempl2)'!O477</f>
        <v>Actualizar la materialidad e identificar la doble materialidad de la Entidad para robustecer la identificación de los temas que impactan a los grupos de valor (Documento con la actualización de la materialidad y la identificación de la doble materialidad de la Entidad)</v>
      </c>
      <c r="P480" s="73">
        <f>+'PAI 2025 GPS rempl2)'!P477</f>
        <v>20</v>
      </c>
      <c r="Q480" s="73">
        <f>+'PAI 2025 GPS rempl2)'!Q477</f>
        <v>1</v>
      </c>
      <c r="R480" s="73" t="str">
        <f>+'PAI 2025 GPS rempl2)'!R477</f>
        <v>Númerica</v>
      </c>
      <c r="S480" s="73" t="str">
        <f>+'PAI 2025 GPS rempl2)'!S477</f>
        <v># de Documento con la actualización de la materialidad y la identificación de la doble materialidad de la Entidad elaborado / 1 Documento con la actualización de la materialidad y la identificación de la doble materialidad de la Entidad a elaborar</v>
      </c>
      <c r="T480" s="73" t="str">
        <f>+'PAI 2025 GPS rempl2)'!T477</f>
        <v>2025-03-03</v>
      </c>
      <c r="U480" s="73" t="str">
        <f>+'PAI 2025 GPS rempl2)'!U477</f>
        <v>2025-06-16</v>
      </c>
      <c r="V480" s="73" t="str">
        <f>+'PAI 2025 GPS rempl2)'!V477</f>
        <v>100-SECRETARIA GENERAL;
130-DIRECCIÓN FINANCIERA</v>
      </c>
    </row>
    <row r="481" spans="1:22" ht="75" x14ac:dyDescent="0.25">
      <c r="A481" s="36" t="str">
        <f>+'PAI 2025 GPS rempl2)'!A478</f>
        <v>100.4.3</v>
      </c>
      <c r="B481" s="73" t="str">
        <f>+'PAI 2025 GPS rempl2)'!B478</f>
        <v>100-SECRETARIA GENERAL</v>
      </c>
      <c r="C481" s="73">
        <f>+'PAI 2025 GPS rempl2)'!C478</f>
        <v>0</v>
      </c>
      <c r="D481" s="73" t="str">
        <f>+'PAI 2025 GPS rempl2)'!D478</f>
        <v>Actividad propia</v>
      </c>
      <c r="E481" s="73" t="str">
        <f>+'PAI 2025 GPS rempl2)'!E478</f>
        <v>100.4.3</v>
      </c>
      <c r="F481" s="73" t="str">
        <f>+'PAI 2025 GPS rempl2)'!F478</f>
        <v>N/A</v>
      </c>
      <c r="G481" s="73" t="str">
        <f>+'PAI 2025 GPS rempl2)'!G478</f>
        <v>N/A</v>
      </c>
      <c r="H481" s="73" t="str">
        <f>+'PAI 2025 GPS rempl2)'!H478</f>
        <v>N/A</v>
      </c>
      <c r="I481" s="73" t="str">
        <f>+'PAI 2025 GPS rempl2)'!I478</f>
        <v>N/A</v>
      </c>
      <c r="J481" s="73">
        <f>IF(ISERROR(VLOOKUP(E481,'Plantilla publicacion'!$A$3:$Q$502,17,0)),"N/A",(VLOOKUP(E481,'Plantilla publicacion'!$A$3:$Q$502,17,0)))</f>
        <v>0</v>
      </c>
      <c r="K481" s="73" t="str">
        <f>+'PAI 2025 GPS rempl2)'!K478</f>
        <v>N/A</v>
      </c>
      <c r="L481" s="73" t="str">
        <f>+'PAI 2025 GPS rempl2)'!L478</f>
        <v>N/A</v>
      </c>
      <c r="M481" s="73" t="str">
        <f>+'PAI 2025 GPS rempl2)'!M478</f>
        <v>N/A</v>
      </c>
      <c r="N481" s="73"/>
      <c r="O481" s="73" t="str">
        <f>+'PAI 2025 GPS rempl2)'!O478</f>
        <v>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481" s="73">
        <f>+'PAI 2025 GPS rempl2)'!P478</f>
        <v>20</v>
      </c>
      <c r="Q481" s="73">
        <f>+'PAI 2025 GPS rempl2)'!Q478</f>
        <v>100</v>
      </c>
      <c r="R481" s="73" t="str">
        <f>+'PAI 2025 GPS rempl2)'!R478</f>
        <v>Porcentual</v>
      </c>
      <c r="S481" s="73" t="str">
        <f>+'PAI 2025 GPS rempl2)'!S478</f>
        <v>% de Plan Ejecutado / 100% de Plan a ejecutar</v>
      </c>
      <c r="T481" s="73" t="str">
        <f>+'PAI 2025 GPS rempl2)'!T478</f>
        <v>2025-03-03</v>
      </c>
      <c r="U481" s="73" t="str">
        <f>+'PAI 2025 GPS rempl2)'!U478</f>
        <v>2025-11-28</v>
      </c>
      <c r="V481" s="73" t="str">
        <f>+'PAI 2025 GPS rempl2)'!V478</f>
        <v>100-SECRETARIA GENERAL</v>
      </c>
    </row>
    <row r="482" spans="1:22" ht="60" x14ac:dyDescent="0.25">
      <c r="A482" s="36" t="str">
        <f>+'PAI 2025 GPS rempl2)'!A479</f>
        <v>100.4.4</v>
      </c>
      <c r="B482" s="73" t="str">
        <f>+'PAI 2025 GPS rempl2)'!B479</f>
        <v>100-SECRETARIA GENERAL</v>
      </c>
      <c r="C482" s="73">
        <f>+'PAI 2025 GPS rempl2)'!C479</f>
        <v>0</v>
      </c>
      <c r="D482" s="73" t="str">
        <f>+'PAI 2025 GPS rempl2)'!D479</f>
        <v>Actividad propia</v>
      </c>
      <c r="E482" s="73" t="str">
        <f>+'PAI 2025 GPS rempl2)'!E479</f>
        <v>100.4.4</v>
      </c>
      <c r="F482" s="73" t="str">
        <f>+'PAI 2025 GPS rempl2)'!F479</f>
        <v>N/A</v>
      </c>
      <c r="G482" s="73" t="str">
        <f>+'PAI 2025 GPS rempl2)'!G479</f>
        <v>N/A</v>
      </c>
      <c r="H482" s="73" t="str">
        <f>+'PAI 2025 GPS rempl2)'!H479</f>
        <v>N/A</v>
      </c>
      <c r="I482" s="73" t="str">
        <f>+'PAI 2025 GPS rempl2)'!I479</f>
        <v>N/A</v>
      </c>
      <c r="J482" s="73">
        <f>IF(ISERROR(VLOOKUP(E482,'Plantilla publicacion'!$A$3:$Q$502,17,0)),"N/A",(VLOOKUP(E482,'Plantilla publicacion'!$A$3:$Q$502,17,0)))</f>
        <v>0</v>
      </c>
      <c r="K482" s="73" t="str">
        <f>+'PAI 2025 GPS rempl2)'!K479</f>
        <v>N/A</v>
      </c>
      <c r="L482" s="73" t="str">
        <f>+'PAI 2025 GPS rempl2)'!L479</f>
        <v>N/A</v>
      </c>
      <c r="M482" s="73" t="str">
        <f>+'PAI 2025 GPS rempl2)'!M479</f>
        <v>N/A</v>
      </c>
      <c r="N482" s="73"/>
      <c r="O482" s="73" t="str">
        <f>+'PAI 2025 GPS rempl2)'!O479</f>
        <v>Elaborar el Informe de Sostenibilidad para la vigencia 2024 con el propósito de promover la comunicación y medición de la gestión de la Sostenibilidad (Informe de Sostenibilidad de la vigencia 2024)</v>
      </c>
      <c r="P482" s="73">
        <f>+'PAI 2025 GPS rempl2)'!P479</f>
        <v>30</v>
      </c>
      <c r="Q482" s="73">
        <f>+'PAI 2025 GPS rempl2)'!Q479</f>
        <v>1</v>
      </c>
      <c r="R482" s="73" t="str">
        <f>+'PAI 2025 GPS rempl2)'!R479</f>
        <v>Númerica</v>
      </c>
      <c r="S482" s="73" t="str">
        <f>+'PAI 2025 GPS rempl2)'!S479</f>
        <v># de informes elaborados / 1 Informes por elaborar</v>
      </c>
      <c r="T482" s="73" t="str">
        <f>+'PAI 2025 GPS rempl2)'!T479</f>
        <v>2025-03-20</v>
      </c>
      <c r="U482" s="73" t="str">
        <f>+'PAI 2025 GPS rempl2)'!U479</f>
        <v>2025-08-29</v>
      </c>
      <c r="V482" s="73" t="str">
        <f>+'PAI 2025 GPS rempl2)'!V479</f>
        <v>100-SECRETARIA GENERAL</v>
      </c>
    </row>
    <row r="483" spans="1:22" ht="60" x14ac:dyDescent="0.25">
      <c r="A483" s="36" t="str">
        <f>+'PAI 2025 GPS rempl2)'!A480</f>
        <v>100.4.5</v>
      </c>
      <c r="B483" s="73" t="str">
        <f>+'PAI 2025 GPS rempl2)'!B480</f>
        <v>100-SECRETARIA GENERAL</v>
      </c>
      <c r="C483" s="73">
        <f>+'PAI 2025 GPS rempl2)'!C480</f>
        <v>0</v>
      </c>
      <c r="D483" s="73" t="str">
        <f>+'PAI 2025 GPS rempl2)'!D480</f>
        <v>Actividad propia</v>
      </c>
      <c r="E483" s="73" t="str">
        <f>+'PAI 2025 GPS rempl2)'!E480</f>
        <v>100.4.5</v>
      </c>
      <c r="F483" s="73" t="str">
        <f>+'PAI 2025 GPS rempl2)'!F480</f>
        <v>N/A</v>
      </c>
      <c r="G483" s="73" t="str">
        <f>+'PAI 2025 GPS rempl2)'!G480</f>
        <v>N/A</v>
      </c>
      <c r="H483" s="73" t="str">
        <f>+'PAI 2025 GPS rempl2)'!H480</f>
        <v>N/A</v>
      </c>
      <c r="I483" s="73" t="str">
        <f>+'PAI 2025 GPS rempl2)'!I480</f>
        <v>N/A</v>
      </c>
      <c r="J483" s="73">
        <f>IF(ISERROR(VLOOKUP(E483,'Plantilla publicacion'!$A$3:$Q$502,17,0)),"N/A",(VLOOKUP(E483,'Plantilla publicacion'!$A$3:$Q$502,17,0)))</f>
        <v>0</v>
      </c>
      <c r="K483" s="73" t="str">
        <f>+'PAI 2025 GPS rempl2)'!K480</f>
        <v>N/A</v>
      </c>
      <c r="L483" s="73" t="str">
        <f>+'PAI 2025 GPS rempl2)'!L480</f>
        <v>N/A</v>
      </c>
      <c r="M483" s="73" t="str">
        <f>+'PAI 2025 GPS rempl2)'!M480</f>
        <v>N/A</v>
      </c>
      <c r="N483" s="73"/>
      <c r="O483" s="73" t="str">
        <f>+'PAI 2025 GPS rempl2)'!O480</f>
        <v>Elaborar una guía que brinde herramientas para integrar los Objetivos de Desarrollo Sostenible (ODS) en la gestión y misionalidad de la SIC.  (Guía de incorporación de los ODS y alineación de la agenda 2030 a misionalidad y gestión de la SIC)</v>
      </c>
      <c r="P483" s="73">
        <f>+'PAI 2025 GPS rempl2)'!P480</f>
        <v>20</v>
      </c>
      <c r="Q483" s="73">
        <f>+'PAI 2025 GPS rempl2)'!Q480</f>
        <v>1</v>
      </c>
      <c r="R483" s="73" t="str">
        <f>+'PAI 2025 GPS rempl2)'!R480</f>
        <v>Númerica</v>
      </c>
      <c r="S483" s="73" t="str">
        <f>+'PAI 2025 GPS rempl2)'!S480</f>
        <v># de guías elaboradas / 1 guías previstas para elaborar</v>
      </c>
      <c r="T483" s="73" t="str">
        <f>+'PAI 2025 GPS rempl2)'!T480</f>
        <v>2025-06-24</v>
      </c>
      <c r="U483" s="73" t="str">
        <f>+'PAI 2025 GPS rempl2)'!U480</f>
        <v>2025-12-19</v>
      </c>
      <c r="V483" s="73" t="str">
        <f>+'PAI 2025 GPS rempl2)'!V480</f>
        <v>100-SECRETARIA GENERAL</v>
      </c>
    </row>
    <row r="484" spans="1:22" ht="135" x14ac:dyDescent="0.25">
      <c r="A484" s="36" t="str">
        <f>+'PAI 2025 GPS rempl2)'!A481</f>
        <v>141.1</v>
      </c>
      <c r="B484" s="74" t="str">
        <f>+'PAI 2025 GPS rempl2)'!B481</f>
        <v>141-GRUPO DE TRABAJO DE GESTIÓN DOCUMENTAL Y ARCHIVO</v>
      </c>
      <c r="C484" s="74">
        <f>+'PAI 2025 GPS rempl2)'!C481</f>
        <v>0</v>
      </c>
      <c r="D484" s="74" t="str">
        <f>+'PAI 2025 GPS rempl2)'!D481</f>
        <v>Producto</v>
      </c>
      <c r="E484" s="74" t="str">
        <f>+'PAI 2025 GPS rempl2)'!E481</f>
        <v>141.1</v>
      </c>
      <c r="F484" s="74" t="str">
        <f>+'PAI 2025 GPS rempl2)'!F481</f>
        <v>N/A</v>
      </c>
      <c r="G484" s="73" t="str">
        <f>+'PAI 2025 GPS rempl2)'!G481</f>
        <v xml:space="preserve">Promover el enfoque preventivo, diferencial y territorial en el que hacer misional de la entidad 
</v>
      </c>
      <c r="H484" s="73" t="str">
        <f>IF(ISERROR(VLOOKUP(E484,'Plantilla publicacion'!$A$3:$P$502,14,0)),"N/A",(VLOOKUP(E484,'Plantilla publicacion'!$A$3:$P$502,14,0)))</f>
        <v>109-Cumplimiento de productos del PAI asociados a Fortalecer la infraestructura, uso y aprovechamiento de las tecnologías de la información, para optimizar la capacidad institucional</v>
      </c>
      <c r="I484" s="73" t="str">
        <f>IF(ISERROR(VLOOKUP(E484,'Plantilla publicacion'!$A$3:$P$502,15,0)),"N/A",(VLOOKUP(E484,'Plantilla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84" s="73" t="str">
        <f>IF(ISERROR(VLOOKUP(E484,'Plantilla publicacion'!$A$3:$Q$502,17,0)),"N/A",(VLOOKUP(E484,'Plantilla publicacion'!$A$3:$Q$502,17,0)))</f>
        <v>PND - 5-31-5-d- Convergencia regional - Gobierno digital para la gente / PES - Transformación Institucional</v>
      </c>
      <c r="K484" s="74" t="str">
        <f>+'PAI 2025 GPS rempl2)'!K481</f>
        <v>No</v>
      </c>
      <c r="L484" s="74" t="str">
        <f>+'PAI 2025 GPS rempl2)'!L481</f>
        <v>FUNCIONAMIENTO</v>
      </c>
      <c r="M484" s="74" t="str">
        <f>IF(ISERROR(VLOOKUP(E484,'Plantilla publicacion'!$A$3:$E$502,5,0)),"N/A",(VLOOKUP(E484,'Plantilla publicacion'!$A$3:$E$502,5,0)))</f>
        <v>Política Gestión Documental _DIMENSIÓN Información y Comunicación</v>
      </c>
      <c r="N484" s="74" t="str">
        <f>IF(VLOOKUP(A484,'Plantilla publicacion'!$A$3:$Q$502,16,0)=0,"NA",VLOOKUP(A484,'Plantilla publicacion'!$A$3:$Q$502,16,0))</f>
        <v>NA</v>
      </c>
      <c r="O484" s="74" t="str">
        <f>+'PAI 2025 GPS rempl2)'!O481</f>
        <v>Estrategia para una eficiente y efectiva gestión archivística que garantice la transición al expediente electrónico, implementada (documento con la estrategia definida, seguimiento al plan de trabajo y evidencias de su cumplimiento)</v>
      </c>
      <c r="P484" s="74">
        <f>+'PAI 2025 GPS rempl2)'!P481</f>
        <v>30</v>
      </c>
      <c r="Q484" s="74">
        <f>+'PAI 2025 GPS rempl2)'!Q481</f>
        <v>100</v>
      </c>
      <c r="R484" s="74" t="str">
        <f>+'PAI 2025 GPS rempl2)'!R481</f>
        <v>Porcentual</v>
      </c>
      <c r="S484" s="74" t="str">
        <f>+'PAI 2025 GPS rempl2)'!S481</f>
        <v>% de Avance logrado plan de trabajo / 100% de Avance propuesto plan de trabajo</v>
      </c>
      <c r="T484" s="74" t="str">
        <f>+'PAI 2025 GPS rempl2)'!T481</f>
        <v>2025-02-03</v>
      </c>
      <c r="U484" s="74" t="str">
        <f>+'PAI 2025 GPS rempl2)'!U481</f>
        <v>2025-12-19</v>
      </c>
      <c r="V484" s="74" t="str">
        <f>+'PAI 2025 GPS rempl2)'!V481</f>
        <v>141-GRUPO DE TRABAJO DE GESTIÓN DOCUMENTAL Y ARCHIVO</v>
      </c>
    </row>
    <row r="485" spans="1:22" ht="60" x14ac:dyDescent="0.25">
      <c r="A485" s="36" t="str">
        <f>+'PAI 2025 GPS rempl2)'!A482</f>
        <v>141.1.1</v>
      </c>
      <c r="B485" s="73" t="str">
        <f>+'PAI 2025 GPS rempl2)'!B482</f>
        <v>141-GRUPO DE TRABAJO DE GESTIÓN DOCUMENTAL Y ARCHIVO</v>
      </c>
      <c r="C485" s="73">
        <f>+'PAI 2025 GPS rempl2)'!C482</f>
        <v>0</v>
      </c>
      <c r="D485" s="73" t="str">
        <f>+'PAI 2025 GPS rempl2)'!D482</f>
        <v>Actividad propia</v>
      </c>
      <c r="E485" s="73" t="str">
        <f>+'PAI 2025 GPS rempl2)'!E482</f>
        <v>141.1.1</v>
      </c>
      <c r="F485" s="73" t="str">
        <f>+'PAI 2025 GPS rempl2)'!F482</f>
        <v>N/A</v>
      </c>
      <c r="G485" s="73" t="str">
        <f>+'PAI 2025 GPS rempl2)'!G482</f>
        <v>N/A</v>
      </c>
      <c r="H485" s="73" t="str">
        <f>+'PAI 2025 GPS rempl2)'!H482</f>
        <v>N/A</v>
      </c>
      <c r="I485" s="73" t="str">
        <f>+'PAI 2025 GPS rempl2)'!I482</f>
        <v>N/A</v>
      </c>
      <c r="J485" s="73">
        <f>IF(ISERROR(VLOOKUP(E485,'Plantilla publicacion'!$A$3:$Q$502,17,0)),"N/A",(VLOOKUP(E485,'Plantilla publicacion'!$A$3:$Q$502,17,0)))</f>
        <v>0</v>
      </c>
      <c r="K485" s="73" t="str">
        <f>+'PAI 2025 GPS rempl2)'!K482</f>
        <v>N/A</v>
      </c>
      <c r="L485" s="73" t="str">
        <f>+'PAI 2025 GPS rempl2)'!L482</f>
        <v>N/A</v>
      </c>
      <c r="M485" s="73" t="str">
        <f>+'PAI 2025 GPS rempl2)'!M482</f>
        <v>N/A</v>
      </c>
      <c r="N485" s="73"/>
      <c r="O485" s="73" t="str">
        <f>+'PAI 2025 GPS rempl2)'!O482</f>
        <v>Definir la estrategia que garantizará la transición al expediente electrónico. (Incluye metas, plazos, recursos necesarios y etapas de implementación) (documento con la estrategia definida / único entregable)</v>
      </c>
      <c r="P485" s="73">
        <f>+'PAI 2025 GPS rempl2)'!P482</f>
        <v>25</v>
      </c>
      <c r="Q485" s="73">
        <f>+'PAI 2025 GPS rempl2)'!Q482</f>
        <v>1</v>
      </c>
      <c r="R485" s="73" t="str">
        <f>+'PAI 2025 GPS rempl2)'!R482</f>
        <v>Númerica</v>
      </c>
      <c r="S485" s="73" t="str">
        <f>+'PAI 2025 GPS rempl2)'!S482</f>
        <v># de Documento de Estrategia definido / 1 Documento de Estrategia a elaborar</v>
      </c>
      <c r="T485" s="73" t="str">
        <f>+'PAI 2025 GPS rempl2)'!T482</f>
        <v>2025-02-03</v>
      </c>
      <c r="U485" s="73" t="str">
        <f>+'PAI 2025 GPS rempl2)'!U482</f>
        <v>2025-04-25</v>
      </c>
      <c r="V485" s="73" t="str">
        <f>+'PAI 2025 GPS rempl2)'!V482</f>
        <v>141-GRUPO DE TRABAJO DE GESTIÓN DOCUMENTAL Y ARCHIVO</v>
      </c>
    </row>
    <row r="486" spans="1:22" ht="45" x14ac:dyDescent="0.25">
      <c r="A486" s="36" t="str">
        <f>+'PAI 2025 GPS rempl2)'!A483</f>
        <v>141.1.2</v>
      </c>
      <c r="B486" s="73" t="str">
        <f>+'PAI 2025 GPS rempl2)'!B483</f>
        <v>141-GRUPO DE TRABAJO DE GESTIÓN DOCUMENTAL Y ARCHIVO</v>
      </c>
      <c r="C486" s="73">
        <f>+'PAI 2025 GPS rempl2)'!C483</f>
        <v>0</v>
      </c>
      <c r="D486" s="73" t="str">
        <f>+'PAI 2025 GPS rempl2)'!D483</f>
        <v>Actividad propia</v>
      </c>
      <c r="E486" s="73" t="str">
        <f>+'PAI 2025 GPS rempl2)'!E483</f>
        <v>141.1.2</v>
      </c>
      <c r="F486" s="73" t="str">
        <f>+'PAI 2025 GPS rempl2)'!F483</f>
        <v>N/A</v>
      </c>
      <c r="G486" s="73" t="str">
        <f>+'PAI 2025 GPS rempl2)'!G483</f>
        <v>N/A</v>
      </c>
      <c r="H486" s="73" t="str">
        <f>+'PAI 2025 GPS rempl2)'!H483</f>
        <v>N/A</v>
      </c>
      <c r="I486" s="73" t="str">
        <f>+'PAI 2025 GPS rempl2)'!I483</f>
        <v>N/A</v>
      </c>
      <c r="J486" s="73">
        <f>IF(ISERROR(VLOOKUP(E486,'Plantilla publicacion'!$A$3:$Q$502,17,0)),"N/A",(VLOOKUP(E486,'Plantilla publicacion'!$A$3:$Q$502,17,0)))</f>
        <v>0</v>
      </c>
      <c r="K486" s="73" t="str">
        <f>+'PAI 2025 GPS rempl2)'!K483</f>
        <v>N/A</v>
      </c>
      <c r="L486" s="73" t="str">
        <f>+'PAI 2025 GPS rempl2)'!L483</f>
        <v>N/A</v>
      </c>
      <c r="M486" s="73" t="str">
        <f>+'PAI 2025 GPS rempl2)'!M483</f>
        <v>N/A</v>
      </c>
      <c r="N486" s="73"/>
      <c r="O486" s="73" t="str">
        <f>+'PAI 2025 GPS rempl2)'!O483</f>
        <v>Elaborar un plan de trabajo que defina las actividades,  fechas y responsbales, que permitan la implementación de la estrategia definida (plan de trabajo / único entregable)</v>
      </c>
      <c r="P486" s="73">
        <f>+'PAI 2025 GPS rempl2)'!P483</f>
        <v>25</v>
      </c>
      <c r="Q486" s="73">
        <f>+'PAI 2025 GPS rempl2)'!Q483</f>
        <v>1</v>
      </c>
      <c r="R486" s="73" t="str">
        <f>+'PAI 2025 GPS rempl2)'!R483</f>
        <v>Númerica</v>
      </c>
      <c r="S486" s="73" t="str">
        <f>+'PAI 2025 GPS rempl2)'!S483</f>
        <v># de Plan de trabajo elaborado / 1 Plan de trabajo programado</v>
      </c>
      <c r="T486" s="73" t="str">
        <f>+'PAI 2025 GPS rempl2)'!T483</f>
        <v>2025-04-28</v>
      </c>
      <c r="U486" s="73" t="str">
        <f>+'PAI 2025 GPS rempl2)'!U483</f>
        <v>2025-05-16</v>
      </c>
      <c r="V486" s="73" t="str">
        <f>+'PAI 2025 GPS rempl2)'!V483</f>
        <v>141-GRUPO DE TRABAJO DE GESTIÓN DOCUMENTAL Y ARCHIVO</v>
      </c>
    </row>
    <row r="487" spans="1:22" ht="45" x14ac:dyDescent="0.25">
      <c r="A487" s="36" t="str">
        <f>+'PAI 2025 GPS rempl2)'!A484</f>
        <v>141.1.3</v>
      </c>
      <c r="B487" s="73" t="str">
        <f>+'PAI 2025 GPS rempl2)'!B484</f>
        <v>141-GRUPO DE TRABAJO DE GESTIÓN DOCUMENTAL Y ARCHIVO</v>
      </c>
      <c r="C487" s="73">
        <f>+'PAI 2025 GPS rempl2)'!C484</f>
        <v>0</v>
      </c>
      <c r="D487" s="73" t="str">
        <f>+'PAI 2025 GPS rempl2)'!D484</f>
        <v>Actividad propia</v>
      </c>
      <c r="E487" s="73" t="str">
        <f>+'PAI 2025 GPS rempl2)'!E484</f>
        <v>141.1.3</v>
      </c>
      <c r="F487" s="73" t="str">
        <f>+'PAI 2025 GPS rempl2)'!F484</f>
        <v>N/A</v>
      </c>
      <c r="G487" s="73" t="str">
        <f>+'PAI 2025 GPS rempl2)'!G484</f>
        <v>N/A</v>
      </c>
      <c r="H487" s="73" t="str">
        <f>+'PAI 2025 GPS rempl2)'!H484</f>
        <v>N/A</v>
      </c>
      <c r="I487" s="73" t="str">
        <f>+'PAI 2025 GPS rempl2)'!I484</f>
        <v>N/A</v>
      </c>
      <c r="J487" s="73">
        <f>IF(ISERROR(VLOOKUP(E487,'Plantilla publicacion'!$A$3:$Q$502,17,0)),"N/A",(VLOOKUP(E487,'Plantilla publicacion'!$A$3:$Q$502,17,0)))</f>
        <v>0</v>
      </c>
      <c r="K487" s="73" t="str">
        <f>+'PAI 2025 GPS rempl2)'!K484</f>
        <v>N/A</v>
      </c>
      <c r="L487" s="73" t="str">
        <f>+'PAI 2025 GPS rempl2)'!L484</f>
        <v>N/A</v>
      </c>
      <c r="M487" s="73" t="str">
        <f>+'PAI 2025 GPS rempl2)'!M484</f>
        <v>N/A</v>
      </c>
      <c r="N487" s="73"/>
      <c r="O487" s="73" t="str">
        <f>+'PAI 2025 GPS rempl2)'!O484</f>
        <v>Ejecutar las actividades del plan de trabajo planificadas para la vigencia 2025 (Seguimiento al plan de trabajo y evidencias de su cumplimiento)</v>
      </c>
      <c r="P487" s="73">
        <f>+'PAI 2025 GPS rempl2)'!P484</f>
        <v>50</v>
      </c>
      <c r="Q487" s="73">
        <f>+'PAI 2025 GPS rempl2)'!Q484</f>
        <v>100</v>
      </c>
      <c r="R487" s="73" t="str">
        <f>+'PAI 2025 GPS rempl2)'!R484</f>
        <v>Porcentual</v>
      </c>
      <c r="S487" s="73" t="str">
        <f>+'PAI 2025 GPS rempl2)'!S484</f>
        <v>% de Avance logrado plan de trabajo / 100% de Avance propuesto plan de trabajo</v>
      </c>
      <c r="T487" s="73" t="str">
        <f>+'PAI 2025 GPS rempl2)'!T484</f>
        <v>2025-05-19</v>
      </c>
      <c r="U487" s="73" t="str">
        <f>+'PAI 2025 GPS rempl2)'!U484</f>
        <v>2025-12-19</v>
      </c>
      <c r="V487" s="73" t="str">
        <f>+'PAI 2025 GPS rempl2)'!V484</f>
        <v>141-GRUPO DE TRABAJO DE GESTIÓN DOCUMENTAL Y ARCHIVO</v>
      </c>
    </row>
    <row r="488" spans="1:22" ht="135" x14ac:dyDescent="0.25">
      <c r="A488" s="36" t="str">
        <f>+'PAI 2025 GPS rempl2)'!A485</f>
        <v>141.2</v>
      </c>
      <c r="B488" s="74" t="str">
        <f>+'PAI 2025 GPS rempl2)'!B485</f>
        <v>141-GRUPO DE TRABAJO DE GESTIÓN DOCUMENTAL Y ARCHIVO</v>
      </c>
      <c r="C488" s="74">
        <f>+'PAI 2025 GPS rempl2)'!C485</f>
        <v>0</v>
      </c>
      <c r="D488" s="74" t="str">
        <f>+'PAI 2025 GPS rempl2)'!D485</f>
        <v>Producto</v>
      </c>
      <c r="E488" s="74" t="str">
        <f>+'PAI 2025 GPS rempl2)'!E485</f>
        <v>141.2</v>
      </c>
      <c r="F488" s="74" t="str">
        <f>+'PAI 2025 GPS rempl2)'!F485</f>
        <v>N/A</v>
      </c>
      <c r="G488" s="73" t="str">
        <f>+'PAI 2025 GPS rempl2)'!G485</f>
        <v xml:space="preserve">Promover el enfoque preventivo, diferencial y territorial en el que hacer misional de la entidad 
</v>
      </c>
      <c r="H488" s="73" t="str">
        <f>IF(ISERROR(VLOOKUP(E488,'Plantilla publicacion'!$A$3:$P$502,14,0)),"N/A",(VLOOKUP(E488,'Plantilla publicacion'!$A$3:$P$502,14,0)))</f>
        <v>106-Cumplimiento de productos del PAI asociados a Fortalecer el Sistema Integral de Gestión Institucional para mejorar la prestación del servicio.</v>
      </c>
      <c r="I488" s="73" t="str">
        <f>IF(ISERROR(VLOOKUP(E488,'Plantilla publicacion'!$A$3:$P$502,15,0)),"N/A",(VLOOKUP(E488,'Plantilla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8" s="73" t="str">
        <f>IF(ISERROR(VLOOKUP(E488,'Plantilla publicacion'!$A$3:$Q$502,17,0)),"N/A",(VLOOKUP(E488,'Plantilla publicacion'!$A$3:$Q$502,17,0)))</f>
        <v>PND - 5-31-5-b- Convergencia regional - Entidades públicas territoriales y nacionales fortalecidas / PES - Transformación Institucional</v>
      </c>
      <c r="K488" s="74" t="str">
        <f>+'PAI 2025 GPS rempl2)'!K485</f>
        <v>No</v>
      </c>
      <c r="L488" s="74" t="str">
        <f>+'PAI 2025 GPS rempl2)'!L485</f>
        <v>FUNCIONAMIENTO</v>
      </c>
      <c r="M488" s="74" t="str">
        <f>IF(ISERROR(VLOOKUP(E488,'Plantilla publicacion'!$A$3:$E$502,5,0)),"N/A",(VLOOKUP(E488,'Plantilla publicacion'!$A$3:$E$502,5,0)))</f>
        <v>Política Gestión Documental _DIMENSIÓN Información y Comunicación</v>
      </c>
      <c r="N488" s="74" t="str">
        <f>IF(VLOOKUP(A488,'Plantilla publicacion'!$A$3:$Q$502,16,0)=0,"NA",VLOOKUP(A488,'Plantilla publicacion'!$A$3:$Q$502,16,0))</f>
        <v>PES_20230204 / PEI_26 / DECRETO 612</v>
      </c>
      <c r="O488" s="74" t="str">
        <f>+'PAI 2025 GPS rempl2)'!O485</f>
        <v>Plan Institucional de Archivos publicado y ejecutado (Plan ejecutado con seguimiento / Link de publicación)</v>
      </c>
      <c r="P488" s="74">
        <f>+'PAI 2025 GPS rempl2)'!P485</f>
        <v>30</v>
      </c>
      <c r="Q488" s="74">
        <f>+'PAI 2025 GPS rempl2)'!Q485</f>
        <v>100</v>
      </c>
      <c r="R488" s="74" t="str">
        <f>+'PAI 2025 GPS rempl2)'!R485</f>
        <v>Porcentual</v>
      </c>
      <c r="S488" s="74" t="str">
        <f>+'PAI 2025 GPS rempl2)'!S485</f>
        <v>% de Plan Institucional de Archivos publicado y ejecutado / 100% de Plan Institucional de Archivos a publicar y ejecutar</v>
      </c>
      <c r="T488" s="74" t="str">
        <f>+'PAI 2025 GPS rempl2)'!T485</f>
        <v>2025-01-14</v>
      </c>
      <c r="U488" s="74" t="str">
        <f>+'PAI 2025 GPS rempl2)'!U485</f>
        <v>2025-12-19</v>
      </c>
      <c r="V488" s="74" t="str">
        <f>+'PAI 2025 GPS rempl2)'!V485</f>
        <v>141-GRUPO DE TRABAJO DE GESTIÓN DOCUMENTAL Y ARCHIVO</v>
      </c>
    </row>
    <row r="489" spans="1:22" ht="45" x14ac:dyDescent="0.25">
      <c r="A489" s="36" t="str">
        <f>+'PAI 2025 GPS rempl2)'!A486</f>
        <v>141.2.1</v>
      </c>
      <c r="B489" s="73" t="str">
        <f>+'PAI 2025 GPS rempl2)'!B486</f>
        <v>141-GRUPO DE TRABAJO DE GESTIÓN DOCUMENTAL Y ARCHIVO</v>
      </c>
      <c r="C489" s="73">
        <f>+'PAI 2025 GPS rempl2)'!C486</f>
        <v>0</v>
      </c>
      <c r="D489" s="73" t="str">
        <f>+'PAI 2025 GPS rempl2)'!D486</f>
        <v>Actividad propia</v>
      </c>
      <c r="E489" s="73" t="str">
        <f>+'PAI 2025 GPS rempl2)'!E486</f>
        <v>141.2.1</v>
      </c>
      <c r="F489" s="73" t="str">
        <f>+'PAI 2025 GPS rempl2)'!F486</f>
        <v>N/A</v>
      </c>
      <c r="G489" s="73" t="str">
        <f>+'PAI 2025 GPS rempl2)'!G486</f>
        <v>N/A</v>
      </c>
      <c r="H489" s="73" t="str">
        <f>+'PAI 2025 GPS rempl2)'!H486</f>
        <v>N/A</v>
      </c>
      <c r="I489" s="73" t="str">
        <f>+'PAI 2025 GPS rempl2)'!I486</f>
        <v>N/A</v>
      </c>
      <c r="J489" s="73">
        <f>IF(ISERROR(VLOOKUP(E489,'Plantilla publicacion'!$A$3:$Q$502,17,0)),"N/A",(VLOOKUP(E489,'Plantilla publicacion'!$A$3:$Q$502,17,0)))</f>
        <v>0</v>
      </c>
      <c r="K489" s="73" t="str">
        <f>+'PAI 2025 GPS rempl2)'!K486</f>
        <v>N/A</v>
      </c>
      <c r="L489" s="73" t="str">
        <f>+'PAI 2025 GPS rempl2)'!L486</f>
        <v>N/A</v>
      </c>
      <c r="M489" s="73" t="str">
        <f>+'PAI 2025 GPS rempl2)'!M486</f>
        <v>N/A</v>
      </c>
      <c r="N489" s="73"/>
      <c r="O489" s="73" t="str">
        <f>+'PAI 2025 GPS rempl2)'!O486</f>
        <v>Actualizar y publicar el Plan Institucional de Archivo 2025 (Documento del Plan Institucional de Archivos, actualizado).)</v>
      </c>
      <c r="P489" s="73">
        <f>+'PAI 2025 GPS rempl2)'!P486</f>
        <v>30</v>
      </c>
      <c r="Q489" s="73">
        <f>+'PAI 2025 GPS rempl2)'!Q486</f>
        <v>1</v>
      </c>
      <c r="R489" s="73" t="str">
        <f>+'PAI 2025 GPS rempl2)'!R486</f>
        <v>Númerica</v>
      </c>
      <c r="S489" s="73" t="str">
        <f>+'PAI 2025 GPS rempl2)'!S486</f>
        <v># de Documento del Plan Institucional de Archivos actualizados / 1 Documento del Plan Institucional de Archivos a actualizar</v>
      </c>
      <c r="T489" s="73" t="str">
        <f>+'PAI 2025 GPS rempl2)'!T486</f>
        <v>2025-01-14</v>
      </c>
      <c r="U489" s="73" t="str">
        <f>+'PAI 2025 GPS rempl2)'!U486</f>
        <v>2025-01-31</v>
      </c>
      <c r="V489" s="73" t="str">
        <f>+'PAI 2025 GPS rempl2)'!V486</f>
        <v>141-GRUPO DE TRABAJO DE GESTIÓN DOCUMENTAL Y ARCHIVO</v>
      </c>
    </row>
    <row r="490" spans="1:22" ht="30" x14ac:dyDescent="0.25">
      <c r="A490" s="36" t="str">
        <f>+'PAI 2025 GPS rempl2)'!A487</f>
        <v>141.2.2</v>
      </c>
      <c r="B490" s="73" t="str">
        <f>+'PAI 2025 GPS rempl2)'!B487</f>
        <v>141-GRUPO DE TRABAJO DE GESTIÓN DOCUMENTAL Y ARCHIVO</v>
      </c>
      <c r="C490" s="73">
        <f>+'PAI 2025 GPS rempl2)'!C487</f>
        <v>0</v>
      </c>
      <c r="D490" s="73" t="str">
        <f>+'PAI 2025 GPS rempl2)'!D487</f>
        <v>Actividad propia</v>
      </c>
      <c r="E490" s="73" t="str">
        <f>+'PAI 2025 GPS rempl2)'!E487</f>
        <v>141.2.2</v>
      </c>
      <c r="F490" s="73" t="str">
        <f>+'PAI 2025 GPS rempl2)'!F487</f>
        <v>N/A</v>
      </c>
      <c r="G490" s="73" t="str">
        <f>+'PAI 2025 GPS rempl2)'!G487</f>
        <v>N/A</v>
      </c>
      <c r="H490" s="73" t="str">
        <f>+'PAI 2025 GPS rempl2)'!H487</f>
        <v>N/A</v>
      </c>
      <c r="I490" s="73" t="str">
        <f>+'PAI 2025 GPS rempl2)'!I487</f>
        <v>N/A</v>
      </c>
      <c r="J490" s="73">
        <f>IF(ISERROR(VLOOKUP(E490,'Plantilla publicacion'!$A$3:$Q$502,17,0)),"N/A",(VLOOKUP(E490,'Plantilla publicacion'!$A$3:$Q$502,17,0)))</f>
        <v>0</v>
      </c>
      <c r="K490" s="73" t="str">
        <f>+'PAI 2025 GPS rempl2)'!K487</f>
        <v>N/A</v>
      </c>
      <c r="L490" s="73" t="str">
        <f>+'PAI 2025 GPS rempl2)'!L487</f>
        <v>N/A</v>
      </c>
      <c r="M490" s="73" t="str">
        <f>+'PAI 2025 GPS rempl2)'!M487</f>
        <v>N/A</v>
      </c>
      <c r="N490" s="73"/>
      <c r="O490" s="73" t="str">
        <f>+'PAI 2025 GPS rempl2)'!O487</f>
        <v>Formular el plan institucional de Archivo (Documento de Plan de Trabajo para el seguimiento de la ejecución)</v>
      </c>
      <c r="P490" s="73">
        <f>+'PAI 2025 GPS rempl2)'!P487</f>
        <v>30</v>
      </c>
      <c r="Q490" s="73">
        <f>+'PAI 2025 GPS rempl2)'!Q487</f>
        <v>1</v>
      </c>
      <c r="R490" s="73" t="str">
        <f>+'PAI 2025 GPS rempl2)'!R487</f>
        <v>Númerica</v>
      </c>
      <c r="S490" s="73" t="str">
        <f>+'PAI 2025 GPS rempl2)'!S487</f>
        <v># de Plan Institucional de Archivos formulado / 1 Plan Institucional de Archivos a formular</v>
      </c>
      <c r="T490" s="73" t="str">
        <f>+'PAI 2025 GPS rempl2)'!T487</f>
        <v>2025-01-14</v>
      </c>
      <c r="U490" s="73" t="str">
        <f>+'PAI 2025 GPS rempl2)'!U487</f>
        <v>2025-01-31</v>
      </c>
      <c r="V490" s="73" t="str">
        <f>+'PAI 2025 GPS rempl2)'!V487</f>
        <v>141-GRUPO DE TRABAJO DE GESTIÓN DOCUMENTAL Y ARCHIVO</v>
      </c>
    </row>
    <row r="491" spans="1:22" ht="30" x14ac:dyDescent="0.25">
      <c r="A491" s="36" t="str">
        <f>+'PAI 2025 GPS rempl2)'!A488</f>
        <v>141.2.3</v>
      </c>
      <c r="B491" s="73" t="str">
        <f>+'PAI 2025 GPS rempl2)'!B488</f>
        <v>141-GRUPO DE TRABAJO DE GESTIÓN DOCUMENTAL Y ARCHIVO</v>
      </c>
      <c r="C491" s="73">
        <f>+'PAI 2025 GPS rempl2)'!C488</f>
        <v>0</v>
      </c>
      <c r="D491" s="73" t="str">
        <f>+'PAI 2025 GPS rempl2)'!D488</f>
        <v>Actividad propia</v>
      </c>
      <c r="E491" s="73" t="str">
        <f>+'PAI 2025 GPS rempl2)'!E488</f>
        <v>141.2.3</v>
      </c>
      <c r="F491" s="73" t="str">
        <f>+'PAI 2025 GPS rempl2)'!F488</f>
        <v>N/A</v>
      </c>
      <c r="G491" s="73" t="str">
        <f>+'PAI 2025 GPS rempl2)'!G488</f>
        <v>N/A</v>
      </c>
      <c r="H491" s="73" t="str">
        <f>+'PAI 2025 GPS rempl2)'!H488</f>
        <v>N/A</v>
      </c>
      <c r="I491" s="73" t="str">
        <f>+'PAI 2025 GPS rempl2)'!I488</f>
        <v>N/A</v>
      </c>
      <c r="J491" s="73">
        <f>IF(ISERROR(VLOOKUP(E491,'Plantilla publicacion'!$A$3:$Q$502,17,0)),"N/A",(VLOOKUP(E491,'Plantilla publicacion'!$A$3:$Q$502,17,0)))</f>
        <v>0</v>
      </c>
      <c r="K491" s="73" t="str">
        <f>+'PAI 2025 GPS rempl2)'!K488</f>
        <v>N/A</v>
      </c>
      <c r="L491" s="73" t="str">
        <f>+'PAI 2025 GPS rempl2)'!L488</f>
        <v>N/A</v>
      </c>
      <c r="M491" s="73" t="str">
        <f>+'PAI 2025 GPS rempl2)'!M488</f>
        <v>N/A</v>
      </c>
      <c r="N491" s="73"/>
      <c r="O491" s="73" t="str">
        <f>+'PAI 2025 GPS rempl2)'!O488</f>
        <v>Ejecutar el Plan de Trabajo del Plan Institucional de Archivos 2025 (informes de avance de ejecución del plan de trabajo)</v>
      </c>
      <c r="P491" s="73">
        <f>+'PAI 2025 GPS rempl2)'!P488</f>
        <v>40</v>
      </c>
      <c r="Q491" s="73">
        <f>+'PAI 2025 GPS rempl2)'!Q488</f>
        <v>100</v>
      </c>
      <c r="R491" s="73" t="str">
        <f>+'PAI 2025 GPS rempl2)'!R488</f>
        <v>Porcentual</v>
      </c>
      <c r="S491" s="73" t="str">
        <f>+'PAI 2025 GPS rempl2)'!S488</f>
        <v>% de Plan Institucional de Archivos ejecutado / 100% de Plan Institucional de Archivos a ejecutar</v>
      </c>
      <c r="T491" s="73" t="str">
        <f>+'PAI 2025 GPS rempl2)'!T488</f>
        <v>2025-02-03</v>
      </c>
      <c r="U491" s="73" t="str">
        <f>+'PAI 2025 GPS rempl2)'!U488</f>
        <v>2025-12-19</v>
      </c>
      <c r="V491" s="73" t="str">
        <f>+'PAI 2025 GPS rempl2)'!V488</f>
        <v>141-GRUPO DE TRABAJO DE GESTIÓN DOCUMENTAL Y ARCHIVO</v>
      </c>
    </row>
    <row r="492" spans="1:22" ht="225" x14ac:dyDescent="0.25">
      <c r="A492" s="36" t="str">
        <f>+'PAI 2025 GPS rempl2)'!A489</f>
        <v>141.3</v>
      </c>
      <c r="B492" s="74" t="str">
        <f>+'PAI 2025 GPS rempl2)'!B489</f>
        <v>141-GRUPO DE TRABAJO DE GESTIÓN DOCUMENTAL Y ARCHIVO</v>
      </c>
      <c r="C492" s="74">
        <f>+'PAI 2025 GPS rempl2)'!C489</f>
        <v>0</v>
      </c>
      <c r="D492" s="74" t="str">
        <f>+'PAI 2025 GPS rempl2)'!D489</f>
        <v>Producto</v>
      </c>
      <c r="E492" s="74" t="str">
        <f>+'PAI 2025 GPS rempl2)'!E489</f>
        <v>141.3</v>
      </c>
      <c r="F492" s="74" t="str">
        <f>+'PAI 2025 GPS rempl2)'!F489</f>
        <v>Operativo</v>
      </c>
      <c r="G492" s="74" t="str">
        <f>IF(ISERROR(VLOOKUP(E492,'Plantilla publicacion'!$A$3:$F$502,6,0)),"N/A",(VLOOKUP(E492,'Plantilla publicacion'!$A$3:$F$502,6,0)))</f>
        <v>81-Mejorar la oportunidad en la atención de trámites y servicios.</v>
      </c>
      <c r="H492" s="74" t="str">
        <f>IF(ISERROR(VLOOKUP(E492,'Plantilla publicacion'!$A$3:$P$502,14,0)),"N/A",(VLOOKUP(E492,'Plantilla publicacion'!$A$3:$P$502,14,0)))</f>
        <v>138-Avance promedio de cumplimiento de productos asociados a mejorar la oportunidad en la atención de trámites y servicios.</v>
      </c>
      <c r="I492" s="74" t="str">
        <f>IF(ISERROR(VLOOKUP(E492,'Plantilla publicacion'!$A$3:$P$502,15,0)),"N/A",(VLOOKUP(E492,'Plantilla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92" s="74" t="str">
        <f>IF(ISERROR(VLOOKUP(E492,'Plantilla publicacion'!$A$3:$Q$502,17,0)),"N/A",(VLOOKUP(E492,'Plantilla publicacion'!$A$3:$Q$502,17,0)))</f>
        <v>PND - 5-31-5-b- Convergencia regional - Entidades públicas territoriales y nacionales fortalecidas / PES - Transformación Institucional</v>
      </c>
      <c r="K492" s="74" t="str">
        <f>+'PAI 2025 GPS rempl2)'!K489</f>
        <v>No</v>
      </c>
      <c r="L492" s="74" t="str">
        <f>+'PAI 2025 GPS rempl2)'!L489</f>
        <v>C-3599-0200-0005-53105b</v>
      </c>
      <c r="M492" s="74" t="str">
        <f>IF(ISERROR(VLOOKUP(E492,'Plantilla publicacion'!$A$3:$E$502,5,0)),"N/A",(VLOOKUP(E492,'Plantilla publicacion'!$A$3:$E$502,5,0)))</f>
        <v>Política Gestión Documental _DIMENSIÓN Información y Comunicación</v>
      </c>
      <c r="N492" s="74" t="str">
        <f>IF(VLOOKUP(A492,'Plantilla publicacion'!$A$3:$Q$502,16,0)=0,"NA",VLOOKUP(A492,'Plantilla publicacion'!$A$3:$Q$502,16,0))</f>
        <v>NA</v>
      </c>
      <c r="O492" s="74" t="str">
        <f>+'PAI 2025 GPS rempl2)'!O489</f>
        <v>Servicios complementarios de gestión documental con radicados de entrada, traslados y salidas, realizados.(Informe anual de servicios complementarios de gestión documental)</v>
      </c>
      <c r="P492" s="74">
        <f>+'PAI 2025 GPS rempl2)'!P489</f>
        <v>40</v>
      </c>
      <c r="Q492" s="74">
        <f>+'PAI 2025 GPS rempl2)'!Q489</f>
        <v>3357800</v>
      </c>
      <c r="R492" s="74" t="str">
        <f>+'PAI 2025 GPS rempl2)'!R489</f>
        <v>Númerica</v>
      </c>
      <c r="S492" s="74" t="str">
        <f>+'PAI 2025 GPS rempl2)'!S489</f>
        <v># de Servicios complementarios de gestión documental realizados / 3357800 Servicios complementarios de gestión documental a realizar</v>
      </c>
      <c r="T492" s="74" t="str">
        <f>+'PAI 2025 GPS rempl2)'!T489</f>
        <v>2025-01-02</v>
      </c>
      <c r="U492" s="74" t="str">
        <f>+'PAI 2025 GPS rempl2)'!U489</f>
        <v>2025-12-31</v>
      </c>
      <c r="V492" s="74" t="str">
        <f>+'PAI 2025 GPS rempl2)'!V489</f>
        <v>141-GRUPO DE TRABAJO DE GESTIÓN DOCUMENTAL Y ARCHIVO</v>
      </c>
    </row>
    <row r="493" spans="1:22" ht="45" x14ac:dyDescent="0.25">
      <c r="A493" s="36" t="str">
        <f>+'PAI 2025 GPS rempl2)'!A490</f>
        <v>141.3.1</v>
      </c>
      <c r="B493" s="73" t="str">
        <f>+'PAI 2025 GPS rempl2)'!B490</f>
        <v>141-GRUPO DE TRABAJO DE GESTIÓN DOCUMENTAL Y ARCHIVO</v>
      </c>
      <c r="C493" s="73">
        <f>+'PAI 2025 GPS rempl2)'!C490</f>
        <v>0</v>
      </c>
      <c r="D493" s="73" t="str">
        <f>+'PAI 2025 GPS rempl2)'!D490</f>
        <v>Actividad propia</v>
      </c>
      <c r="E493" s="73" t="str">
        <f>+'PAI 2025 GPS rempl2)'!E490</f>
        <v>141.3.1</v>
      </c>
      <c r="F493" s="73" t="str">
        <f>+'PAI 2025 GPS rempl2)'!F490</f>
        <v>N/A</v>
      </c>
      <c r="G493" s="73" t="str">
        <f>+'PAI 2025 GPS rempl2)'!G490</f>
        <v>N/A</v>
      </c>
      <c r="H493" s="73" t="str">
        <f>+'PAI 2025 GPS rempl2)'!H490</f>
        <v>N/A</v>
      </c>
      <c r="I493" s="73" t="str">
        <f>+'PAI 2025 GPS rempl2)'!I490</f>
        <v>N/A</v>
      </c>
      <c r="J493" s="73">
        <f>IF(ISERROR(VLOOKUP(E493,'Plantilla publicacion'!$A$3:$Q$502,17,0)),"N/A",(VLOOKUP(E493,'Plantilla publicacion'!$A$3:$Q$502,17,0)))</f>
        <v>0</v>
      </c>
      <c r="K493" s="73" t="str">
        <f>+'PAI 2025 GPS rempl2)'!K490</f>
        <v>N/A</v>
      </c>
      <c r="L493" s="73" t="str">
        <f>+'PAI 2025 GPS rempl2)'!L490</f>
        <v>N/A</v>
      </c>
      <c r="M493" s="73" t="str">
        <f>+'PAI 2025 GPS rempl2)'!M490</f>
        <v>N/A</v>
      </c>
      <c r="N493" s="73"/>
      <c r="O493" s="73" t="str">
        <f>+'PAI 2025 GPS rempl2)'!O490</f>
        <v>Realizar los servicios complementarios de gestión a los documentos internos y externos radicados en la entidad (Informes de servicios complementarios de gestión documental)</v>
      </c>
      <c r="P493" s="73">
        <f>+'PAI 2025 GPS rempl2)'!P490</f>
        <v>100</v>
      </c>
      <c r="Q493" s="73">
        <f>+'PAI 2025 GPS rempl2)'!Q490</f>
        <v>3357800</v>
      </c>
      <c r="R493" s="73" t="str">
        <f>+'PAI 2025 GPS rempl2)'!R490</f>
        <v>Númerica</v>
      </c>
      <c r="S493" s="73" t="str">
        <f>+'PAI 2025 GPS rempl2)'!S490</f>
        <v># de Servicios complementarios de gestión documental realizados / 3357800 Servicios complementarios de gestión documental a realizar</v>
      </c>
      <c r="T493" s="73" t="str">
        <f>+'PAI 2025 GPS rempl2)'!T490</f>
        <v>2025-01-02</v>
      </c>
      <c r="U493" s="73" t="str">
        <f>+'PAI 2025 GPS rempl2)'!U490</f>
        <v>2025-12-31</v>
      </c>
      <c r="V493" s="73" t="str">
        <f>+'PAI 2025 GPS rempl2)'!V490</f>
        <v>141-GRUPO DE TRABAJO DE GESTIÓN DOCUMENTAL Y ARCHIVO</v>
      </c>
    </row>
    <row r="494" spans="1:22" ht="135" x14ac:dyDescent="0.25">
      <c r="A494" s="36" t="str">
        <f>+'PAI 2025 GPS rempl2)'!A491</f>
        <v>50.1</v>
      </c>
      <c r="B494" s="74" t="str">
        <f>+'PAI 2025 GPS rempl2)'!B491</f>
        <v>50-OFICINA DE CONTROL INTERNO</v>
      </c>
      <c r="C494" s="74">
        <f>+'PAI 2025 GPS rempl2)'!C491</f>
        <v>1</v>
      </c>
      <c r="D494" s="74" t="str">
        <f>+'PAI 2025 GPS rempl2)'!D491</f>
        <v>Producto</v>
      </c>
      <c r="E494" s="74" t="str">
        <f>+'PAI 2025 GPS rempl2)'!E491</f>
        <v>50.1</v>
      </c>
      <c r="F494" s="74" t="str">
        <f>+'PAI 2025 GPS rempl2)'!F491</f>
        <v>Operativo</v>
      </c>
      <c r="G494" s="74" t="str">
        <f>IF(ISERROR(VLOOKUP(E494,'Plantilla publicacion'!$A$3:$F$502,6,0)),"N/A",(VLOOKUP(E494,'Plantilla publicacion'!$A$3:$F$502,6,0)))</f>
        <v>60-Fortalecer el Sistema Integral de Gestión Institucional en el marco del Modelo Integrado de Planeación y gestión para mejorar la prestación del servicio.</v>
      </c>
      <c r="H494" s="74" t="str">
        <f>IF(ISERROR(VLOOKUP(E494,'Plantilla publicacion'!$A$3:$P$502,14,0)),"N/A",(VLOOKUP(E494,'Plantilla publicacion'!$A$3:$P$502,14,0)))</f>
        <v>106-Cumplimiento de productos del PAI asociados a Fortalecer el Sistema Integral de Gestión Institucional para mejorar la prestación del servicio.</v>
      </c>
      <c r="I494" s="74" t="str">
        <f>IF(ISERROR(VLOOKUP(E494,'Plantilla publicacion'!$A$3:$P$502,15,0)),"N/A",(VLOOKUP(E494,'Plantilla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4" s="74" t="str">
        <f>IF(ISERROR(VLOOKUP(E494,'Plantilla publicacion'!$A$3:$Q$502,17,0)),"N/A",(VLOOKUP(E494,'Plantilla publicacion'!$A$3:$Q$502,17,0)))</f>
        <v>PND - 5-31-5-b- Convergencia regional - Entidades públicas territoriales y nacionales fortalecidas / PES - Transformación Institucional</v>
      </c>
      <c r="K494" s="74" t="str">
        <f>+'PAI 2025 GPS rempl2)'!K491</f>
        <v>No</v>
      </c>
      <c r="L494" s="74" t="str">
        <f>+'PAI 2025 GPS rempl2)'!L491</f>
        <v>N/A</v>
      </c>
      <c r="M494" s="74" t="str">
        <f>IF(ISERROR(VLOOKUP(E494,'Plantilla publicacion'!$A$3:$E$502,5,0)),"N/A",(VLOOKUP(E494,'Plantilla publicacion'!$A$3:$E$502,5,0)))</f>
        <v>Política Control Interno _DIMENSIÓN Control Interno</v>
      </c>
      <c r="N494" s="74" t="str">
        <f>IF(VLOOKUP(A494,'Plantilla publicacion'!$A$3:$Q$502,16,0)=0,"NA",VLOOKUP(A494,'Plantilla publicacion'!$A$3:$Q$502,16,0))</f>
        <v>NA</v>
      </c>
      <c r="O494" s="74" t="str">
        <f>+'PAI 2025 GPS rempl2)'!O491</f>
        <v>Plan Anual de Auditorías ejecutado y presentado al CICCI (actas del CICCI firmadas semestralmente por Superintendente y jefe OCI)</v>
      </c>
      <c r="P494" s="74">
        <f>+'PAI 2025 GPS rempl2)'!P491</f>
        <v>50</v>
      </c>
      <c r="Q494" s="74">
        <f>+'PAI 2025 GPS rempl2)'!Q491</f>
        <v>100</v>
      </c>
      <c r="R494" s="74" t="str">
        <f>+'PAI 2025 GPS rempl2)'!R491</f>
        <v>Porcentual</v>
      </c>
      <c r="S494" s="74" t="str">
        <f>+'PAI 2025 GPS rempl2)'!S491</f>
        <v>% de plan ejecutado / 100% de plan a ejecutar</v>
      </c>
      <c r="T494" s="74" t="str">
        <f>+'PAI 2025 GPS rempl2)'!T491</f>
        <v>2025-01-02</v>
      </c>
      <c r="U494" s="74" t="str">
        <f>+'PAI 2025 GPS rempl2)'!U491</f>
        <v>2025-12-31</v>
      </c>
      <c r="V494" s="74" t="str">
        <f>+'PAI 2025 GPS rempl2)'!V491</f>
        <v>50-OFICINA DE CONTROL INTERNO</v>
      </c>
    </row>
    <row r="495" spans="1:22" ht="90" x14ac:dyDescent="0.25">
      <c r="A495" s="36" t="str">
        <f>+'PAI 2025 GPS rempl2)'!A492</f>
        <v>50.1.1</v>
      </c>
      <c r="B495" s="73" t="str">
        <f>+'PAI 2025 GPS rempl2)'!B492</f>
        <v>50-OFICINA DE CONTROL INTERNO</v>
      </c>
      <c r="C495" s="73">
        <f>+'PAI 2025 GPS rempl2)'!C492</f>
        <v>1</v>
      </c>
      <c r="D495" s="73" t="str">
        <f>+'PAI 2025 GPS rempl2)'!D492</f>
        <v>Actividad propia</v>
      </c>
      <c r="E495" s="73" t="str">
        <f>+'PAI 2025 GPS rempl2)'!E492</f>
        <v>50.1.1</v>
      </c>
      <c r="F495" s="73" t="str">
        <f>+'PAI 2025 GPS rempl2)'!F492</f>
        <v>N/A</v>
      </c>
      <c r="G495" s="73" t="str">
        <f>+'PAI 2025 GPS rempl2)'!G492</f>
        <v>N/A</v>
      </c>
      <c r="H495" s="73" t="str">
        <f>+'PAI 2025 GPS rempl2)'!H492</f>
        <v>N/A</v>
      </c>
      <c r="I495" s="73" t="str">
        <f>+'PAI 2025 GPS rempl2)'!I492</f>
        <v>N/A</v>
      </c>
      <c r="J495" s="73">
        <f>IF(ISERROR(VLOOKUP(E495,'Plantilla publicacion'!$A$3:$Q$502,17,0)),"N/A",(VLOOKUP(E495,'Plantilla publicacion'!$A$3:$Q$502,17,0)))</f>
        <v>0</v>
      </c>
      <c r="K495" s="73" t="str">
        <f>+'PAI 2025 GPS rempl2)'!K492</f>
        <v>N/A</v>
      </c>
      <c r="L495" s="73" t="str">
        <f>+'PAI 2025 GPS rempl2)'!L492</f>
        <v>N/A</v>
      </c>
      <c r="M495" s="73" t="str">
        <f>+'PAI 2025 GPS rempl2)'!M492</f>
        <v>N/A</v>
      </c>
      <c r="N495" s="73"/>
      <c r="O495" s="73" t="str">
        <f>+'PAI 2025 GPS rempl2)'!O492</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495" s="73">
        <f>+'PAI 2025 GPS rempl2)'!P492</f>
        <v>80</v>
      </c>
      <c r="Q495" s="73">
        <f>+'PAI 2025 GPS rempl2)'!Q492</f>
        <v>100</v>
      </c>
      <c r="R495" s="73" t="str">
        <f>+'PAI 2025 GPS rempl2)'!R492</f>
        <v>Porcentual</v>
      </c>
      <c r="S495" s="73" t="str">
        <f>+'PAI 2025 GPS rempl2)'!S492</f>
        <v>% de plan ejecutado / 100% de plan a ejecutar</v>
      </c>
      <c r="T495" s="73" t="str">
        <f>+'PAI 2025 GPS rempl2)'!T492</f>
        <v>2025-01-02</v>
      </c>
      <c r="U495" s="73" t="str">
        <f>+'PAI 2025 GPS rempl2)'!U492</f>
        <v>2025-12-31</v>
      </c>
      <c r="V495" s="73" t="str">
        <f>+'PAI 2025 GPS rempl2)'!V492</f>
        <v>50-OFICINA DE CONTROL INTERNO</v>
      </c>
    </row>
    <row r="496" spans="1:22" ht="90" x14ac:dyDescent="0.25">
      <c r="A496" s="36" t="str">
        <f>+'PAI 2025 GPS rempl2)'!A493</f>
        <v>50.1.2</v>
      </c>
      <c r="B496" s="73" t="str">
        <f>+'PAI 2025 GPS rempl2)'!B493</f>
        <v>50-OFICINA DE CONTROL INTERNO</v>
      </c>
      <c r="C496" s="73">
        <f>+'PAI 2025 GPS rempl2)'!C493</f>
        <v>1</v>
      </c>
      <c r="D496" s="73" t="str">
        <f>+'PAI 2025 GPS rempl2)'!D493</f>
        <v>Actividad propia</v>
      </c>
      <c r="E496" s="73" t="str">
        <f>+'PAI 2025 GPS rempl2)'!E493</f>
        <v>50.1.2</v>
      </c>
      <c r="F496" s="73" t="str">
        <f>+'PAI 2025 GPS rempl2)'!F493</f>
        <v>N/A</v>
      </c>
      <c r="G496" s="73" t="str">
        <f>+'PAI 2025 GPS rempl2)'!G493</f>
        <v>N/A</v>
      </c>
      <c r="H496" s="73" t="str">
        <f>+'PAI 2025 GPS rempl2)'!H493</f>
        <v>N/A</v>
      </c>
      <c r="I496" s="73" t="str">
        <f>+'PAI 2025 GPS rempl2)'!I493</f>
        <v>N/A</v>
      </c>
      <c r="J496" s="73">
        <f>IF(ISERROR(VLOOKUP(E496,'Plantilla publicacion'!$A$3:$Q$502,17,0)),"N/A",(VLOOKUP(E496,'Plantilla publicacion'!$A$3:$Q$502,17,0)))</f>
        <v>0</v>
      </c>
      <c r="K496" s="73" t="str">
        <f>+'PAI 2025 GPS rempl2)'!K493</f>
        <v>N/A</v>
      </c>
      <c r="L496" s="73" t="str">
        <f>+'PAI 2025 GPS rempl2)'!L493</f>
        <v>N/A</v>
      </c>
      <c r="M496" s="73" t="str">
        <f>+'PAI 2025 GPS rempl2)'!M493</f>
        <v>N/A</v>
      </c>
      <c r="N496" s="73"/>
      <c r="O496" s="73" t="str">
        <f>+'PAI 2025 GPS rempl2)'!O493</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496" s="73">
        <f>+'PAI 2025 GPS rempl2)'!P493</f>
        <v>20</v>
      </c>
      <c r="Q496" s="73">
        <f>+'PAI 2025 GPS rempl2)'!Q493</f>
        <v>2</v>
      </c>
      <c r="R496" s="73" t="str">
        <f>+'PAI 2025 GPS rempl2)'!R493</f>
        <v>Númerica</v>
      </c>
      <c r="S496" s="73" t="str">
        <f>+'PAI 2025 GPS rempl2)'!S493</f>
        <v># de Comités ejecutados / 2 Comités Programados</v>
      </c>
      <c r="T496" s="73" t="str">
        <f>+'PAI 2025 GPS rempl2)'!T493</f>
        <v>2025-06-03</v>
      </c>
      <c r="U496" s="73" t="str">
        <f>+'PAI 2025 GPS rempl2)'!U493</f>
        <v>2025-12-31</v>
      </c>
      <c r="V496" s="73" t="str">
        <f>+'PAI 2025 GPS rempl2)'!V493</f>
        <v>50-OFICINA DE CONTROL INTERNO</v>
      </c>
    </row>
    <row r="497" spans="1:22" ht="135" x14ac:dyDescent="0.25">
      <c r="A497" s="36" t="str">
        <f>+'PAI 2025 GPS rempl2)'!A494</f>
        <v>50.2</v>
      </c>
      <c r="B497" s="74" t="str">
        <f>+'PAI 2025 GPS rempl2)'!B494</f>
        <v>50-OFICINA DE CONTROL INTERNO</v>
      </c>
      <c r="C497" s="74">
        <f>+'PAI 2025 GPS rempl2)'!C494</f>
        <v>1</v>
      </c>
      <c r="D497" s="74" t="str">
        <f>+'PAI 2025 GPS rempl2)'!D494</f>
        <v>Producto</v>
      </c>
      <c r="E497" s="74" t="str">
        <f>+'PAI 2025 GPS rempl2)'!E494</f>
        <v>50.2</v>
      </c>
      <c r="F497" s="74" t="str">
        <f>+'PAI 2025 GPS rempl2)'!F494</f>
        <v>N/A</v>
      </c>
      <c r="G497" s="73" t="str">
        <f>+'PAI 2025 GPS rempl2)'!G494</f>
        <v>Fortalecer el Sistema Integral de Gestión Institucional en el marco del Modelo Integrado de Planeación y gestión para mejorar la prestación del servicio.</v>
      </c>
      <c r="H497" s="73" t="str">
        <f>IF(ISERROR(VLOOKUP(E497,'Plantilla publicacion'!$A$3:$P$502,14,0)),"N/A",(VLOOKUP(E497,'Plantilla publicacion'!$A$3:$P$502,14,0)))</f>
        <v>106-Cumplimiento de productos del PAI asociados a Fortalecer el Sistema Integral de Gestión Institucional para mejorar la prestación del servicio.</v>
      </c>
      <c r="I497" s="73" t="str">
        <f>IF(ISERROR(VLOOKUP(E497,'Plantilla publicacion'!$A$3:$P$502,15,0)),"N/A",(VLOOKUP(E497,'Plantilla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7" s="73" t="str">
        <f>IF(ISERROR(VLOOKUP(E497,'Plantilla publicacion'!$A$3:$Q$502,17,0)),"N/A",(VLOOKUP(E497,'Plantilla publicacion'!$A$3:$Q$502,17,0)))</f>
        <v>PND - 5-31-5-b- Convergencia regional - Entidades públicas territoriales y nacionales fortalecidas / PES - Transformación Institucional</v>
      </c>
      <c r="K497" s="74" t="str">
        <f>+'PAI 2025 GPS rempl2)'!K494</f>
        <v>No</v>
      </c>
      <c r="L497" s="74" t="str">
        <f>+'PAI 2025 GPS rempl2)'!L494</f>
        <v>N/A</v>
      </c>
      <c r="M497" s="74" t="str">
        <f>IF(ISERROR(VLOOKUP(E497,'Plantilla publicacion'!$A$3:$E$502,5,0)),"N/A",(VLOOKUP(E497,'Plantilla publicacion'!$A$3:$E$502,5,0)))</f>
        <v>Política Control Interno _DIMENSIÓN Control Interno</v>
      </c>
      <c r="N497" s="74" t="str">
        <f>IF(VLOOKUP(A497,'Plantilla publicacion'!$A$3:$Q$502,16,0)=0,"NA",VLOOKUP(A497,'Plantilla publicacion'!$A$3:$Q$502,16,0))</f>
        <v>NA</v>
      </c>
      <c r="O497" s="74" t="str">
        <f>+'PAI 2025 GPS rempl2)'!O494</f>
        <v>Seguimiento Planes de trabajo MIPG en el marco de la Política Control Interno, con seguimiento realizado y radicado ante la OAP  (Informe)
Entregable: (Informes de seguimiento  a la implementación y actas del comité)</v>
      </c>
      <c r="P497" s="74">
        <f>+'PAI 2025 GPS rempl2)'!P494</f>
        <v>25</v>
      </c>
      <c r="Q497" s="74">
        <f>+'PAI 2025 GPS rempl2)'!Q494</f>
        <v>3</v>
      </c>
      <c r="R497" s="74" t="str">
        <f>+'PAI 2025 GPS rempl2)'!R494</f>
        <v>Númerica</v>
      </c>
      <c r="S497" s="74" t="str">
        <f>+'PAI 2025 GPS rempl2)'!S494</f>
        <v># de Informes realizados y presentados / 3 Informes programados</v>
      </c>
      <c r="T497" s="74" t="str">
        <f>+'PAI 2025 GPS rempl2)'!T494</f>
        <v>2025-04-01</v>
      </c>
      <c r="U497" s="74" t="str">
        <f>+'PAI 2025 GPS rempl2)'!U494</f>
        <v>2025-11-28</v>
      </c>
      <c r="V497" s="74" t="str">
        <f>+'PAI 2025 GPS rempl2)'!V494</f>
        <v>50-OFICINA DE CONTROL INTERNO</v>
      </c>
    </row>
    <row r="498" spans="1:22" ht="60" x14ac:dyDescent="0.25">
      <c r="A498" s="36" t="str">
        <f>+'PAI 2025 GPS rempl2)'!A495</f>
        <v>50.2.1</v>
      </c>
      <c r="B498" s="73" t="str">
        <f>+'PAI 2025 GPS rempl2)'!B495</f>
        <v>50-OFICINA DE CONTROL INTERNO</v>
      </c>
      <c r="C498" s="73">
        <f>+'PAI 2025 GPS rempl2)'!C495</f>
        <v>1</v>
      </c>
      <c r="D498" s="73" t="str">
        <f>+'PAI 2025 GPS rempl2)'!D495</f>
        <v>Actividad propia</v>
      </c>
      <c r="E498" s="73" t="str">
        <f>+'PAI 2025 GPS rempl2)'!E495</f>
        <v>50.2.1</v>
      </c>
      <c r="F498" s="73" t="str">
        <f>+'PAI 2025 GPS rempl2)'!F495</f>
        <v>N/A</v>
      </c>
      <c r="G498" s="73" t="str">
        <f>+'PAI 2025 GPS rempl2)'!G495</f>
        <v>N/A</v>
      </c>
      <c r="H498" s="73" t="str">
        <f>+'PAI 2025 GPS rempl2)'!H495</f>
        <v>N/A</v>
      </c>
      <c r="I498" s="73" t="str">
        <f>+'PAI 2025 GPS rempl2)'!I495</f>
        <v>N/A</v>
      </c>
      <c r="J498" s="73">
        <f>IF(ISERROR(VLOOKUP(E498,'Plantilla publicacion'!$A$3:$Q$502,17,0)),"N/A",(VLOOKUP(E498,'Plantilla publicacion'!$A$3:$Q$502,17,0)))</f>
        <v>0</v>
      </c>
      <c r="K498" s="73" t="str">
        <f>+'PAI 2025 GPS rempl2)'!K495</f>
        <v>N/A</v>
      </c>
      <c r="L498" s="73" t="str">
        <f>+'PAI 2025 GPS rempl2)'!L495</f>
        <v>N/A</v>
      </c>
      <c r="M498" s="73" t="str">
        <f>+'PAI 2025 GPS rempl2)'!M495</f>
        <v>N/A</v>
      </c>
      <c r="N498" s="73"/>
      <c r="O498" s="73" t="str">
        <f>+'PAI 2025 GPS rempl2)'!O495</f>
        <v>Realizar seguimiento a  los Planes de trabajo MIPG que afectan a la Política Control Interno, conforme a las recomendaciones del FURAG (Correo de solicitud de información a las áreas frente a los seguimientos de las MIPG cuando aplique)</v>
      </c>
      <c r="P498" s="73">
        <f>+'PAI 2025 GPS rempl2)'!P495</f>
        <v>80</v>
      </c>
      <c r="Q498" s="73">
        <f>+'PAI 2025 GPS rempl2)'!Q495</f>
        <v>3</v>
      </c>
      <c r="R498" s="73" t="str">
        <f>+'PAI 2025 GPS rempl2)'!R495</f>
        <v>Númerica</v>
      </c>
      <c r="S498" s="73" t="str">
        <f>+'PAI 2025 GPS rempl2)'!S495</f>
        <v># de Informes realizados / 3 Informes programados</v>
      </c>
      <c r="T498" s="73" t="str">
        <f>+'PAI 2025 GPS rempl2)'!T495</f>
        <v>2025-04-01</v>
      </c>
      <c r="U498" s="73" t="str">
        <f>+'PAI 2025 GPS rempl2)'!U495</f>
        <v>2025-11-28</v>
      </c>
      <c r="V498" s="73" t="str">
        <f>+'PAI 2025 GPS rempl2)'!V495</f>
        <v>50-OFICINA DE CONTROL INTERNO</v>
      </c>
    </row>
    <row r="499" spans="1:22" ht="45" x14ac:dyDescent="0.25">
      <c r="A499" s="36" t="str">
        <f>+'PAI 2025 GPS rempl2)'!A496</f>
        <v>50.2.2</v>
      </c>
      <c r="B499" s="73" t="str">
        <f>+'PAI 2025 GPS rempl2)'!B496</f>
        <v>50-OFICINA DE CONTROL INTERNO</v>
      </c>
      <c r="C499" s="73">
        <f>+'PAI 2025 GPS rempl2)'!C496</f>
        <v>1</v>
      </c>
      <c r="D499" s="73" t="str">
        <f>+'PAI 2025 GPS rempl2)'!D496</f>
        <v>Actividad propia</v>
      </c>
      <c r="E499" s="73" t="str">
        <f>+'PAI 2025 GPS rempl2)'!E496</f>
        <v>50.2.2</v>
      </c>
      <c r="F499" s="73" t="str">
        <f>+'PAI 2025 GPS rempl2)'!F496</f>
        <v>N/A</v>
      </c>
      <c r="G499" s="73" t="str">
        <f>+'PAI 2025 GPS rempl2)'!G496</f>
        <v>N/A</v>
      </c>
      <c r="H499" s="73" t="str">
        <f>+'PAI 2025 GPS rempl2)'!H496</f>
        <v>N/A</v>
      </c>
      <c r="I499" s="73" t="str">
        <f>+'PAI 2025 GPS rempl2)'!I496</f>
        <v>N/A</v>
      </c>
      <c r="J499" s="73">
        <f>IF(ISERROR(VLOOKUP(E499,'Plantilla publicacion'!$A$3:$Q$502,17,0)),"N/A",(VLOOKUP(E499,'Plantilla publicacion'!$A$3:$Q$502,17,0)))</f>
        <v>0</v>
      </c>
      <c r="K499" s="73" t="str">
        <f>+'PAI 2025 GPS rempl2)'!K496</f>
        <v>N/A</v>
      </c>
      <c r="L499" s="73" t="str">
        <f>+'PAI 2025 GPS rempl2)'!L496</f>
        <v>N/A</v>
      </c>
      <c r="M499" s="73" t="str">
        <f>+'PAI 2025 GPS rempl2)'!M496</f>
        <v>N/A</v>
      </c>
      <c r="N499" s="73"/>
      <c r="O499" s="73" t="str">
        <f>+'PAI 2025 GPS rempl2)'!O496</f>
        <v>Elaborar y presentar al Comité Institucional de Gestión y Desempeño el informe de seguimiento a la implementación del MIPG (Actas de CIGD)</v>
      </c>
      <c r="P499" s="73">
        <f>+'PAI 2025 GPS rempl2)'!P496</f>
        <v>20</v>
      </c>
      <c r="Q499" s="73">
        <f>+'PAI 2025 GPS rempl2)'!Q496</f>
        <v>3</v>
      </c>
      <c r="R499" s="73" t="str">
        <f>+'PAI 2025 GPS rempl2)'!R496</f>
        <v>Númerica</v>
      </c>
      <c r="S499" s="73" t="str">
        <f>+'PAI 2025 GPS rempl2)'!S496</f>
        <v># de Actas presentadas / 3 Actas programadas</v>
      </c>
      <c r="T499" s="73" t="str">
        <f>+'PAI 2025 GPS rempl2)'!T496</f>
        <v>2025-04-01</v>
      </c>
      <c r="U499" s="73" t="str">
        <f>+'PAI 2025 GPS rempl2)'!U496</f>
        <v>2025-11-28</v>
      </c>
      <c r="V499" s="73" t="str">
        <f>+'PAI 2025 GPS rempl2)'!V496</f>
        <v>50-OFICINA DE CONTROL INTERNO</v>
      </c>
    </row>
    <row r="500" spans="1:22" ht="135" x14ac:dyDescent="0.25">
      <c r="A500" s="36" t="str">
        <f>+'PAI 2025 GPS rempl2)'!A497</f>
        <v>50.3</v>
      </c>
      <c r="B500" s="74" t="str">
        <f>+'PAI 2025 GPS rempl2)'!B497</f>
        <v>50-OFICINA DE CONTROL INTERNO</v>
      </c>
      <c r="C500" s="74">
        <f>+'PAI 2025 GPS rempl2)'!C497</f>
        <v>1</v>
      </c>
      <c r="D500" s="74" t="str">
        <f>+'PAI 2025 GPS rempl2)'!D497</f>
        <v>Producto</v>
      </c>
      <c r="E500" s="74" t="str">
        <f>+'PAI 2025 GPS rempl2)'!E497</f>
        <v>50.3</v>
      </c>
      <c r="F500" s="74" t="str">
        <f>+'PAI 2025 GPS rempl2)'!F497</f>
        <v>Operativo</v>
      </c>
      <c r="G500" s="74" t="str">
        <f>IF(ISERROR(VLOOKUP(E500,'Plantilla publicacion'!$A$3:$F$502,6,0)),"N/A",(VLOOKUP(E500,'Plantilla publicacion'!$A$3:$F$502,6,0)))</f>
        <v>60-Fortalecer el Sistema Integral de Gestión Institucional en el marco del Modelo Integrado de Planeación y gestión para mejorar la prestación del servicio.</v>
      </c>
      <c r="H500" s="74" t="str">
        <f>IF(ISERROR(VLOOKUP(E500,'Plantilla publicacion'!$A$3:$P$502,14,0)),"N/A",(VLOOKUP(E500,'Plantilla publicacion'!$A$3:$P$502,14,0)))</f>
        <v>106-Cumplimiento de productos del PAI asociados a Fortalecer el Sistema Integral de Gestión Institucional para mejorar la prestación del servicio.</v>
      </c>
      <c r="I500" s="74" t="str">
        <f>IF(ISERROR(VLOOKUP(E500,'Plantilla publicacion'!$A$3:$P$502,15,0)),"N/A",(VLOOKUP(E500,'Plantilla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0" s="74" t="str">
        <f>IF(ISERROR(VLOOKUP(E500,'Plantilla publicacion'!$A$3:$Q$502,17,0)),"N/A",(VLOOKUP(E500,'Plantilla publicacion'!$A$3:$Q$502,17,0)))</f>
        <v>PND - 5-31-5-b- Convergencia regional - Entidades públicas territoriales y nacionales fortalecidas / PES - Transformación Institucional</v>
      </c>
      <c r="K500" s="74" t="str">
        <f>+'PAI 2025 GPS rempl2)'!K497</f>
        <v>No</v>
      </c>
      <c r="L500" s="74" t="str">
        <f>+'PAI 2025 GPS rempl2)'!L497</f>
        <v>N/A</v>
      </c>
      <c r="M500" s="74" t="str">
        <f>IF(ISERROR(VLOOKUP(E500,'Plantilla publicacion'!$A$3:$E$502,5,0)),"N/A",(VLOOKUP(E500,'Plantilla publicacion'!$A$3:$E$502,5,0)))</f>
        <v>Política Control Interno _DIMENSIÓN Control Interno</v>
      </c>
      <c r="N500" s="74" t="str">
        <f>IF(VLOOKUP(A500,'Plantilla publicacion'!$A$3:$Q$502,16,0)=0,"NA",VLOOKUP(A500,'Plantilla publicacion'!$A$3:$Q$502,16,0))</f>
        <v>NA</v>
      </c>
      <c r="O500" s="74" t="str">
        <f>+'PAI 2025 GPS rempl2)'!O497</f>
        <v>Objetivos estratégicos y orientaciones PND, evaluados frente a la planeación 2025 y el PES (Informe elaborado y enviado a Despacho y OAP/memorando o correo)</v>
      </c>
      <c r="P500" s="74">
        <f>+'PAI 2025 GPS rempl2)'!P497</f>
        <v>25</v>
      </c>
      <c r="Q500" s="74">
        <f>+'PAI 2025 GPS rempl2)'!Q497</f>
        <v>1</v>
      </c>
      <c r="R500" s="74" t="str">
        <f>+'PAI 2025 GPS rempl2)'!R497</f>
        <v>Númerica</v>
      </c>
      <c r="S500" s="74" t="str">
        <f>+'PAI 2025 GPS rempl2)'!S497</f>
        <v># de Informe radicado / 1 Informe programado</v>
      </c>
      <c r="T500" s="74" t="str">
        <f>+'PAI 2025 GPS rempl2)'!T497</f>
        <v>2025-02-19</v>
      </c>
      <c r="U500" s="74" t="str">
        <f>+'PAI 2025 GPS rempl2)'!U497</f>
        <v>2025-12-19</v>
      </c>
      <c r="V500" s="74" t="str">
        <f>+'PAI 2025 GPS rempl2)'!V497</f>
        <v>50-OFICINA DE CONTROL INTERNO</v>
      </c>
    </row>
    <row r="501" spans="1:22" ht="60" x14ac:dyDescent="0.25">
      <c r="A501" s="36" t="str">
        <f>+'PAI 2025 GPS rempl2)'!A498</f>
        <v>50.3.1</v>
      </c>
      <c r="B501" s="73" t="str">
        <f>+'PAI 2025 GPS rempl2)'!B498</f>
        <v>50-OFICINA DE CONTROL INTERNO</v>
      </c>
      <c r="C501" s="73">
        <f>+'PAI 2025 GPS rempl2)'!C498</f>
        <v>1</v>
      </c>
      <c r="D501" s="73" t="str">
        <f>+'PAI 2025 GPS rempl2)'!D498</f>
        <v>Actividad propia</v>
      </c>
      <c r="E501" s="73" t="str">
        <f>+'PAI 2025 GPS rempl2)'!E498</f>
        <v>50.3.1</v>
      </c>
      <c r="F501" s="73" t="str">
        <f>+'PAI 2025 GPS rempl2)'!F498</f>
        <v>N/A</v>
      </c>
      <c r="G501" s="73" t="str">
        <f>+'PAI 2025 GPS rempl2)'!G498</f>
        <v>N/A</v>
      </c>
      <c r="H501" s="73" t="str">
        <f>+'PAI 2025 GPS rempl2)'!H498</f>
        <v>N/A</v>
      </c>
      <c r="I501" s="73" t="str">
        <f>+'PAI 2025 GPS rempl2)'!I498</f>
        <v>N/A</v>
      </c>
      <c r="J501" s="73">
        <f>IF(ISERROR(VLOOKUP(E501,'Plantilla publicacion'!$A$3:$Q$502,17,0)),"N/A",(VLOOKUP(E501,'Plantilla publicacion'!$A$3:$Q$502,17,0)))</f>
        <v>0</v>
      </c>
      <c r="K501" s="73" t="str">
        <f>+'PAI 2025 GPS rempl2)'!K498</f>
        <v>N/A</v>
      </c>
      <c r="L501" s="73" t="str">
        <f>+'PAI 2025 GPS rempl2)'!L498</f>
        <v>N/A</v>
      </c>
      <c r="M501" s="73" t="str">
        <f>+'PAI 2025 GPS rempl2)'!M498</f>
        <v>N/A</v>
      </c>
      <c r="N501" s="73"/>
      <c r="O501" s="73" t="str">
        <f>+'PAI 2025 GPS rempl2)'!O498</f>
        <v>Evaluar el cumplimiento de compromisos que la Superintendencia  tiene en el Plan Estratégico Sectorial frente a los objetivos estratégicos del ministerio (informe con los resultados de la evaluación elaborado)</v>
      </c>
      <c r="P501" s="73">
        <f>+'PAI 2025 GPS rempl2)'!P498</f>
        <v>40</v>
      </c>
      <c r="Q501" s="73">
        <f>+'PAI 2025 GPS rempl2)'!Q498</f>
        <v>1</v>
      </c>
      <c r="R501" s="73" t="str">
        <f>+'PAI 2025 GPS rempl2)'!R498</f>
        <v>Númerica</v>
      </c>
      <c r="S501" s="73" t="str">
        <f>+'PAI 2025 GPS rempl2)'!S498</f>
        <v># de Documento soporte realizado / 1 Documento soporte programado</v>
      </c>
      <c r="T501" s="73" t="str">
        <f>+'PAI 2025 GPS rempl2)'!T498</f>
        <v>2025-02-19</v>
      </c>
      <c r="U501" s="73" t="str">
        <f>+'PAI 2025 GPS rempl2)'!U498</f>
        <v>2025-12-19</v>
      </c>
      <c r="V501" s="73" t="str">
        <f>+'PAI 2025 GPS rempl2)'!V498</f>
        <v>50-OFICINA DE CONTROL INTERNO</v>
      </c>
    </row>
    <row r="502" spans="1:22" ht="60" x14ac:dyDescent="0.25">
      <c r="A502" s="36" t="str">
        <f>+'PAI 2025 GPS rempl2)'!A499</f>
        <v>50.3.2</v>
      </c>
      <c r="B502" s="73" t="str">
        <f>+'PAI 2025 GPS rempl2)'!B499</f>
        <v>50-OFICINA DE CONTROL INTERNO</v>
      </c>
      <c r="C502" s="73">
        <f>+'PAI 2025 GPS rempl2)'!C499</f>
        <v>1</v>
      </c>
      <c r="D502" s="73" t="str">
        <f>+'PAI 2025 GPS rempl2)'!D499</f>
        <v>Actividad propia</v>
      </c>
      <c r="E502" s="73" t="str">
        <f>+'PAI 2025 GPS rempl2)'!E499</f>
        <v>50.3.2</v>
      </c>
      <c r="F502" s="73" t="str">
        <f>+'PAI 2025 GPS rempl2)'!F499</f>
        <v>N/A</v>
      </c>
      <c r="G502" s="73" t="str">
        <f>+'PAI 2025 GPS rempl2)'!G499</f>
        <v>N/A</v>
      </c>
      <c r="H502" s="73" t="str">
        <f>+'PAI 2025 GPS rempl2)'!H499</f>
        <v>N/A</v>
      </c>
      <c r="I502" s="73" t="str">
        <f>+'PAI 2025 GPS rempl2)'!I499</f>
        <v>N/A</v>
      </c>
      <c r="J502" s="73">
        <f>IF(ISERROR(VLOOKUP(E502,'Plantilla publicacion'!$A$3:$Q$502,17,0)),"N/A",(VLOOKUP(E502,'Plantilla publicacion'!$A$3:$Q$502,17,0)))</f>
        <v>0</v>
      </c>
      <c r="K502" s="73" t="str">
        <f>+'PAI 2025 GPS rempl2)'!K499</f>
        <v>N/A</v>
      </c>
      <c r="L502" s="73" t="str">
        <f>+'PAI 2025 GPS rempl2)'!L499</f>
        <v>N/A</v>
      </c>
      <c r="M502" s="73" t="str">
        <f>+'PAI 2025 GPS rempl2)'!M499</f>
        <v>N/A</v>
      </c>
      <c r="N502" s="73"/>
      <c r="O502" s="73" t="str">
        <f>+'PAI 2025 GPS rempl2)'!O499</f>
        <v>Evaluar cumplimiento de los Objetivos Estrategicos  y el Plan Nacional de Desarrollo frente a las responsabilidades determinadas por los mismos para la SIC. (informe con los resultados de la evaluación elaborado).</v>
      </c>
      <c r="P502" s="73">
        <f>+'PAI 2025 GPS rempl2)'!P499</f>
        <v>40</v>
      </c>
      <c r="Q502" s="73">
        <f>+'PAI 2025 GPS rempl2)'!Q499</f>
        <v>1</v>
      </c>
      <c r="R502" s="73" t="str">
        <f>+'PAI 2025 GPS rempl2)'!R499</f>
        <v>Númerica</v>
      </c>
      <c r="S502" s="73" t="str">
        <f>+'PAI 2025 GPS rempl2)'!S499</f>
        <v># de Documento soporte realizado / 1 Documento soporte programado</v>
      </c>
      <c r="T502" s="73" t="str">
        <f>+'PAI 2025 GPS rempl2)'!T499</f>
        <v>2025-02-19</v>
      </c>
      <c r="U502" s="73" t="str">
        <f>+'PAI 2025 GPS rempl2)'!U499</f>
        <v>2025-12-19</v>
      </c>
      <c r="V502" s="73" t="str">
        <f>+'PAI 2025 GPS rempl2)'!V499</f>
        <v>50-OFICINA DE CONTROL INTERNO</v>
      </c>
    </row>
    <row r="503" spans="1:22" ht="45" x14ac:dyDescent="0.25">
      <c r="A503" s="36" t="str">
        <f>+'PAI 2025 GPS rempl2)'!A500</f>
        <v>50.3.3</v>
      </c>
      <c r="B503" s="73" t="str">
        <f>+'PAI 2025 GPS rempl2)'!B500</f>
        <v>50-OFICINA DE CONTROL INTERNO</v>
      </c>
      <c r="C503" s="73">
        <f>+'PAI 2025 GPS rempl2)'!C500</f>
        <v>1</v>
      </c>
      <c r="D503" s="73" t="str">
        <f>+'PAI 2025 GPS rempl2)'!D500</f>
        <v>Actividad propia</v>
      </c>
      <c r="E503" s="73" t="str">
        <f>+'PAI 2025 GPS rempl2)'!E500</f>
        <v>50.3.3</v>
      </c>
      <c r="F503" s="73" t="str">
        <f>+'PAI 2025 GPS rempl2)'!F500</f>
        <v>N/A</v>
      </c>
      <c r="G503" s="73" t="str">
        <f>+'PAI 2025 GPS rempl2)'!G500</f>
        <v>N/A</v>
      </c>
      <c r="H503" s="73" t="str">
        <f>+'PAI 2025 GPS rempl2)'!H500</f>
        <v>N/A</v>
      </c>
      <c r="I503" s="73" t="str">
        <f>+'PAI 2025 GPS rempl2)'!I500</f>
        <v>N/A</v>
      </c>
      <c r="J503" s="73">
        <f>IF(ISERROR(VLOOKUP(E503,'Plantilla publicacion'!$A$3:$Q$502,17,0)),"N/A",(VLOOKUP(E503,'Plantilla publicacion'!$A$3:$Q$502,17,0)))</f>
        <v>0</v>
      </c>
      <c r="K503" s="73" t="str">
        <f>+'PAI 2025 GPS rempl2)'!K500</f>
        <v>N/A</v>
      </c>
      <c r="L503" s="73" t="str">
        <f>+'PAI 2025 GPS rempl2)'!L500</f>
        <v>N/A</v>
      </c>
      <c r="M503" s="73" t="str">
        <f>+'PAI 2025 GPS rempl2)'!M500</f>
        <v>N/A</v>
      </c>
      <c r="N503" s="73"/>
      <c r="O503" s="73" t="str">
        <f>+'PAI 2025 GPS rempl2)'!O500</f>
        <v>Elaborar y radicar ante los responsables, el informe. (informe con los resultados de la evaluación elaborado y radicado al Superintendente y OAP / Correo-Memorando)</v>
      </c>
      <c r="P503" s="73">
        <f>+'PAI 2025 GPS rempl2)'!P500</f>
        <v>20</v>
      </c>
      <c r="Q503" s="73">
        <f>+'PAI 2025 GPS rempl2)'!Q500</f>
        <v>1</v>
      </c>
      <c r="R503" s="73" t="str">
        <f>+'PAI 2025 GPS rempl2)'!R500</f>
        <v>Númerica</v>
      </c>
      <c r="S503" s="73" t="str">
        <f>+'PAI 2025 GPS rempl2)'!S500</f>
        <v># de Informe radicado / 1 Informe programado</v>
      </c>
      <c r="T503" s="73" t="str">
        <f>+'PAI 2025 GPS rempl2)'!T500</f>
        <v>2025-02-19</v>
      </c>
      <c r="U503" s="73" t="str">
        <f>+'PAI 2025 GPS rempl2)'!U500</f>
        <v>2025-12-19</v>
      </c>
      <c r="V503" s="73" t="str">
        <f>+'PAI 2025 GPS rempl2)'!V500</f>
        <v>50-OFICINA DE CONTROL INTERNO</v>
      </c>
    </row>
    <row r="504" spans="1:22" ht="135" x14ac:dyDescent="0.25">
      <c r="A504" s="36" t="str">
        <f>+'PAI 2025 GPS rempl2)'!A501</f>
        <v>105.1</v>
      </c>
      <c r="B504" s="74" t="str">
        <f>+'PAI 2025 GPS rempl2)'!B501</f>
        <v>105-GRUPO DE TRABAJO DE CONTRATACIÓN</v>
      </c>
      <c r="C504" s="74">
        <f>+'PAI 2025 GPS rempl2)'!C501</f>
        <v>1</v>
      </c>
      <c r="D504" s="74" t="str">
        <f>+'PAI 2025 GPS rempl2)'!D501</f>
        <v>Producto</v>
      </c>
      <c r="E504" s="74" t="str">
        <f>+'PAI 2025 GPS rempl2)'!E501</f>
        <v>105.1</v>
      </c>
      <c r="F504" s="74" t="str">
        <f>+'PAI 2025 GPS rempl2)'!F501</f>
        <v>Operativo SI</v>
      </c>
      <c r="G504" s="74" t="str">
        <f>IF(ISERROR(VLOOKUP(E504,'Plantilla publicacion'!$A$3:$F$502,6,0)),"N/A",(VLOOKUP(E504,'Plantilla publicacion'!$A$3:$F$502,6,0)))</f>
        <v>60-Fortalecer el Sistema Integral de Gestión Institucional en el marco del Modelo Integrado de Planeación y gestión para mejorar la prestación del servicio.</v>
      </c>
      <c r="H504" s="74" t="str">
        <f>IF(ISERROR(VLOOKUP(E504,'Plantilla publicacion'!$A$3:$P$502,14,0)),"N/A",(VLOOKUP(E504,'Plantilla publicacion'!$A$3:$P$502,14,0)))</f>
        <v>106-Cumplimiento de productos del PAI asociados a Fortalecer el Sistema Integral de Gestión Institucional para mejorar la prestación del servicio.</v>
      </c>
      <c r="I504" s="74" t="str">
        <f>IF(ISERROR(VLOOKUP(E504,'Plantilla publicacion'!$A$3:$P$502,15,0)),"N/A",(VLOOKUP(E504,'Plantilla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4" s="74" t="str">
        <f>IF(ISERROR(VLOOKUP(E504,'Plantilla publicacion'!$A$3:$Q$502,17,0)),"N/A",(VLOOKUP(E504,'Plantilla publicacion'!$A$3:$Q$502,17,0)))</f>
        <v>PND - 5-31-5-b- Convergencia regional - Entidades públicas territoriales y nacionales fortalecidas / PES - Transformación Institucional</v>
      </c>
      <c r="K504" s="74" t="str">
        <f>+'PAI 2025 GPS rempl2)'!K501</f>
        <v>Si</v>
      </c>
      <c r="L504" s="74" t="str">
        <f>+'PAI 2025 GPS rempl2)'!L501</f>
        <v>N/A</v>
      </c>
      <c r="M504" s="74" t="str">
        <f>IF(ISERROR(VLOOKUP(E504,'Plantilla publicacion'!$A$3:$E$502,5,0)),"N/A",(VLOOKUP(E504,'Plantilla publicacion'!$A$3:$E$502,5,0)))</f>
        <v>Política Compras y contratación pública _DIMENSIÓN Direccionamiento Estratégico y Planeación</v>
      </c>
      <c r="N504" s="74" t="str">
        <f>IF(VLOOKUP(A504,'Plantilla publicacion'!$A$3:$Q$502,16,0)=0,"NA",VLOOKUP(A504,'Plantilla publicacion'!$A$3:$Q$502,16,0))</f>
        <v>NA</v>
      </c>
      <c r="O504" s="74" t="str">
        <f>+'PAI 2025 GPS rempl2)'!O501</f>
        <v>Diagnóstico de necesidades que permita realizar el seguimiento del ciclo de contratación, elaborado  (Documento diagnostico )</v>
      </c>
      <c r="P504" s="74">
        <f>+'PAI 2025 GPS rempl2)'!P501</f>
        <v>100</v>
      </c>
      <c r="Q504" s="74">
        <f>+'PAI 2025 GPS rempl2)'!Q501</f>
        <v>1</v>
      </c>
      <c r="R504" s="74" t="str">
        <f>+'PAI 2025 GPS rempl2)'!R501</f>
        <v>Númerica</v>
      </c>
      <c r="S504" s="74" t="str">
        <f>+'PAI 2025 GPS rempl2)'!S501</f>
        <v># de Documento elaborado / 1 Documentos programados</v>
      </c>
      <c r="T504" s="74" t="str">
        <f>+'PAI 2025 GPS rempl2)'!T501</f>
        <v>2025-07-01</v>
      </c>
      <c r="U504" s="74" t="str">
        <f>+'PAI 2025 GPS rempl2)'!U501</f>
        <v>2025-11-28</v>
      </c>
      <c r="V504" s="74" t="str">
        <f>+'PAI 2025 GPS rempl2)'!V501</f>
        <v>105-GRUPO DE TRABAJO DE CONTRATACIÓN;
20-OFICINA DE TECNOLOGÍA E INFORMÁTICA</v>
      </c>
    </row>
    <row r="505" spans="1:22" ht="45" x14ac:dyDescent="0.25">
      <c r="A505" s="36" t="str">
        <f>+'PAI 2025 GPS rempl2)'!A502</f>
        <v>105.1.1</v>
      </c>
      <c r="B505" s="73" t="str">
        <f>+'PAI 2025 GPS rempl2)'!B502</f>
        <v>105-GRUPO DE TRABAJO DE CONTRATACIÓN</v>
      </c>
      <c r="C505" s="73">
        <f>+'PAI 2025 GPS rempl2)'!C502</f>
        <v>1</v>
      </c>
      <c r="D505" s="73" t="str">
        <f>+'PAI 2025 GPS rempl2)'!D502</f>
        <v>Actividad propia</v>
      </c>
      <c r="E505" s="73" t="str">
        <f>+'PAI 2025 GPS rempl2)'!E502</f>
        <v>105.1.1</v>
      </c>
      <c r="F505" s="73" t="str">
        <f>+'PAI 2025 GPS rempl2)'!F502</f>
        <v>N/A</v>
      </c>
      <c r="G505" s="73" t="str">
        <f>+'PAI 2025 GPS rempl2)'!G502</f>
        <v>N/A</v>
      </c>
      <c r="H505" s="73" t="str">
        <f>+'PAI 2025 GPS rempl2)'!H502</f>
        <v>N/A</v>
      </c>
      <c r="I505" s="73" t="str">
        <f>+'PAI 2025 GPS rempl2)'!I502</f>
        <v>N/A</v>
      </c>
      <c r="J505" s="73">
        <f>IF(ISERROR(VLOOKUP(E505,'Plantilla publicacion'!$A$3:$Q$502,17,0)),"N/A",(VLOOKUP(E505,'Plantilla publicacion'!$A$3:$Q$502,17,0)))</f>
        <v>0</v>
      </c>
      <c r="K505" s="73" t="str">
        <f>+'PAI 2025 GPS rempl2)'!K502</f>
        <v>N/A</v>
      </c>
      <c r="L505" s="73" t="str">
        <f>+'PAI 2025 GPS rempl2)'!L502</f>
        <v>N/A</v>
      </c>
      <c r="M505" s="73" t="str">
        <f>+'PAI 2025 GPS rempl2)'!M502</f>
        <v>N/A</v>
      </c>
      <c r="N505" s="73"/>
      <c r="O505" s="73" t="str">
        <f>+'PAI 2025 GPS rempl2)'!O502</f>
        <v>Identificar las necesidades de  ajuste a herramientas tecnológicas para el seguimiento del ciclo  de contratción (Documento con las necesidades identificadas)</v>
      </c>
      <c r="P505" s="73">
        <f>+'PAI 2025 GPS rempl2)'!P502</f>
        <v>100</v>
      </c>
      <c r="Q505" s="73">
        <f>+'PAI 2025 GPS rempl2)'!Q502</f>
        <v>1</v>
      </c>
      <c r="R505" s="73" t="str">
        <f>+'PAI 2025 GPS rempl2)'!R502</f>
        <v>Númerica</v>
      </c>
      <c r="S505" s="73" t="str">
        <f>+'PAI 2025 GPS rempl2)'!S502</f>
        <v># de Documento elaborado / 1 Documento previsto a elaborar</v>
      </c>
      <c r="T505" s="73" t="str">
        <f>+'PAI 2025 GPS rempl2)'!T502</f>
        <v>2025-07-01</v>
      </c>
      <c r="U505" s="73" t="str">
        <f>+'PAI 2025 GPS rempl2)'!U502</f>
        <v>2025-09-30</v>
      </c>
      <c r="V505" s="73" t="str">
        <f>+'PAI 2025 GPS rempl2)'!V502</f>
        <v>105-GRUPO DE TRABAJO DE CONTRATACIÓN;
20-OFICINA DE TECNOLOGÍA E INFORMÁTICA</v>
      </c>
    </row>
    <row r="506" spans="1:22" ht="60" x14ac:dyDescent="0.25">
      <c r="A506" s="36" t="str">
        <f>+'PAI 2025 GPS rempl2)'!A503</f>
        <v>105.1.2</v>
      </c>
      <c r="B506" s="73" t="str">
        <f>+'PAI 2025 GPS rempl2)'!B503</f>
        <v>105-GRUPO DE TRABAJO DE CONTRATACIÓN</v>
      </c>
      <c r="C506" s="73">
        <f>+'PAI 2025 GPS rempl2)'!C503</f>
        <v>1</v>
      </c>
      <c r="D506" s="73" t="str">
        <f>+'PAI 2025 GPS rempl2)'!D503</f>
        <v>Actividad sin participaci�n</v>
      </c>
      <c r="E506" s="73" t="str">
        <f>+'PAI 2025 GPS rempl2)'!E503</f>
        <v>105.1.2</v>
      </c>
      <c r="F506" s="73" t="str">
        <f>+'PAI 2025 GPS rempl2)'!F503</f>
        <v>N/A</v>
      </c>
      <c r="G506" s="73" t="str">
        <f>+'PAI 2025 GPS rempl2)'!G503</f>
        <v>N/A</v>
      </c>
      <c r="H506" s="73" t="str">
        <f>+'PAI 2025 GPS rempl2)'!H503</f>
        <v>N/A</v>
      </c>
      <c r="I506" s="73" t="str">
        <f>+'PAI 2025 GPS rempl2)'!I503</f>
        <v>N/A</v>
      </c>
      <c r="J506" s="73">
        <f>IF(ISERROR(VLOOKUP(E506,'Plantilla publicacion'!$A$3:$Q$502,17,0)),"N/A",(VLOOKUP(E506,'Plantilla publicacion'!$A$3:$Q$502,17,0)))</f>
        <v>0</v>
      </c>
      <c r="K506" s="73" t="str">
        <f>+'PAI 2025 GPS rempl2)'!K503</f>
        <v>N/A</v>
      </c>
      <c r="L506" s="73" t="str">
        <f>+'PAI 2025 GPS rempl2)'!L503</f>
        <v>N/A</v>
      </c>
      <c r="M506" s="73" t="str">
        <f>+'PAI 2025 GPS rempl2)'!M503</f>
        <v>N/A</v>
      </c>
      <c r="N506" s="73"/>
      <c r="O506" s="73" t="str">
        <f>+'PAI 2025 GPS rempl2)'!O503</f>
        <v>Emitir concepto de viabilidad técnica y presupuestal con base en las necesidades identificadas (Concepto diagnóstico entregado)</v>
      </c>
      <c r="P506" s="73">
        <f>+'PAI 2025 GPS rempl2)'!P503</f>
        <v>0</v>
      </c>
      <c r="Q506" s="73">
        <f>+'PAI 2025 GPS rempl2)'!Q503</f>
        <v>1</v>
      </c>
      <c r="R506" s="73" t="str">
        <f>+'PAI 2025 GPS rempl2)'!R503</f>
        <v>Númerica</v>
      </c>
      <c r="S506" s="73" t="str">
        <f>+'PAI 2025 GPS rempl2)'!S503</f>
        <v># de Concepto diagnóstico entregado / 1 Concepto diagnóstico prrevisto a entregar</v>
      </c>
      <c r="T506" s="73" t="str">
        <f>+'PAI 2025 GPS rempl2)'!T503</f>
        <v>2025-10-01</v>
      </c>
      <c r="U506" s="73" t="str">
        <f>+'PAI 2025 GPS rempl2)'!U503</f>
        <v>2025-11-28</v>
      </c>
      <c r="V506" s="73" t="str">
        <f>+'PAI 2025 GPS rempl2)'!V503</f>
        <v>20-OFICINA DE TECNOLOGÍA E INFORMÁTICA</v>
      </c>
    </row>
    <row r="507" spans="1:22" x14ac:dyDescent="0.25">
      <c r="A507" s="36">
        <f>+'PAI 2025 GPS rempl2)'!A504</f>
        <v>0</v>
      </c>
    </row>
    <row r="508" spans="1:22" x14ac:dyDescent="0.25">
      <c r="A508" s="36">
        <f>+'PAI 2025 GPS rempl2)'!A505</f>
        <v>0</v>
      </c>
    </row>
    <row r="509" spans="1:22" x14ac:dyDescent="0.25">
      <c r="A509" s="36">
        <f>+'PAI 2025 GPS rempl2)'!A506</f>
        <v>0</v>
      </c>
      <c r="O509" s="63"/>
    </row>
    <row r="510" spans="1:22" x14ac:dyDescent="0.25">
      <c r="A510" s="36">
        <f>+'PAI 2025 GPS rempl2)'!A507</f>
        <v>0</v>
      </c>
      <c r="O510" s="63"/>
    </row>
    <row r="511" spans="1:22" x14ac:dyDescent="0.25">
      <c r="A511" s="36">
        <f>+'PAI 2025 GPS rempl2)'!A508</f>
        <v>0</v>
      </c>
      <c r="O511" s="63"/>
    </row>
    <row r="512" spans="1:22" x14ac:dyDescent="0.25">
      <c r="O512" s="63"/>
    </row>
    <row r="513" spans="15:15" x14ac:dyDescent="0.25">
      <c r="O513" s="63"/>
    </row>
    <row r="514" spans="15:15" x14ac:dyDescent="0.25">
      <c r="O514" s="63"/>
    </row>
    <row r="515" spans="15:15" x14ac:dyDescent="0.25">
      <c r="O515" s="63"/>
    </row>
    <row r="516" spans="15:15" x14ac:dyDescent="0.25">
      <c r="O516" s="63"/>
    </row>
    <row r="517" spans="15:15" x14ac:dyDescent="0.25">
      <c r="O517" s="63"/>
    </row>
    <row r="518" spans="15:15" x14ac:dyDescent="0.25">
      <c r="O518" s="63"/>
    </row>
  </sheetData>
  <autoFilter ref="A6:Y6" xr:uid="{42FF16A9-EC1A-4B95-B996-96DF87FDE5DF}"/>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tabColor rgb="FFFF0000"/>
  </sheetPr>
  <dimension ref="A1:V515"/>
  <sheetViews>
    <sheetView zoomScale="68" zoomScaleNormal="115" workbookViewId="0">
      <selection activeCell="B2" sqref="B2:V2"/>
    </sheetView>
  </sheetViews>
  <sheetFormatPr baseColWidth="10" defaultColWidth="9.140625" defaultRowHeight="15" x14ac:dyDescent="0.25"/>
  <cols>
    <col min="1" max="1" width="9.140625" style="31"/>
    <col min="2" max="2" width="23.7109375" style="31" customWidth="1"/>
    <col min="3" max="3" width="19.85546875" style="31" bestFit="1" customWidth="1"/>
    <col min="4" max="4" width="26" style="31" customWidth="1"/>
    <col min="5" max="5" width="8.28515625" style="31" bestFit="1" customWidth="1"/>
    <col min="6" max="6" width="11.28515625" style="31" customWidth="1"/>
    <col min="7" max="7" width="22.28515625" style="31" customWidth="1"/>
    <col min="8" max="8" width="23.28515625" style="31" customWidth="1"/>
    <col min="9" max="9" width="27.85546875" style="31" customWidth="1"/>
    <col min="10" max="10" width="14.5703125" style="31" customWidth="1"/>
    <col min="11" max="11" width="24.42578125" style="31" customWidth="1"/>
    <col min="12" max="12" width="24.7109375" style="31" customWidth="1"/>
    <col min="13" max="15" width="61.140625" style="31" customWidth="1"/>
    <col min="16" max="16" width="52.85546875" style="31" customWidth="1"/>
    <col min="17" max="17" width="31.7109375" style="31" customWidth="1"/>
    <col min="18" max="18" width="17.140625" style="31" bestFit="1" customWidth="1"/>
    <col min="19" max="19" width="6.42578125" style="31" bestFit="1" customWidth="1"/>
    <col min="20" max="20" width="15.5703125" style="31" customWidth="1"/>
    <col min="21" max="21" width="20.85546875" style="31" bestFit="1" customWidth="1"/>
    <col min="22" max="22" width="67" style="31" customWidth="1"/>
    <col min="23" max="16384" width="9.140625" style="31"/>
  </cols>
  <sheetData>
    <row r="1" spans="1:22" x14ac:dyDescent="0.25">
      <c r="A1" s="31">
        <v>1</v>
      </c>
      <c r="B1" s="31">
        <v>2</v>
      </c>
      <c r="C1" s="31">
        <v>3</v>
      </c>
      <c r="D1" s="31">
        <v>4</v>
      </c>
      <c r="E1" s="31">
        <v>5</v>
      </c>
      <c r="F1" s="31">
        <v>6</v>
      </c>
      <c r="G1" s="31">
        <v>7</v>
      </c>
      <c r="H1" s="31">
        <v>8</v>
      </c>
      <c r="I1" s="31">
        <v>9</v>
      </c>
      <c r="J1" s="31">
        <v>10</v>
      </c>
      <c r="K1" s="31">
        <v>11</v>
      </c>
      <c r="L1" s="31">
        <v>12</v>
      </c>
      <c r="M1" s="31">
        <v>13</v>
      </c>
      <c r="N1" s="31">
        <v>14</v>
      </c>
      <c r="O1" s="31">
        <v>15</v>
      </c>
      <c r="P1" s="31">
        <v>16</v>
      </c>
      <c r="Q1" s="31">
        <v>17</v>
      </c>
      <c r="R1" s="31">
        <v>18</v>
      </c>
      <c r="S1" s="31">
        <v>19</v>
      </c>
      <c r="T1" s="31">
        <v>20</v>
      </c>
      <c r="U1" s="31">
        <v>21</v>
      </c>
      <c r="V1" s="31">
        <v>22</v>
      </c>
    </row>
    <row r="2" spans="1:22" ht="21" x14ac:dyDescent="0.35">
      <c r="B2" s="152" t="s">
        <v>1807</v>
      </c>
      <c r="C2" s="153"/>
      <c r="D2" s="153"/>
      <c r="E2" s="153"/>
      <c r="F2" s="153"/>
      <c r="G2" s="153"/>
      <c r="H2" s="153"/>
      <c r="I2" s="153"/>
      <c r="J2" s="153"/>
      <c r="K2" s="153"/>
      <c r="L2" s="153"/>
      <c r="M2" s="153"/>
      <c r="N2" s="153"/>
      <c r="O2" s="153"/>
      <c r="P2" s="153"/>
      <c r="Q2" s="153"/>
      <c r="R2" s="153"/>
      <c r="S2" s="153"/>
      <c r="T2" s="153"/>
      <c r="U2" s="153"/>
      <c r="V2" s="153"/>
    </row>
    <row r="3" spans="1:22" x14ac:dyDescent="0.25">
      <c r="B3" s="41" t="s">
        <v>1749</v>
      </c>
      <c r="C3" s="41" t="s">
        <v>1750</v>
      </c>
      <c r="D3" s="41" t="s">
        <v>516</v>
      </c>
      <c r="E3" s="41" t="s">
        <v>1751</v>
      </c>
      <c r="F3" s="41" t="s">
        <v>1752</v>
      </c>
      <c r="G3" s="41" t="s">
        <v>1753</v>
      </c>
      <c r="H3" s="41" t="s">
        <v>1754</v>
      </c>
      <c r="I3" s="41" t="s">
        <v>518</v>
      </c>
      <c r="J3" s="41" t="s">
        <v>1755</v>
      </c>
      <c r="K3" s="41" t="s">
        <v>1756</v>
      </c>
      <c r="L3" s="41" t="s">
        <v>1757</v>
      </c>
      <c r="M3" s="41" t="s">
        <v>1758</v>
      </c>
      <c r="N3" s="41" t="s">
        <v>1759</v>
      </c>
      <c r="O3" s="41" t="s">
        <v>520</v>
      </c>
      <c r="P3" s="41" t="s">
        <v>1760</v>
      </c>
      <c r="Q3" s="41" t="s">
        <v>3</v>
      </c>
      <c r="R3" s="41" t="s">
        <v>4</v>
      </c>
      <c r="S3" s="41" t="s">
        <v>521</v>
      </c>
      <c r="T3" s="41" t="s">
        <v>5</v>
      </c>
      <c r="U3" s="41" t="s">
        <v>6</v>
      </c>
      <c r="V3" s="41" t="s">
        <v>1761</v>
      </c>
    </row>
    <row r="4" spans="1:22" x14ac:dyDescent="0.25">
      <c r="A4" s="31" t="str">
        <f t="shared" ref="A4:A67" si="0">+E4</f>
        <v>111.1</v>
      </c>
      <c r="B4" t="s">
        <v>522</v>
      </c>
      <c r="C4">
        <v>0</v>
      </c>
      <c r="D4" t="s">
        <v>523</v>
      </c>
      <c r="E4" t="s">
        <v>524</v>
      </c>
      <c r="F4" t="s">
        <v>525</v>
      </c>
      <c r="G4" t="s">
        <v>1762</v>
      </c>
      <c r="H4" t="s">
        <v>1763</v>
      </c>
      <c r="I4" t="s">
        <v>1764</v>
      </c>
      <c r="J4" t="s">
        <v>19</v>
      </c>
      <c r="K4" t="s">
        <v>526</v>
      </c>
      <c r="L4" t="s">
        <v>19</v>
      </c>
      <c r="M4" t="s">
        <v>527</v>
      </c>
      <c r="N4" t="s">
        <v>528</v>
      </c>
      <c r="O4" t="s">
        <v>64</v>
      </c>
      <c r="P4">
        <v>20</v>
      </c>
      <c r="Q4">
        <v>1</v>
      </c>
      <c r="R4" t="s">
        <v>529</v>
      </c>
      <c r="S4" t="s">
        <v>530</v>
      </c>
      <c r="T4" t="s">
        <v>531</v>
      </c>
      <c r="U4" t="s">
        <v>532</v>
      </c>
      <c r="V4" t="s">
        <v>522</v>
      </c>
    </row>
    <row r="5" spans="1:22" x14ac:dyDescent="0.25">
      <c r="A5" s="31" t="str">
        <f t="shared" si="0"/>
        <v>111.1.1</v>
      </c>
      <c r="B5" t="s">
        <v>522</v>
      </c>
      <c r="C5">
        <v>0</v>
      </c>
      <c r="D5" t="s">
        <v>533</v>
      </c>
      <c r="E5" t="s">
        <v>534</v>
      </c>
      <c r="F5" t="s">
        <v>19</v>
      </c>
      <c r="G5" t="s">
        <v>19</v>
      </c>
      <c r="H5" t="s">
        <v>19</v>
      </c>
      <c r="I5" t="s">
        <v>19</v>
      </c>
      <c r="J5" t="s">
        <v>19</v>
      </c>
      <c r="K5" t="s">
        <v>19</v>
      </c>
      <c r="L5" t="s">
        <v>19</v>
      </c>
      <c r="M5" t="s">
        <v>19</v>
      </c>
      <c r="N5" t="s">
        <v>19</v>
      </c>
      <c r="O5" t="s">
        <v>65</v>
      </c>
      <c r="P5">
        <v>50</v>
      </c>
      <c r="Q5">
        <v>1</v>
      </c>
      <c r="R5" t="s">
        <v>529</v>
      </c>
      <c r="S5" t="s">
        <v>535</v>
      </c>
      <c r="T5" t="s">
        <v>531</v>
      </c>
      <c r="U5" t="s">
        <v>532</v>
      </c>
      <c r="V5" t="s">
        <v>522</v>
      </c>
    </row>
    <row r="6" spans="1:22" x14ac:dyDescent="0.25">
      <c r="A6" s="31" t="str">
        <f t="shared" si="0"/>
        <v>111.1.2</v>
      </c>
      <c r="B6" t="s">
        <v>522</v>
      </c>
      <c r="C6">
        <v>0</v>
      </c>
      <c r="D6" t="s">
        <v>533</v>
      </c>
      <c r="E6" t="s">
        <v>536</v>
      </c>
      <c r="F6" t="s">
        <v>19</v>
      </c>
      <c r="G6" t="s">
        <v>19</v>
      </c>
      <c r="H6" t="s">
        <v>19</v>
      </c>
      <c r="I6" t="s">
        <v>19</v>
      </c>
      <c r="J6" t="s">
        <v>19</v>
      </c>
      <c r="K6" t="s">
        <v>19</v>
      </c>
      <c r="L6" t="s">
        <v>19</v>
      </c>
      <c r="M6" t="s">
        <v>19</v>
      </c>
      <c r="N6" t="s">
        <v>19</v>
      </c>
      <c r="O6" t="s">
        <v>66</v>
      </c>
      <c r="P6">
        <v>50</v>
      </c>
      <c r="Q6">
        <v>1</v>
      </c>
      <c r="R6" t="s">
        <v>529</v>
      </c>
      <c r="S6" t="s">
        <v>537</v>
      </c>
      <c r="T6" t="s">
        <v>531</v>
      </c>
      <c r="U6" t="s">
        <v>532</v>
      </c>
      <c r="V6" t="s">
        <v>522</v>
      </c>
    </row>
    <row r="7" spans="1:22" x14ac:dyDescent="0.25">
      <c r="A7" s="31" t="str">
        <f t="shared" si="0"/>
        <v>111.2</v>
      </c>
      <c r="B7" t="s">
        <v>522</v>
      </c>
      <c r="C7">
        <v>0</v>
      </c>
      <c r="D7" t="s">
        <v>523</v>
      </c>
      <c r="E7" t="s">
        <v>538</v>
      </c>
      <c r="F7" t="s">
        <v>525</v>
      </c>
      <c r="G7" t="s">
        <v>1762</v>
      </c>
      <c r="H7" t="s">
        <v>1763</v>
      </c>
      <c r="I7" t="s">
        <v>1764</v>
      </c>
      <c r="J7" t="s">
        <v>19</v>
      </c>
      <c r="K7" t="s">
        <v>526</v>
      </c>
      <c r="L7" t="s">
        <v>19</v>
      </c>
      <c r="M7" t="s">
        <v>527</v>
      </c>
      <c r="N7" t="s">
        <v>539</v>
      </c>
      <c r="O7" t="s">
        <v>67</v>
      </c>
      <c r="P7">
        <v>20</v>
      </c>
      <c r="Q7">
        <v>1</v>
      </c>
      <c r="R7" t="s">
        <v>529</v>
      </c>
      <c r="S7" t="s">
        <v>540</v>
      </c>
      <c r="T7" t="s">
        <v>531</v>
      </c>
      <c r="U7" t="s">
        <v>532</v>
      </c>
      <c r="V7" t="s">
        <v>522</v>
      </c>
    </row>
    <row r="8" spans="1:22" x14ac:dyDescent="0.25">
      <c r="A8" s="31" t="str">
        <f t="shared" si="0"/>
        <v>111.2.1</v>
      </c>
      <c r="B8" t="s">
        <v>522</v>
      </c>
      <c r="C8">
        <v>0</v>
      </c>
      <c r="D8" t="s">
        <v>533</v>
      </c>
      <c r="E8" t="s">
        <v>541</v>
      </c>
      <c r="F8" t="s">
        <v>19</v>
      </c>
      <c r="G8" t="s">
        <v>19</v>
      </c>
      <c r="H8" t="s">
        <v>19</v>
      </c>
      <c r="I8" t="s">
        <v>19</v>
      </c>
      <c r="J8" t="s">
        <v>19</v>
      </c>
      <c r="K8" t="s">
        <v>19</v>
      </c>
      <c r="L8" t="s">
        <v>19</v>
      </c>
      <c r="M8" t="s">
        <v>19</v>
      </c>
      <c r="N8" t="s">
        <v>19</v>
      </c>
      <c r="O8" t="s">
        <v>68</v>
      </c>
      <c r="P8">
        <v>50</v>
      </c>
      <c r="Q8">
        <v>1</v>
      </c>
      <c r="R8" t="s">
        <v>529</v>
      </c>
      <c r="S8" t="s">
        <v>542</v>
      </c>
      <c r="T8" t="s">
        <v>531</v>
      </c>
      <c r="U8" t="s">
        <v>532</v>
      </c>
      <c r="V8" t="s">
        <v>522</v>
      </c>
    </row>
    <row r="9" spans="1:22" x14ac:dyDescent="0.25">
      <c r="A9" s="31" t="str">
        <f t="shared" si="0"/>
        <v>111.2.2</v>
      </c>
      <c r="B9" t="s">
        <v>522</v>
      </c>
      <c r="C9">
        <v>0</v>
      </c>
      <c r="D9" t="s">
        <v>533</v>
      </c>
      <c r="E9" t="s">
        <v>543</v>
      </c>
      <c r="F9" t="s">
        <v>19</v>
      </c>
      <c r="G9" t="s">
        <v>19</v>
      </c>
      <c r="H9" t="s">
        <v>19</v>
      </c>
      <c r="I9" t="s">
        <v>19</v>
      </c>
      <c r="J9" t="s">
        <v>19</v>
      </c>
      <c r="K9" t="s">
        <v>19</v>
      </c>
      <c r="L9" t="s">
        <v>19</v>
      </c>
      <c r="M9" t="s">
        <v>19</v>
      </c>
      <c r="N9" t="s">
        <v>19</v>
      </c>
      <c r="O9" t="s">
        <v>69</v>
      </c>
      <c r="P9">
        <v>50</v>
      </c>
      <c r="Q9">
        <v>1</v>
      </c>
      <c r="R9" t="s">
        <v>529</v>
      </c>
      <c r="S9" t="s">
        <v>544</v>
      </c>
      <c r="T9" t="s">
        <v>531</v>
      </c>
      <c r="U9" t="s">
        <v>532</v>
      </c>
      <c r="V9" t="s">
        <v>522</v>
      </c>
    </row>
    <row r="10" spans="1:22" x14ac:dyDescent="0.25">
      <c r="A10" s="31" t="str">
        <f t="shared" si="0"/>
        <v>111.3</v>
      </c>
      <c r="B10" t="s">
        <v>522</v>
      </c>
      <c r="C10">
        <v>0</v>
      </c>
      <c r="D10" t="s">
        <v>523</v>
      </c>
      <c r="E10" t="s">
        <v>545</v>
      </c>
      <c r="F10" t="s">
        <v>546</v>
      </c>
      <c r="G10" t="s">
        <v>1765</v>
      </c>
      <c r="H10" t="s">
        <v>1766</v>
      </c>
      <c r="I10" t="s">
        <v>1767</v>
      </c>
      <c r="J10" t="s">
        <v>547</v>
      </c>
      <c r="K10" t="s">
        <v>548</v>
      </c>
      <c r="L10" t="s">
        <v>22</v>
      </c>
      <c r="M10" t="s">
        <v>527</v>
      </c>
      <c r="N10" t="s">
        <v>19</v>
      </c>
      <c r="O10" t="s">
        <v>70</v>
      </c>
      <c r="P10">
        <v>60</v>
      </c>
      <c r="Q10">
        <v>1</v>
      </c>
      <c r="R10" t="s">
        <v>529</v>
      </c>
      <c r="S10" t="s">
        <v>549</v>
      </c>
      <c r="T10" t="s">
        <v>550</v>
      </c>
      <c r="U10" t="s">
        <v>551</v>
      </c>
      <c r="V10" t="s">
        <v>552</v>
      </c>
    </row>
    <row r="11" spans="1:22" x14ac:dyDescent="0.25">
      <c r="A11" s="31" t="str">
        <f t="shared" si="0"/>
        <v>111.3.1</v>
      </c>
      <c r="B11" t="s">
        <v>522</v>
      </c>
      <c r="C11">
        <v>0</v>
      </c>
      <c r="D11" t="s">
        <v>533</v>
      </c>
      <c r="E11" t="s">
        <v>553</v>
      </c>
      <c r="F11" t="s">
        <v>19</v>
      </c>
      <c r="G11" t="s">
        <v>19</v>
      </c>
      <c r="H11" t="s">
        <v>19</v>
      </c>
      <c r="I11" t="s">
        <v>19</v>
      </c>
      <c r="J11" t="s">
        <v>19</v>
      </c>
      <c r="K11" t="s">
        <v>19</v>
      </c>
      <c r="L11" t="s">
        <v>19</v>
      </c>
      <c r="M11" t="s">
        <v>19</v>
      </c>
      <c r="N11" t="s">
        <v>19</v>
      </c>
      <c r="O11" t="s">
        <v>71</v>
      </c>
      <c r="P11">
        <v>50</v>
      </c>
      <c r="Q11">
        <v>2</v>
      </c>
      <c r="R11" t="s">
        <v>529</v>
      </c>
      <c r="S11" t="s">
        <v>554</v>
      </c>
      <c r="T11" t="s">
        <v>550</v>
      </c>
      <c r="U11" t="s">
        <v>555</v>
      </c>
      <c r="V11" t="s">
        <v>556</v>
      </c>
    </row>
    <row r="12" spans="1:22" x14ac:dyDescent="0.25">
      <c r="A12" s="31" t="str">
        <f t="shared" si="0"/>
        <v>111.3.2</v>
      </c>
      <c r="B12" t="s">
        <v>522</v>
      </c>
      <c r="C12">
        <v>0</v>
      </c>
      <c r="D12" t="s">
        <v>533</v>
      </c>
      <c r="E12" t="s">
        <v>557</v>
      </c>
      <c r="F12" t="s">
        <v>19</v>
      </c>
      <c r="G12" t="s">
        <v>19</v>
      </c>
      <c r="H12" t="s">
        <v>19</v>
      </c>
      <c r="I12" t="s">
        <v>19</v>
      </c>
      <c r="J12" t="s">
        <v>19</v>
      </c>
      <c r="K12" t="s">
        <v>19</v>
      </c>
      <c r="L12" t="s">
        <v>19</v>
      </c>
      <c r="M12" t="s">
        <v>19</v>
      </c>
      <c r="N12" t="s">
        <v>19</v>
      </c>
      <c r="O12" t="s">
        <v>72</v>
      </c>
      <c r="P12">
        <v>25</v>
      </c>
      <c r="Q12">
        <v>2</v>
      </c>
      <c r="R12" t="s">
        <v>529</v>
      </c>
      <c r="S12" t="s">
        <v>558</v>
      </c>
      <c r="T12" t="s">
        <v>559</v>
      </c>
      <c r="U12" t="s">
        <v>560</v>
      </c>
      <c r="V12" t="s">
        <v>552</v>
      </c>
    </row>
    <row r="13" spans="1:22" x14ac:dyDescent="0.25">
      <c r="A13" s="31" t="str">
        <f t="shared" si="0"/>
        <v>111.3.3</v>
      </c>
      <c r="B13" t="s">
        <v>522</v>
      </c>
      <c r="C13">
        <v>0</v>
      </c>
      <c r="D13" t="s">
        <v>533</v>
      </c>
      <c r="E13" t="s">
        <v>561</v>
      </c>
      <c r="F13" t="s">
        <v>19</v>
      </c>
      <c r="G13" t="s">
        <v>19</v>
      </c>
      <c r="H13" t="s">
        <v>19</v>
      </c>
      <c r="I13" t="s">
        <v>19</v>
      </c>
      <c r="J13" t="s">
        <v>19</v>
      </c>
      <c r="K13" t="s">
        <v>19</v>
      </c>
      <c r="L13" t="s">
        <v>19</v>
      </c>
      <c r="M13" t="s">
        <v>19</v>
      </c>
      <c r="N13" t="s">
        <v>19</v>
      </c>
      <c r="O13" t="s">
        <v>73</v>
      </c>
      <c r="P13">
        <v>25</v>
      </c>
      <c r="Q13">
        <v>2</v>
      </c>
      <c r="R13" t="s">
        <v>529</v>
      </c>
      <c r="S13" t="s">
        <v>562</v>
      </c>
      <c r="T13" t="s">
        <v>563</v>
      </c>
      <c r="U13" t="s">
        <v>551</v>
      </c>
      <c r="V13" t="s">
        <v>522</v>
      </c>
    </row>
    <row r="14" spans="1:22" x14ac:dyDescent="0.25">
      <c r="A14" s="31" t="str">
        <f t="shared" si="0"/>
        <v>20.1</v>
      </c>
      <c r="B14" t="s">
        <v>590</v>
      </c>
      <c r="C14">
        <v>0</v>
      </c>
      <c r="D14" t="s">
        <v>523</v>
      </c>
      <c r="E14" t="s">
        <v>591</v>
      </c>
      <c r="F14" t="s">
        <v>546</v>
      </c>
      <c r="G14" t="s">
        <v>1765</v>
      </c>
      <c r="H14" t="s">
        <v>1766</v>
      </c>
      <c r="I14" t="s">
        <v>1767</v>
      </c>
      <c r="J14" t="s">
        <v>547</v>
      </c>
      <c r="K14" t="s">
        <v>526</v>
      </c>
      <c r="L14" t="s">
        <v>54</v>
      </c>
      <c r="M14" t="s">
        <v>592</v>
      </c>
      <c r="N14" t="s">
        <v>593</v>
      </c>
      <c r="O14" t="s">
        <v>422</v>
      </c>
      <c r="P14">
        <v>20</v>
      </c>
      <c r="Q14">
        <v>100</v>
      </c>
      <c r="R14" t="s">
        <v>568</v>
      </c>
      <c r="S14" t="s">
        <v>569</v>
      </c>
      <c r="T14" t="s">
        <v>559</v>
      </c>
      <c r="U14" t="s">
        <v>594</v>
      </c>
      <c r="V14" t="s">
        <v>590</v>
      </c>
    </row>
    <row r="15" spans="1:22" x14ac:dyDescent="0.25">
      <c r="A15" s="31" t="str">
        <f t="shared" si="0"/>
        <v>20.1.1</v>
      </c>
      <c r="B15" t="s">
        <v>590</v>
      </c>
      <c r="C15">
        <v>0</v>
      </c>
      <c r="D15" t="s">
        <v>533</v>
      </c>
      <c r="E15" t="s">
        <v>595</v>
      </c>
      <c r="F15" t="s">
        <v>19</v>
      </c>
      <c r="G15" t="s">
        <v>19</v>
      </c>
      <c r="H15" t="s">
        <v>19</v>
      </c>
      <c r="I15" t="s">
        <v>19</v>
      </c>
      <c r="J15" t="s">
        <v>19</v>
      </c>
      <c r="K15" t="s">
        <v>19</v>
      </c>
      <c r="L15" t="s">
        <v>19</v>
      </c>
      <c r="M15" t="s">
        <v>19</v>
      </c>
      <c r="N15" t="s">
        <v>19</v>
      </c>
      <c r="O15" t="s">
        <v>423</v>
      </c>
      <c r="P15">
        <v>20</v>
      </c>
      <c r="Q15">
        <v>1</v>
      </c>
      <c r="R15" t="s">
        <v>529</v>
      </c>
      <c r="S15" t="s">
        <v>596</v>
      </c>
      <c r="T15" t="s">
        <v>559</v>
      </c>
      <c r="U15" t="s">
        <v>555</v>
      </c>
      <c r="V15" t="s">
        <v>590</v>
      </c>
    </row>
    <row r="16" spans="1:22" x14ac:dyDescent="0.25">
      <c r="A16" s="31" t="str">
        <f t="shared" si="0"/>
        <v>20.1.2</v>
      </c>
      <c r="B16" t="s">
        <v>590</v>
      </c>
      <c r="C16">
        <v>0</v>
      </c>
      <c r="D16" t="s">
        <v>533</v>
      </c>
      <c r="E16" t="s">
        <v>597</v>
      </c>
      <c r="F16" t="s">
        <v>19</v>
      </c>
      <c r="G16" t="s">
        <v>19</v>
      </c>
      <c r="H16" t="s">
        <v>19</v>
      </c>
      <c r="I16" t="s">
        <v>19</v>
      </c>
      <c r="J16" t="s">
        <v>19</v>
      </c>
      <c r="K16" t="s">
        <v>19</v>
      </c>
      <c r="L16" t="s">
        <v>19</v>
      </c>
      <c r="M16" t="s">
        <v>19</v>
      </c>
      <c r="N16" t="s">
        <v>19</v>
      </c>
      <c r="O16" t="s">
        <v>424</v>
      </c>
      <c r="P16">
        <v>80</v>
      </c>
      <c r="Q16">
        <v>100</v>
      </c>
      <c r="R16" t="s">
        <v>568</v>
      </c>
      <c r="S16" t="s">
        <v>569</v>
      </c>
      <c r="T16" t="s">
        <v>598</v>
      </c>
      <c r="U16" t="s">
        <v>594</v>
      </c>
      <c r="V16" t="s">
        <v>590</v>
      </c>
    </row>
    <row r="17" spans="1:22" x14ac:dyDescent="0.25">
      <c r="A17" s="31" t="str">
        <f t="shared" si="0"/>
        <v>20.2</v>
      </c>
      <c r="B17" t="s">
        <v>590</v>
      </c>
      <c r="C17">
        <v>0</v>
      </c>
      <c r="D17" t="s">
        <v>523</v>
      </c>
      <c r="E17" t="s">
        <v>599</v>
      </c>
      <c r="F17" t="s">
        <v>546</v>
      </c>
      <c r="G17" t="s">
        <v>1765</v>
      </c>
      <c r="H17" t="s">
        <v>1766</v>
      </c>
      <c r="I17" t="s">
        <v>1767</v>
      </c>
      <c r="J17" t="s">
        <v>547</v>
      </c>
      <c r="K17" t="s">
        <v>526</v>
      </c>
      <c r="L17" t="s">
        <v>54</v>
      </c>
      <c r="M17" t="s">
        <v>592</v>
      </c>
      <c r="N17" t="s">
        <v>600</v>
      </c>
      <c r="O17" t="s">
        <v>425</v>
      </c>
      <c r="P17">
        <v>20</v>
      </c>
      <c r="Q17">
        <v>100</v>
      </c>
      <c r="R17" t="s">
        <v>568</v>
      </c>
      <c r="S17" t="s">
        <v>569</v>
      </c>
      <c r="T17" t="s">
        <v>559</v>
      </c>
      <c r="U17" t="s">
        <v>594</v>
      </c>
      <c r="V17" t="s">
        <v>590</v>
      </c>
    </row>
    <row r="18" spans="1:22" x14ac:dyDescent="0.25">
      <c r="A18" s="31" t="str">
        <f t="shared" si="0"/>
        <v>20.2.1</v>
      </c>
      <c r="B18" t="s">
        <v>590</v>
      </c>
      <c r="C18">
        <v>0</v>
      </c>
      <c r="D18" t="s">
        <v>533</v>
      </c>
      <c r="E18" t="s">
        <v>601</v>
      </c>
      <c r="F18" t="s">
        <v>19</v>
      </c>
      <c r="G18" t="s">
        <v>19</v>
      </c>
      <c r="H18" t="s">
        <v>19</v>
      </c>
      <c r="I18" t="s">
        <v>19</v>
      </c>
      <c r="J18" t="s">
        <v>19</v>
      </c>
      <c r="K18" t="s">
        <v>19</v>
      </c>
      <c r="L18" t="s">
        <v>19</v>
      </c>
      <c r="M18" t="s">
        <v>19</v>
      </c>
      <c r="N18" t="s">
        <v>19</v>
      </c>
      <c r="O18" t="s">
        <v>426</v>
      </c>
      <c r="P18">
        <v>20</v>
      </c>
      <c r="Q18">
        <v>1</v>
      </c>
      <c r="R18" t="s">
        <v>529</v>
      </c>
      <c r="S18" t="s">
        <v>596</v>
      </c>
      <c r="T18" t="s">
        <v>559</v>
      </c>
      <c r="U18" t="s">
        <v>602</v>
      </c>
      <c r="V18" t="s">
        <v>590</v>
      </c>
    </row>
    <row r="19" spans="1:22" x14ac:dyDescent="0.25">
      <c r="A19" s="31" t="str">
        <f t="shared" si="0"/>
        <v>20.2.2</v>
      </c>
      <c r="B19" t="s">
        <v>590</v>
      </c>
      <c r="C19">
        <v>0</v>
      </c>
      <c r="D19" t="s">
        <v>533</v>
      </c>
      <c r="E19" t="s">
        <v>603</v>
      </c>
      <c r="F19" t="s">
        <v>19</v>
      </c>
      <c r="G19" t="s">
        <v>19</v>
      </c>
      <c r="H19" t="s">
        <v>19</v>
      </c>
      <c r="I19" t="s">
        <v>19</v>
      </c>
      <c r="J19" t="s">
        <v>19</v>
      </c>
      <c r="K19" t="s">
        <v>19</v>
      </c>
      <c r="L19" t="s">
        <v>19</v>
      </c>
      <c r="M19" t="s">
        <v>19</v>
      </c>
      <c r="N19" t="s">
        <v>19</v>
      </c>
      <c r="O19" t="s">
        <v>427</v>
      </c>
      <c r="P19">
        <v>80</v>
      </c>
      <c r="Q19">
        <v>100</v>
      </c>
      <c r="R19" t="s">
        <v>568</v>
      </c>
      <c r="S19" t="s">
        <v>569</v>
      </c>
      <c r="T19" t="s">
        <v>598</v>
      </c>
      <c r="U19" t="s">
        <v>594</v>
      </c>
      <c r="V19" t="s">
        <v>590</v>
      </c>
    </row>
    <row r="20" spans="1:22" x14ac:dyDescent="0.25">
      <c r="A20" s="31" t="str">
        <f t="shared" si="0"/>
        <v>20.3</v>
      </c>
      <c r="B20" t="s">
        <v>590</v>
      </c>
      <c r="C20">
        <v>0</v>
      </c>
      <c r="D20" t="s">
        <v>523</v>
      </c>
      <c r="E20" t="s">
        <v>604</v>
      </c>
      <c r="F20" t="s">
        <v>525</v>
      </c>
      <c r="G20" t="s">
        <v>1762</v>
      </c>
      <c r="H20" t="s">
        <v>1763</v>
      </c>
      <c r="I20" t="s">
        <v>1764</v>
      </c>
      <c r="J20" t="s">
        <v>547</v>
      </c>
      <c r="K20" t="s">
        <v>526</v>
      </c>
      <c r="L20" t="s">
        <v>54</v>
      </c>
      <c r="M20" t="s">
        <v>1730</v>
      </c>
      <c r="N20" t="s">
        <v>605</v>
      </c>
      <c r="O20" t="s">
        <v>455</v>
      </c>
      <c r="P20">
        <v>20</v>
      </c>
      <c r="Q20">
        <v>100</v>
      </c>
      <c r="R20" t="s">
        <v>568</v>
      </c>
      <c r="S20" t="s">
        <v>569</v>
      </c>
      <c r="T20" t="s">
        <v>606</v>
      </c>
      <c r="U20" t="s">
        <v>594</v>
      </c>
      <c r="V20" t="s">
        <v>590</v>
      </c>
    </row>
    <row r="21" spans="1:22" x14ac:dyDescent="0.25">
      <c r="A21" s="31" t="str">
        <f t="shared" si="0"/>
        <v>20.3.1</v>
      </c>
      <c r="B21" t="s">
        <v>590</v>
      </c>
      <c r="C21">
        <v>0</v>
      </c>
      <c r="D21" t="s">
        <v>533</v>
      </c>
      <c r="E21" t="s">
        <v>607</v>
      </c>
      <c r="F21" t="s">
        <v>19</v>
      </c>
      <c r="G21" t="s">
        <v>19</v>
      </c>
      <c r="H21" t="s">
        <v>19</v>
      </c>
      <c r="I21" t="s">
        <v>19</v>
      </c>
      <c r="J21" t="s">
        <v>19</v>
      </c>
      <c r="K21" t="s">
        <v>19</v>
      </c>
      <c r="L21" t="s">
        <v>19</v>
      </c>
      <c r="M21" t="s">
        <v>19</v>
      </c>
      <c r="N21" t="s">
        <v>19</v>
      </c>
      <c r="O21" t="s">
        <v>456</v>
      </c>
      <c r="P21">
        <v>20</v>
      </c>
      <c r="Q21">
        <v>1</v>
      </c>
      <c r="R21" t="s">
        <v>529</v>
      </c>
      <c r="S21" t="s">
        <v>596</v>
      </c>
      <c r="T21" t="s">
        <v>606</v>
      </c>
      <c r="U21" t="s">
        <v>532</v>
      </c>
      <c r="V21" t="s">
        <v>590</v>
      </c>
    </row>
    <row r="22" spans="1:22" x14ac:dyDescent="0.25">
      <c r="A22" s="31" t="str">
        <f t="shared" si="0"/>
        <v>20.3.2</v>
      </c>
      <c r="B22" t="s">
        <v>590</v>
      </c>
      <c r="C22">
        <v>0</v>
      </c>
      <c r="D22" t="s">
        <v>533</v>
      </c>
      <c r="E22" t="s">
        <v>608</v>
      </c>
      <c r="F22" t="s">
        <v>19</v>
      </c>
      <c r="G22" t="s">
        <v>19</v>
      </c>
      <c r="H22" t="s">
        <v>19</v>
      </c>
      <c r="I22" t="s">
        <v>19</v>
      </c>
      <c r="J22" t="s">
        <v>19</v>
      </c>
      <c r="K22" t="s">
        <v>19</v>
      </c>
      <c r="L22" t="s">
        <v>19</v>
      </c>
      <c r="M22" t="s">
        <v>19</v>
      </c>
      <c r="N22" t="s">
        <v>19</v>
      </c>
      <c r="O22" t="s">
        <v>457</v>
      </c>
      <c r="P22">
        <v>80</v>
      </c>
      <c r="Q22">
        <v>100</v>
      </c>
      <c r="R22" t="s">
        <v>568</v>
      </c>
      <c r="S22" t="s">
        <v>569</v>
      </c>
      <c r="T22" t="s">
        <v>559</v>
      </c>
      <c r="U22" t="s">
        <v>594</v>
      </c>
      <c r="V22" t="s">
        <v>590</v>
      </c>
    </row>
    <row r="23" spans="1:22" x14ac:dyDescent="0.25">
      <c r="A23" s="31" t="str">
        <f t="shared" si="0"/>
        <v>20.4</v>
      </c>
      <c r="B23" t="s">
        <v>590</v>
      </c>
      <c r="C23">
        <v>0</v>
      </c>
      <c r="D23" t="s">
        <v>523</v>
      </c>
      <c r="E23" t="s">
        <v>609</v>
      </c>
      <c r="F23" t="s">
        <v>525</v>
      </c>
      <c r="G23" t="s">
        <v>1762</v>
      </c>
      <c r="H23" t="s">
        <v>1763</v>
      </c>
      <c r="I23" t="s">
        <v>1764</v>
      </c>
      <c r="J23" t="s">
        <v>547</v>
      </c>
      <c r="K23" t="s">
        <v>526</v>
      </c>
      <c r="L23" t="s">
        <v>54</v>
      </c>
      <c r="M23" t="s">
        <v>1730</v>
      </c>
      <c r="N23" t="s">
        <v>610</v>
      </c>
      <c r="O23" t="s">
        <v>458</v>
      </c>
      <c r="P23">
        <v>20</v>
      </c>
      <c r="Q23">
        <v>100</v>
      </c>
      <c r="R23" t="s">
        <v>568</v>
      </c>
      <c r="S23" t="s">
        <v>611</v>
      </c>
      <c r="T23" t="s">
        <v>612</v>
      </c>
      <c r="U23" t="s">
        <v>594</v>
      </c>
      <c r="V23" t="s">
        <v>590</v>
      </c>
    </row>
    <row r="24" spans="1:22" x14ac:dyDescent="0.25">
      <c r="A24" s="31" t="str">
        <f t="shared" si="0"/>
        <v>20.4.1</v>
      </c>
      <c r="B24" t="s">
        <v>590</v>
      </c>
      <c r="C24">
        <v>0</v>
      </c>
      <c r="D24" t="s">
        <v>533</v>
      </c>
      <c r="E24" t="s">
        <v>613</v>
      </c>
      <c r="F24" t="s">
        <v>19</v>
      </c>
      <c r="G24" t="s">
        <v>19</v>
      </c>
      <c r="H24" t="s">
        <v>19</v>
      </c>
      <c r="I24" t="s">
        <v>19</v>
      </c>
      <c r="J24" t="s">
        <v>19</v>
      </c>
      <c r="K24" t="s">
        <v>19</v>
      </c>
      <c r="L24" t="s">
        <v>19</v>
      </c>
      <c r="M24" t="s">
        <v>19</v>
      </c>
      <c r="N24" t="s">
        <v>19</v>
      </c>
      <c r="O24" t="s">
        <v>459</v>
      </c>
      <c r="P24">
        <v>40</v>
      </c>
      <c r="Q24">
        <v>1</v>
      </c>
      <c r="R24" t="s">
        <v>529</v>
      </c>
      <c r="S24" t="s">
        <v>614</v>
      </c>
      <c r="T24" t="s">
        <v>612</v>
      </c>
      <c r="U24" t="s">
        <v>615</v>
      </c>
      <c r="V24" t="s">
        <v>590</v>
      </c>
    </row>
    <row r="25" spans="1:22" x14ac:dyDescent="0.25">
      <c r="A25" s="31" t="str">
        <f t="shared" si="0"/>
        <v>20.4.2</v>
      </c>
      <c r="B25" t="s">
        <v>590</v>
      </c>
      <c r="C25">
        <v>0</v>
      </c>
      <c r="D25" t="s">
        <v>533</v>
      </c>
      <c r="E25" t="s">
        <v>616</v>
      </c>
      <c r="F25" t="s">
        <v>19</v>
      </c>
      <c r="G25" t="s">
        <v>19</v>
      </c>
      <c r="H25" t="s">
        <v>19</v>
      </c>
      <c r="I25" t="s">
        <v>19</v>
      </c>
      <c r="J25" t="s">
        <v>19</v>
      </c>
      <c r="K25" t="s">
        <v>19</v>
      </c>
      <c r="L25" t="s">
        <v>19</v>
      </c>
      <c r="M25" t="s">
        <v>19</v>
      </c>
      <c r="N25" t="s">
        <v>19</v>
      </c>
      <c r="O25" t="s">
        <v>460</v>
      </c>
      <c r="P25">
        <v>60</v>
      </c>
      <c r="Q25">
        <v>100</v>
      </c>
      <c r="R25" t="s">
        <v>568</v>
      </c>
      <c r="S25" t="s">
        <v>611</v>
      </c>
      <c r="T25" t="s">
        <v>578</v>
      </c>
      <c r="U25" t="s">
        <v>594</v>
      </c>
      <c r="V25" t="s">
        <v>590</v>
      </c>
    </row>
    <row r="26" spans="1:22" x14ac:dyDescent="0.25">
      <c r="A26" s="31" t="str">
        <f t="shared" si="0"/>
        <v>20.5</v>
      </c>
      <c r="B26" t="s">
        <v>590</v>
      </c>
      <c r="C26">
        <v>0</v>
      </c>
      <c r="D26" t="s">
        <v>523</v>
      </c>
      <c r="E26" t="s">
        <v>617</v>
      </c>
      <c r="F26" t="s">
        <v>546</v>
      </c>
      <c r="G26" t="s">
        <v>1768</v>
      </c>
      <c r="H26" t="s">
        <v>1769</v>
      </c>
      <c r="I26" t="s">
        <v>1770</v>
      </c>
      <c r="J26" t="s">
        <v>618</v>
      </c>
      <c r="K26" t="s">
        <v>526</v>
      </c>
      <c r="L26" t="s">
        <v>54</v>
      </c>
      <c r="M26" t="s">
        <v>592</v>
      </c>
      <c r="N26" t="s">
        <v>610</v>
      </c>
      <c r="O26" t="s">
        <v>428</v>
      </c>
      <c r="P26">
        <v>20</v>
      </c>
      <c r="Q26">
        <v>100</v>
      </c>
      <c r="R26" t="s">
        <v>568</v>
      </c>
      <c r="S26" t="s">
        <v>569</v>
      </c>
      <c r="T26" t="s">
        <v>606</v>
      </c>
      <c r="U26" t="s">
        <v>594</v>
      </c>
      <c r="V26" t="s">
        <v>590</v>
      </c>
    </row>
    <row r="27" spans="1:22" x14ac:dyDescent="0.25">
      <c r="A27" s="31" t="str">
        <f t="shared" si="0"/>
        <v>20.5.1</v>
      </c>
      <c r="B27" t="s">
        <v>590</v>
      </c>
      <c r="C27">
        <v>0</v>
      </c>
      <c r="D27" t="s">
        <v>533</v>
      </c>
      <c r="E27" t="s">
        <v>619</v>
      </c>
      <c r="F27" t="s">
        <v>19</v>
      </c>
      <c r="G27" t="s">
        <v>19</v>
      </c>
      <c r="H27" t="s">
        <v>19</v>
      </c>
      <c r="I27" t="s">
        <v>19</v>
      </c>
      <c r="J27" t="s">
        <v>19</v>
      </c>
      <c r="K27" t="s">
        <v>19</v>
      </c>
      <c r="L27" t="s">
        <v>19</v>
      </c>
      <c r="M27" t="s">
        <v>19</v>
      </c>
      <c r="N27" t="s">
        <v>19</v>
      </c>
      <c r="O27" t="s">
        <v>429</v>
      </c>
      <c r="P27">
        <v>20</v>
      </c>
      <c r="Q27">
        <v>1</v>
      </c>
      <c r="R27" t="s">
        <v>529</v>
      </c>
      <c r="S27" t="s">
        <v>596</v>
      </c>
      <c r="T27" t="s">
        <v>606</v>
      </c>
      <c r="U27" t="s">
        <v>532</v>
      </c>
      <c r="V27" t="s">
        <v>590</v>
      </c>
    </row>
    <row r="28" spans="1:22" x14ac:dyDescent="0.25">
      <c r="A28" s="31" t="str">
        <f t="shared" si="0"/>
        <v>20.5.2</v>
      </c>
      <c r="B28" t="s">
        <v>590</v>
      </c>
      <c r="C28">
        <v>0</v>
      </c>
      <c r="D28" t="s">
        <v>533</v>
      </c>
      <c r="E28" t="s">
        <v>620</v>
      </c>
      <c r="F28" t="s">
        <v>19</v>
      </c>
      <c r="G28" t="s">
        <v>19</v>
      </c>
      <c r="H28" t="s">
        <v>19</v>
      </c>
      <c r="I28" t="s">
        <v>19</v>
      </c>
      <c r="J28" t="s">
        <v>19</v>
      </c>
      <c r="K28" t="s">
        <v>19</v>
      </c>
      <c r="L28" t="s">
        <v>19</v>
      </c>
      <c r="M28" t="s">
        <v>19</v>
      </c>
      <c r="N28" t="s">
        <v>19</v>
      </c>
      <c r="O28" t="s">
        <v>430</v>
      </c>
      <c r="P28">
        <v>80</v>
      </c>
      <c r="Q28">
        <v>100</v>
      </c>
      <c r="R28" t="s">
        <v>568</v>
      </c>
      <c r="S28" t="s">
        <v>569</v>
      </c>
      <c r="T28" t="s">
        <v>559</v>
      </c>
      <c r="U28" t="s">
        <v>594</v>
      </c>
      <c r="V28" t="s">
        <v>590</v>
      </c>
    </row>
    <row r="29" spans="1:22" x14ac:dyDescent="0.25">
      <c r="A29" s="31" t="str">
        <f t="shared" si="0"/>
        <v>117.1</v>
      </c>
      <c r="B29" t="s">
        <v>621</v>
      </c>
      <c r="C29">
        <v>0</v>
      </c>
      <c r="D29" t="s">
        <v>523</v>
      </c>
      <c r="E29" t="s">
        <v>622</v>
      </c>
      <c r="F29" t="s">
        <v>546</v>
      </c>
      <c r="G29" t="s">
        <v>1765</v>
      </c>
      <c r="H29" t="s">
        <v>1766</v>
      </c>
      <c r="I29" t="s">
        <v>1767</v>
      </c>
      <c r="J29" t="s">
        <v>19</v>
      </c>
      <c r="K29" t="s">
        <v>526</v>
      </c>
      <c r="L29" t="s">
        <v>19</v>
      </c>
      <c r="M29" t="s">
        <v>527</v>
      </c>
      <c r="N29" t="s">
        <v>567</v>
      </c>
      <c r="O29" t="s">
        <v>74</v>
      </c>
      <c r="P29">
        <v>15</v>
      </c>
      <c r="Q29">
        <v>100</v>
      </c>
      <c r="R29" t="s">
        <v>568</v>
      </c>
      <c r="S29" t="s">
        <v>623</v>
      </c>
      <c r="T29" t="s">
        <v>559</v>
      </c>
      <c r="U29" t="s">
        <v>579</v>
      </c>
      <c r="V29" t="s">
        <v>621</v>
      </c>
    </row>
    <row r="30" spans="1:22" x14ac:dyDescent="0.25">
      <c r="A30" s="31" t="str">
        <f t="shared" si="0"/>
        <v>117.1.1</v>
      </c>
      <c r="B30" t="s">
        <v>621</v>
      </c>
      <c r="C30">
        <v>0</v>
      </c>
      <c r="D30" t="s">
        <v>533</v>
      </c>
      <c r="E30" t="s">
        <v>624</v>
      </c>
      <c r="F30" t="s">
        <v>19</v>
      </c>
      <c r="G30" t="s">
        <v>19</v>
      </c>
      <c r="H30" t="s">
        <v>19</v>
      </c>
      <c r="I30" t="s">
        <v>19</v>
      </c>
      <c r="J30" t="s">
        <v>19</v>
      </c>
      <c r="K30" t="s">
        <v>19</v>
      </c>
      <c r="L30" t="s">
        <v>19</v>
      </c>
      <c r="M30" t="s">
        <v>19</v>
      </c>
      <c r="N30" t="s">
        <v>19</v>
      </c>
      <c r="O30" t="s">
        <v>75</v>
      </c>
      <c r="P30">
        <v>25</v>
      </c>
      <c r="Q30">
        <v>100</v>
      </c>
      <c r="R30" t="s">
        <v>568</v>
      </c>
      <c r="S30" t="s">
        <v>625</v>
      </c>
      <c r="T30" t="s">
        <v>559</v>
      </c>
      <c r="U30" t="s">
        <v>579</v>
      </c>
      <c r="V30" t="s">
        <v>621</v>
      </c>
    </row>
    <row r="31" spans="1:22" x14ac:dyDescent="0.25">
      <c r="A31" s="31" t="str">
        <f t="shared" si="0"/>
        <v>117.1.2</v>
      </c>
      <c r="B31" t="s">
        <v>621</v>
      </c>
      <c r="C31">
        <v>0</v>
      </c>
      <c r="D31" t="s">
        <v>533</v>
      </c>
      <c r="E31" t="s">
        <v>626</v>
      </c>
      <c r="F31" t="s">
        <v>19</v>
      </c>
      <c r="G31" t="s">
        <v>19</v>
      </c>
      <c r="H31" t="s">
        <v>19</v>
      </c>
      <c r="I31" t="s">
        <v>19</v>
      </c>
      <c r="J31" t="s">
        <v>19</v>
      </c>
      <c r="K31" t="s">
        <v>19</v>
      </c>
      <c r="L31" t="s">
        <v>19</v>
      </c>
      <c r="M31" t="s">
        <v>19</v>
      </c>
      <c r="N31" t="s">
        <v>19</v>
      </c>
      <c r="O31" t="s">
        <v>76</v>
      </c>
      <c r="P31">
        <v>25</v>
      </c>
      <c r="Q31">
        <v>1</v>
      </c>
      <c r="R31" t="s">
        <v>529</v>
      </c>
      <c r="S31" t="s">
        <v>627</v>
      </c>
      <c r="T31" t="s">
        <v>578</v>
      </c>
      <c r="U31" t="s">
        <v>615</v>
      </c>
      <c r="V31" t="s">
        <v>621</v>
      </c>
    </row>
    <row r="32" spans="1:22" x14ac:dyDescent="0.25">
      <c r="A32" s="31" t="str">
        <f t="shared" si="0"/>
        <v>117.1.3</v>
      </c>
      <c r="B32" t="s">
        <v>621</v>
      </c>
      <c r="C32">
        <v>0</v>
      </c>
      <c r="D32" t="s">
        <v>533</v>
      </c>
      <c r="E32" t="s">
        <v>628</v>
      </c>
      <c r="F32" t="s">
        <v>19</v>
      </c>
      <c r="G32" t="s">
        <v>19</v>
      </c>
      <c r="H32" t="s">
        <v>19</v>
      </c>
      <c r="I32" t="s">
        <v>19</v>
      </c>
      <c r="J32" t="s">
        <v>19</v>
      </c>
      <c r="K32" t="s">
        <v>19</v>
      </c>
      <c r="L32" t="s">
        <v>19</v>
      </c>
      <c r="M32" t="s">
        <v>19</v>
      </c>
      <c r="N32" t="s">
        <v>19</v>
      </c>
      <c r="O32" t="s">
        <v>77</v>
      </c>
      <c r="P32">
        <v>25</v>
      </c>
      <c r="Q32">
        <v>1</v>
      </c>
      <c r="R32" t="s">
        <v>529</v>
      </c>
      <c r="S32" t="s">
        <v>629</v>
      </c>
      <c r="T32" t="s">
        <v>563</v>
      </c>
      <c r="U32" t="s">
        <v>630</v>
      </c>
      <c r="V32" t="s">
        <v>621</v>
      </c>
    </row>
    <row r="33" spans="1:22" x14ac:dyDescent="0.25">
      <c r="A33" s="31" t="str">
        <f t="shared" si="0"/>
        <v>117.1.4</v>
      </c>
      <c r="B33" t="s">
        <v>621</v>
      </c>
      <c r="C33">
        <v>0</v>
      </c>
      <c r="D33" t="s">
        <v>533</v>
      </c>
      <c r="E33" t="s">
        <v>631</v>
      </c>
      <c r="F33" t="s">
        <v>19</v>
      </c>
      <c r="G33" t="s">
        <v>19</v>
      </c>
      <c r="H33" t="s">
        <v>19</v>
      </c>
      <c r="I33" t="s">
        <v>19</v>
      </c>
      <c r="J33" t="s">
        <v>19</v>
      </c>
      <c r="K33" t="s">
        <v>19</v>
      </c>
      <c r="L33" t="s">
        <v>19</v>
      </c>
      <c r="M33" t="s">
        <v>19</v>
      </c>
      <c r="N33" t="s">
        <v>19</v>
      </c>
      <c r="O33" t="s">
        <v>78</v>
      </c>
      <c r="P33">
        <v>25</v>
      </c>
      <c r="Q33">
        <v>6</v>
      </c>
      <c r="R33" t="s">
        <v>529</v>
      </c>
      <c r="S33" t="s">
        <v>632</v>
      </c>
      <c r="T33" t="s">
        <v>563</v>
      </c>
      <c r="U33" t="s">
        <v>579</v>
      </c>
      <c r="V33" t="s">
        <v>621</v>
      </c>
    </row>
    <row r="34" spans="1:22" x14ac:dyDescent="0.25">
      <c r="A34" s="31" t="str">
        <f t="shared" si="0"/>
        <v>117.2</v>
      </c>
      <c r="B34" t="s">
        <v>621</v>
      </c>
      <c r="C34">
        <v>0</v>
      </c>
      <c r="D34" t="s">
        <v>523</v>
      </c>
      <c r="E34" t="s">
        <v>633</v>
      </c>
      <c r="F34" t="s">
        <v>525</v>
      </c>
      <c r="G34" t="s">
        <v>1762</v>
      </c>
      <c r="H34" t="s">
        <v>1763</v>
      </c>
      <c r="I34" t="s">
        <v>1764</v>
      </c>
      <c r="J34" t="s">
        <v>19</v>
      </c>
      <c r="K34" t="s">
        <v>526</v>
      </c>
      <c r="L34" t="s">
        <v>19</v>
      </c>
      <c r="M34" t="s">
        <v>527</v>
      </c>
      <c r="N34" t="s">
        <v>634</v>
      </c>
      <c r="O34" t="s">
        <v>79</v>
      </c>
      <c r="P34">
        <v>17</v>
      </c>
      <c r="Q34">
        <v>1</v>
      </c>
      <c r="R34" t="s">
        <v>529</v>
      </c>
      <c r="S34" t="s">
        <v>635</v>
      </c>
      <c r="T34" t="s">
        <v>636</v>
      </c>
      <c r="U34" t="s">
        <v>555</v>
      </c>
      <c r="V34" t="s">
        <v>621</v>
      </c>
    </row>
    <row r="35" spans="1:22" x14ac:dyDescent="0.25">
      <c r="A35" s="31" t="str">
        <f t="shared" si="0"/>
        <v>117.2.1</v>
      </c>
      <c r="B35" t="s">
        <v>621</v>
      </c>
      <c r="C35">
        <v>0</v>
      </c>
      <c r="D35" t="s">
        <v>533</v>
      </c>
      <c r="E35" t="s">
        <v>637</v>
      </c>
      <c r="F35" t="s">
        <v>19</v>
      </c>
      <c r="G35" t="s">
        <v>19</v>
      </c>
      <c r="H35" t="s">
        <v>19</v>
      </c>
      <c r="I35" t="s">
        <v>19</v>
      </c>
      <c r="J35" t="s">
        <v>19</v>
      </c>
      <c r="K35" t="s">
        <v>19</v>
      </c>
      <c r="L35" t="s">
        <v>19</v>
      </c>
      <c r="M35" t="s">
        <v>19</v>
      </c>
      <c r="N35" t="s">
        <v>19</v>
      </c>
      <c r="O35" t="s">
        <v>80</v>
      </c>
      <c r="P35">
        <v>60</v>
      </c>
      <c r="Q35">
        <v>1</v>
      </c>
      <c r="R35" t="s">
        <v>529</v>
      </c>
      <c r="S35" t="s">
        <v>638</v>
      </c>
      <c r="T35" t="s">
        <v>636</v>
      </c>
      <c r="U35" t="s">
        <v>532</v>
      </c>
      <c r="V35" t="s">
        <v>621</v>
      </c>
    </row>
    <row r="36" spans="1:22" x14ac:dyDescent="0.25">
      <c r="A36" s="31" t="str">
        <f t="shared" si="0"/>
        <v>117.2.2</v>
      </c>
      <c r="B36" t="s">
        <v>621</v>
      </c>
      <c r="C36">
        <v>0</v>
      </c>
      <c r="D36" t="s">
        <v>533</v>
      </c>
      <c r="E36" t="s">
        <v>639</v>
      </c>
      <c r="F36" t="s">
        <v>19</v>
      </c>
      <c r="G36" t="s">
        <v>19</v>
      </c>
      <c r="H36" t="s">
        <v>19</v>
      </c>
      <c r="I36" t="s">
        <v>19</v>
      </c>
      <c r="J36" t="s">
        <v>19</v>
      </c>
      <c r="K36" t="s">
        <v>19</v>
      </c>
      <c r="L36" t="s">
        <v>19</v>
      </c>
      <c r="M36" t="s">
        <v>19</v>
      </c>
      <c r="N36" t="s">
        <v>19</v>
      </c>
      <c r="O36" t="s">
        <v>81</v>
      </c>
      <c r="P36">
        <v>40</v>
      </c>
      <c r="Q36">
        <v>1</v>
      </c>
      <c r="R36" t="s">
        <v>529</v>
      </c>
      <c r="S36" t="s">
        <v>640</v>
      </c>
      <c r="T36" t="s">
        <v>559</v>
      </c>
      <c r="U36" t="s">
        <v>555</v>
      </c>
      <c r="V36" t="s">
        <v>621</v>
      </c>
    </row>
    <row r="37" spans="1:22" x14ac:dyDescent="0.25">
      <c r="A37" s="31" t="str">
        <f t="shared" si="0"/>
        <v>117.3</v>
      </c>
      <c r="B37" t="s">
        <v>621</v>
      </c>
      <c r="C37">
        <v>0</v>
      </c>
      <c r="D37" t="s">
        <v>523</v>
      </c>
      <c r="E37" t="s">
        <v>641</v>
      </c>
      <c r="F37" t="s">
        <v>525</v>
      </c>
      <c r="G37" t="s">
        <v>1762</v>
      </c>
      <c r="H37" t="s">
        <v>1763</v>
      </c>
      <c r="I37" t="s">
        <v>1764</v>
      </c>
      <c r="J37" t="s">
        <v>19</v>
      </c>
      <c r="K37" t="s">
        <v>526</v>
      </c>
      <c r="L37" t="s">
        <v>19</v>
      </c>
      <c r="M37" t="s">
        <v>527</v>
      </c>
      <c r="N37" t="s">
        <v>19</v>
      </c>
      <c r="O37" t="s">
        <v>82</v>
      </c>
      <c r="P37">
        <v>17</v>
      </c>
      <c r="Q37">
        <v>1</v>
      </c>
      <c r="R37" t="s">
        <v>529</v>
      </c>
      <c r="S37" t="s">
        <v>642</v>
      </c>
      <c r="T37" t="s">
        <v>636</v>
      </c>
      <c r="U37" t="s">
        <v>643</v>
      </c>
      <c r="V37" t="s">
        <v>621</v>
      </c>
    </row>
    <row r="38" spans="1:22" x14ac:dyDescent="0.25">
      <c r="A38" s="31" t="str">
        <f t="shared" si="0"/>
        <v>117.3.1</v>
      </c>
      <c r="B38" t="s">
        <v>621</v>
      </c>
      <c r="C38">
        <v>0</v>
      </c>
      <c r="D38" t="s">
        <v>533</v>
      </c>
      <c r="E38" t="s">
        <v>644</v>
      </c>
      <c r="F38" t="s">
        <v>19</v>
      </c>
      <c r="G38" t="s">
        <v>19</v>
      </c>
      <c r="H38" t="s">
        <v>19</v>
      </c>
      <c r="I38" t="s">
        <v>19</v>
      </c>
      <c r="J38" t="s">
        <v>19</v>
      </c>
      <c r="K38" t="s">
        <v>19</v>
      </c>
      <c r="L38" t="s">
        <v>19</v>
      </c>
      <c r="M38" t="s">
        <v>19</v>
      </c>
      <c r="N38" t="s">
        <v>19</v>
      </c>
      <c r="O38" t="s">
        <v>83</v>
      </c>
      <c r="P38">
        <v>80</v>
      </c>
      <c r="Q38">
        <v>1</v>
      </c>
      <c r="R38" t="s">
        <v>529</v>
      </c>
      <c r="S38" t="s">
        <v>642</v>
      </c>
      <c r="T38" t="s">
        <v>636</v>
      </c>
      <c r="U38" t="s">
        <v>532</v>
      </c>
      <c r="V38" t="s">
        <v>621</v>
      </c>
    </row>
    <row r="39" spans="1:22" x14ac:dyDescent="0.25">
      <c r="A39" s="31" t="str">
        <f t="shared" si="0"/>
        <v>117.3.2</v>
      </c>
      <c r="B39" t="s">
        <v>621</v>
      </c>
      <c r="C39">
        <v>0</v>
      </c>
      <c r="D39" t="s">
        <v>533</v>
      </c>
      <c r="E39" t="s">
        <v>645</v>
      </c>
      <c r="F39" t="s">
        <v>19</v>
      </c>
      <c r="G39" t="s">
        <v>19</v>
      </c>
      <c r="H39" t="s">
        <v>19</v>
      </c>
      <c r="I39" t="s">
        <v>19</v>
      </c>
      <c r="J39" t="s">
        <v>19</v>
      </c>
      <c r="K39" t="s">
        <v>19</v>
      </c>
      <c r="L39" t="s">
        <v>19</v>
      </c>
      <c r="M39" t="s">
        <v>19</v>
      </c>
      <c r="N39" t="s">
        <v>19</v>
      </c>
      <c r="O39" t="s">
        <v>84</v>
      </c>
      <c r="P39">
        <v>20</v>
      </c>
      <c r="Q39">
        <v>100</v>
      </c>
      <c r="R39" t="s">
        <v>568</v>
      </c>
      <c r="S39" t="s">
        <v>646</v>
      </c>
      <c r="T39" t="s">
        <v>559</v>
      </c>
      <c r="U39" t="s">
        <v>643</v>
      </c>
      <c r="V39" t="s">
        <v>621</v>
      </c>
    </row>
    <row r="40" spans="1:22" x14ac:dyDescent="0.25">
      <c r="A40" s="31" t="str">
        <f t="shared" si="0"/>
        <v>117.4</v>
      </c>
      <c r="B40" t="s">
        <v>621</v>
      </c>
      <c r="C40">
        <v>0</v>
      </c>
      <c r="D40" t="s">
        <v>523</v>
      </c>
      <c r="E40" t="s">
        <v>647</v>
      </c>
      <c r="F40" t="s">
        <v>525</v>
      </c>
      <c r="G40" t="s">
        <v>1762</v>
      </c>
      <c r="H40" t="s">
        <v>1763</v>
      </c>
      <c r="I40" t="s">
        <v>1764</v>
      </c>
      <c r="J40" t="s">
        <v>19</v>
      </c>
      <c r="K40" t="s">
        <v>526</v>
      </c>
      <c r="L40" t="s">
        <v>20</v>
      </c>
      <c r="M40" t="s">
        <v>527</v>
      </c>
      <c r="N40" t="s">
        <v>648</v>
      </c>
      <c r="O40" t="s">
        <v>85</v>
      </c>
      <c r="P40">
        <v>17</v>
      </c>
      <c r="Q40">
        <v>100</v>
      </c>
      <c r="R40" t="s">
        <v>568</v>
      </c>
      <c r="S40" t="s">
        <v>649</v>
      </c>
      <c r="T40" t="s">
        <v>606</v>
      </c>
      <c r="U40" t="s">
        <v>643</v>
      </c>
      <c r="V40" t="s">
        <v>621</v>
      </c>
    </row>
    <row r="41" spans="1:22" x14ac:dyDescent="0.25">
      <c r="A41" s="31" t="str">
        <f t="shared" si="0"/>
        <v>117.4.1</v>
      </c>
      <c r="B41" t="s">
        <v>621</v>
      </c>
      <c r="C41">
        <v>0</v>
      </c>
      <c r="D41" t="s">
        <v>533</v>
      </c>
      <c r="E41" t="s">
        <v>650</v>
      </c>
      <c r="F41" t="s">
        <v>19</v>
      </c>
      <c r="G41" t="s">
        <v>19</v>
      </c>
      <c r="H41" t="s">
        <v>19</v>
      </c>
      <c r="I41" t="s">
        <v>19</v>
      </c>
      <c r="J41" t="s">
        <v>19</v>
      </c>
      <c r="K41" t="s">
        <v>19</v>
      </c>
      <c r="L41" t="s">
        <v>19</v>
      </c>
      <c r="M41" t="s">
        <v>19</v>
      </c>
      <c r="N41" t="s">
        <v>19</v>
      </c>
      <c r="O41" t="s">
        <v>86</v>
      </c>
      <c r="P41">
        <v>15</v>
      </c>
      <c r="Q41">
        <v>1</v>
      </c>
      <c r="R41" t="s">
        <v>529</v>
      </c>
      <c r="S41" t="s">
        <v>651</v>
      </c>
      <c r="T41" t="s">
        <v>606</v>
      </c>
      <c r="U41" t="s">
        <v>532</v>
      </c>
      <c r="V41" t="s">
        <v>621</v>
      </c>
    </row>
    <row r="42" spans="1:22" x14ac:dyDescent="0.25">
      <c r="A42" s="31" t="str">
        <f t="shared" si="0"/>
        <v>117.4.2</v>
      </c>
      <c r="B42" t="s">
        <v>621</v>
      </c>
      <c r="C42">
        <v>0</v>
      </c>
      <c r="D42" t="s">
        <v>533</v>
      </c>
      <c r="E42" t="s">
        <v>652</v>
      </c>
      <c r="F42" t="s">
        <v>19</v>
      </c>
      <c r="G42" t="s">
        <v>19</v>
      </c>
      <c r="H42" t="s">
        <v>19</v>
      </c>
      <c r="I42" t="s">
        <v>19</v>
      </c>
      <c r="J42" t="s">
        <v>19</v>
      </c>
      <c r="K42" t="s">
        <v>19</v>
      </c>
      <c r="L42" t="s">
        <v>19</v>
      </c>
      <c r="M42" t="s">
        <v>19</v>
      </c>
      <c r="N42" t="s">
        <v>19</v>
      </c>
      <c r="O42" t="s">
        <v>87</v>
      </c>
      <c r="P42">
        <v>15</v>
      </c>
      <c r="Q42">
        <v>1</v>
      </c>
      <c r="R42" t="s">
        <v>529</v>
      </c>
      <c r="S42" t="s">
        <v>653</v>
      </c>
      <c r="T42" t="s">
        <v>606</v>
      </c>
      <c r="U42" t="s">
        <v>532</v>
      </c>
      <c r="V42" t="s">
        <v>621</v>
      </c>
    </row>
    <row r="43" spans="1:22" x14ac:dyDescent="0.25">
      <c r="A43" s="31" t="str">
        <f t="shared" si="0"/>
        <v>117.4.3</v>
      </c>
      <c r="B43" t="s">
        <v>621</v>
      </c>
      <c r="C43">
        <v>0</v>
      </c>
      <c r="D43" t="s">
        <v>533</v>
      </c>
      <c r="E43" t="s">
        <v>654</v>
      </c>
      <c r="F43" t="s">
        <v>19</v>
      </c>
      <c r="G43" t="s">
        <v>19</v>
      </c>
      <c r="H43" t="s">
        <v>19</v>
      </c>
      <c r="I43" t="s">
        <v>19</v>
      </c>
      <c r="J43" t="s">
        <v>19</v>
      </c>
      <c r="K43" t="s">
        <v>19</v>
      </c>
      <c r="L43" t="s">
        <v>19</v>
      </c>
      <c r="M43" t="s">
        <v>19</v>
      </c>
      <c r="N43" t="s">
        <v>19</v>
      </c>
      <c r="O43" t="s">
        <v>88</v>
      </c>
      <c r="P43">
        <v>70</v>
      </c>
      <c r="Q43">
        <v>100</v>
      </c>
      <c r="R43" t="s">
        <v>568</v>
      </c>
      <c r="S43" t="s">
        <v>646</v>
      </c>
      <c r="T43" t="s">
        <v>559</v>
      </c>
      <c r="U43" t="s">
        <v>643</v>
      </c>
      <c r="V43" t="s">
        <v>621</v>
      </c>
    </row>
    <row r="44" spans="1:22" x14ac:dyDescent="0.25">
      <c r="A44" s="31" t="str">
        <f t="shared" si="0"/>
        <v>117.5</v>
      </c>
      <c r="B44" t="s">
        <v>621</v>
      </c>
      <c r="C44">
        <v>0</v>
      </c>
      <c r="D44" t="s">
        <v>523</v>
      </c>
      <c r="E44" t="s">
        <v>655</v>
      </c>
      <c r="F44" t="s">
        <v>525</v>
      </c>
      <c r="G44" t="s">
        <v>1762</v>
      </c>
      <c r="H44" t="s">
        <v>1763</v>
      </c>
      <c r="I44" t="s">
        <v>1764</v>
      </c>
      <c r="J44" t="s">
        <v>19</v>
      </c>
      <c r="K44" t="s">
        <v>526</v>
      </c>
      <c r="L44" t="s">
        <v>20</v>
      </c>
      <c r="M44" t="s">
        <v>527</v>
      </c>
      <c r="N44" t="s">
        <v>656</v>
      </c>
      <c r="O44" t="s">
        <v>89</v>
      </c>
      <c r="P44">
        <v>17</v>
      </c>
      <c r="Q44">
        <v>100</v>
      </c>
      <c r="R44" t="s">
        <v>568</v>
      </c>
      <c r="S44" t="s">
        <v>657</v>
      </c>
      <c r="T44" t="s">
        <v>606</v>
      </c>
      <c r="U44" t="s">
        <v>643</v>
      </c>
      <c r="V44" t="s">
        <v>621</v>
      </c>
    </row>
    <row r="45" spans="1:22" x14ac:dyDescent="0.25">
      <c r="A45" s="31" t="str">
        <f t="shared" si="0"/>
        <v>117.5.1</v>
      </c>
      <c r="B45" t="s">
        <v>621</v>
      </c>
      <c r="C45">
        <v>0</v>
      </c>
      <c r="D45" t="s">
        <v>533</v>
      </c>
      <c r="E45" t="s">
        <v>658</v>
      </c>
      <c r="F45" t="s">
        <v>19</v>
      </c>
      <c r="G45" t="s">
        <v>19</v>
      </c>
      <c r="H45" t="s">
        <v>19</v>
      </c>
      <c r="I45" t="s">
        <v>19</v>
      </c>
      <c r="J45" t="s">
        <v>19</v>
      </c>
      <c r="K45" t="s">
        <v>19</v>
      </c>
      <c r="L45" t="s">
        <v>19</v>
      </c>
      <c r="M45" t="s">
        <v>19</v>
      </c>
      <c r="N45" t="s">
        <v>19</v>
      </c>
      <c r="O45" t="s">
        <v>90</v>
      </c>
      <c r="P45">
        <v>15</v>
      </c>
      <c r="Q45">
        <v>1</v>
      </c>
      <c r="R45" t="s">
        <v>529</v>
      </c>
      <c r="S45" t="s">
        <v>659</v>
      </c>
      <c r="T45" t="s">
        <v>606</v>
      </c>
      <c r="U45" t="s">
        <v>532</v>
      </c>
      <c r="V45" t="s">
        <v>621</v>
      </c>
    </row>
    <row r="46" spans="1:22" x14ac:dyDescent="0.25">
      <c r="A46" s="31" t="str">
        <f t="shared" si="0"/>
        <v>117.5.2</v>
      </c>
      <c r="B46" t="s">
        <v>621</v>
      </c>
      <c r="C46">
        <v>0</v>
      </c>
      <c r="D46" t="s">
        <v>533</v>
      </c>
      <c r="E46" t="s">
        <v>660</v>
      </c>
      <c r="F46" t="s">
        <v>19</v>
      </c>
      <c r="G46" t="s">
        <v>19</v>
      </c>
      <c r="H46" t="s">
        <v>19</v>
      </c>
      <c r="I46" t="s">
        <v>19</v>
      </c>
      <c r="J46" t="s">
        <v>19</v>
      </c>
      <c r="K46" t="s">
        <v>19</v>
      </c>
      <c r="L46" t="s">
        <v>19</v>
      </c>
      <c r="M46" t="s">
        <v>19</v>
      </c>
      <c r="N46" t="s">
        <v>19</v>
      </c>
      <c r="O46" t="s">
        <v>91</v>
      </c>
      <c r="P46">
        <v>15</v>
      </c>
      <c r="Q46">
        <v>1</v>
      </c>
      <c r="R46" t="s">
        <v>529</v>
      </c>
      <c r="S46" t="s">
        <v>661</v>
      </c>
      <c r="T46" t="s">
        <v>606</v>
      </c>
      <c r="U46" t="s">
        <v>532</v>
      </c>
      <c r="V46" t="s">
        <v>621</v>
      </c>
    </row>
    <row r="47" spans="1:22" x14ac:dyDescent="0.25">
      <c r="A47" s="31" t="str">
        <f t="shared" si="0"/>
        <v>117.5.3</v>
      </c>
      <c r="B47" t="s">
        <v>621</v>
      </c>
      <c r="C47">
        <v>0</v>
      </c>
      <c r="D47" t="s">
        <v>533</v>
      </c>
      <c r="E47" t="s">
        <v>662</v>
      </c>
      <c r="F47" t="s">
        <v>19</v>
      </c>
      <c r="G47" t="s">
        <v>19</v>
      </c>
      <c r="H47" t="s">
        <v>19</v>
      </c>
      <c r="I47" t="s">
        <v>19</v>
      </c>
      <c r="J47" t="s">
        <v>19</v>
      </c>
      <c r="K47" t="s">
        <v>19</v>
      </c>
      <c r="L47" t="s">
        <v>19</v>
      </c>
      <c r="M47" t="s">
        <v>19</v>
      </c>
      <c r="N47" t="s">
        <v>19</v>
      </c>
      <c r="O47" t="s">
        <v>92</v>
      </c>
      <c r="P47">
        <v>70</v>
      </c>
      <c r="Q47">
        <v>100</v>
      </c>
      <c r="R47" t="s">
        <v>568</v>
      </c>
      <c r="S47" t="s">
        <v>646</v>
      </c>
      <c r="T47" t="s">
        <v>559</v>
      </c>
      <c r="U47" t="s">
        <v>643</v>
      </c>
      <c r="V47" t="s">
        <v>621</v>
      </c>
    </row>
    <row r="48" spans="1:22" x14ac:dyDescent="0.25">
      <c r="A48" s="31" t="str">
        <f t="shared" si="0"/>
        <v>117.6</v>
      </c>
      <c r="B48" t="s">
        <v>621</v>
      </c>
      <c r="C48">
        <v>0</v>
      </c>
      <c r="D48" t="s">
        <v>523</v>
      </c>
      <c r="E48" t="s">
        <v>663</v>
      </c>
      <c r="F48" t="s">
        <v>525</v>
      </c>
      <c r="G48" t="s">
        <v>1762</v>
      </c>
      <c r="H48" t="s">
        <v>1763</v>
      </c>
      <c r="I48" t="s">
        <v>1764</v>
      </c>
      <c r="J48" t="s">
        <v>19</v>
      </c>
      <c r="K48" t="s">
        <v>526</v>
      </c>
      <c r="L48" t="s">
        <v>20</v>
      </c>
      <c r="M48" t="s">
        <v>527</v>
      </c>
      <c r="N48" t="s">
        <v>664</v>
      </c>
      <c r="O48" t="s">
        <v>93</v>
      </c>
      <c r="P48">
        <v>17</v>
      </c>
      <c r="Q48">
        <v>100</v>
      </c>
      <c r="R48" t="s">
        <v>568</v>
      </c>
      <c r="S48" t="s">
        <v>665</v>
      </c>
      <c r="T48" t="s">
        <v>606</v>
      </c>
      <c r="U48" t="s">
        <v>643</v>
      </c>
      <c r="V48" t="s">
        <v>621</v>
      </c>
    </row>
    <row r="49" spans="1:22" x14ac:dyDescent="0.25">
      <c r="A49" s="31" t="str">
        <f t="shared" si="0"/>
        <v>117.6.1</v>
      </c>
      <c r="B49" t="s">
        <v>621</v>
      </c>
      <c r="C49">
        <v>0</v>
      </c>
      <c r="D49" t="s">
        <v>533</v>
      </c>
      <c r="E49" t="s">
        <v>666</v>
      </c>
      <c r="F49" t="s">
        <v>19</v>
      </c>
      <c r="G49" t="s">
        <v>19</v>
      </c>
      <c r="H49" t="s">
        <v>19</v>
      </c>
      <c r="I49" t="s">
        <v>19</v>
      </c>
      <c r="J49" t="s">
        <v>19</v>
      </c>
      <c r="K49" t="s">
        <v>19</v>
      </c>
      <c r="L49" t="s">
        <v>19</v>
      </c>
      <c r="M49" t="s">
        <v>19</v>
      </c>
      <c r="N49" t="s">
        <v>19</v>
      </c>
      <c r="O49" t="s">
        <v>94</v>
      </c>
      <c r="P49">
        <v>30</v>
      </c>
      <c r="Q49">
        <v>1</v>
      </c>
      <c r="R49" t="s">
        <v>568</v>
      </c>
      <c r="S49" t="s">
        <v>667</v>
      </c>
      <c r="T49" t="s">
        <v>606</v>
      </c>
      <c r="U49" t="s">
        <v>532</v>
      </c>
      <c r="V49" t="s">
        <v>621</v>
      </c>
    </row>
    <row r="50" spans="1:22" x14ac:dyDescent="0.25">
      <c r="A50" s="31" t="str">
        <f t="shared" si="0"/>
        <v>117.6.2</v>
      </c>
      <c r="B50" t="s">
        <v>621</v>
      </c>
      <c r="C50">
        <v>0</v>
      </c>
      <c r="D50" t="s">
        <v>533</v>
      </c>
      <c r="E50" t="s">
        <v>668</v>
      </c>
      <c r="F50" t="s">
        <v>19</v>
      </c>
      <c r="G50" t="s">
        <v>19</v>
      </c>
      <c r="H50" t="s">
        <v>19</v>
      </c>
      <c r="I50" t="s">
        <v>19</v>
      </c>
      <c r="J50" t="s">
        <v>19</v>
      </c>
      <c r="K50" t="s">
        <v>19</v>
      </c>
      <c r="L50" t="s">
        <v>19</v>
      </c>
      <c r="M50" t="s">
        <v>19</v>
      </c>
      <c r="N50" t="s">
        <v>19</v>
      </c>
      <c r="O50" t="s">
        <v>95</v>
      </c>
      <c r="P50">
        <v>70</v>
      </c>
      <c r="Q50">
        <v>100</v>
      </c>
      <c r="R50" t="s">
        <v>568</v>
      </c>
      <c r="S50" t="s">
        <v>669</v>
      </c>
      <c r="T50" t="s">
        <v>559</v>
      </c>
      <c r="U50" t="s">
        <v>643</v>
      </c>
      <c r="V50" t="s">
        <v>621</v>
      </c>
    </row>
    <row r="51" spans="1:22" x14ac:dyDescent="0.25">
      <c r="A51" s="31" t="str">
        <f t="shared" si="0"/>
        <v>142.1</v>
      </c>
      <c r="B51" t="s">
        <v>670</v>
      </c>
      <c r="C51">
        <v>0</v>
      </c>
      <c r="D51" t="s">
        <v>523</v>
      </c>
      <c r="E51" t="s">
        <v>671</v>
      </c>
      <c r="F51" t="s">
        <v>546</v>
      </c>
      <c r="G51" t="s">
        <v>1762</v>
      </c>
      <c r="H51" t="s">
        <v>1763</v>
      </c>
      <c r="I51" t="s">
        <v>1764</v>
      </c>
      <c r="J51" t="s">
        <v>672</v>
      </c>
      <c r="K51" t="s">
        <v>526</v>
      </c>
      <c r="L51" t="s">
        <v>20</v>
      </c>
      <c r="M51" t="s">
        <v>673</v>
      </c>
      <c r="N51" t="s">
        <v>674</v>
      </c>
      <c r="O51" t="s">
        <v>179</v>
      </c>
      <c r="P51">
        <v>100</v>
      </c>
      <c r="Q51">
        <v>100</v>
      </c>
      <c r="R51" t="s">
        <v>568</v>
      </c>
      <c r="S51" t="s">
        <v>675</v>
      </c>
      <c r="T51" t="s">
        <v>550</v>
      </c>
      <c r="U51" t="s">
        <v>643</v>
      </c>
      <c r="V51" t="s">
        <v>670</v>
      </c>
    </row>
    <row r="52" spans="1:22" x14ac:dyDescent="0.25">
      <c r="A52" s="31" t="str">
        <f t="shared" si="0"/>
        <v>142.1.1</v>
      </c>
      <c r="B52" t="s">
        <v>670</v>
      </c>
      <c r="C52">
        <v>0</v>
      </c>
      <c r="D52" t="s">
        <v>533</v>
      </c>
      <c r="E52" t="s">
        <v>676</v>
      </c>
      <c r="F52" t="s">
        <v>19</v>
      </c>
      <c r="G52" t="s">
        <v>19</v>
      </c>
      <c r="H52" t="s">
        <v>19</v>
      </c>
      <c r="I52" t="s">
        <v>19</v>
      </c>
      <c r="J52" t="s">
        <v>19</v>
      </c>
      <c r="K52" t="s">
        <v>19</v>
      </c>
      <c r="L52" t="s">
        <v>19</v>
      </c>
      <c r="M52" t="s">
        <v>19</v>
      </c>
      <c r="N52" t="s">
        <v>19</v>
      </c>
      <c r="O52" t="s">
        <v>180</v>
      </c>
      <c r="P52">
        <v>25</v>
      </c>
      <c r="Q52">
        <v>100</v>
      </c>
      <c r="R52" t="s">
        <v>568</v>
      </c>
      <c r="S52" t="s">
        <v>677</v>
      </c>
      <c r="T52" t="s">
        <v>550</v>
      </c>
      <c r="U52" t="s">
        <v>643</v>
      </c>
      <c r="V52" t="s">
        <v>670</v>
      </c>
    </row>
    <row r="53" spans="1:22" x14ac:dyDescent="0.25">
      <c r="A53" s="31" t="str">
        <f t="shared" si="0"/>
        <v>142.1.2</v>
      </c>
      <c r="B53" t="s">
        <v>670</v>
      </c>
      <c r="C53">
        <v>0</v>
      </c>
      <c r="D53" t="s">
        <v>533</v>
      </c>
      <c r="E53" t="s">
        <v>678</v>
      </c>
      <c r="F53" t="s">
        <v>19</v>
      </c>
      <c r="G53" t="s">
        <v>19</v>
      </c>
      <c r="H53" t="s">
        <v>19</v>
      </c>
      <c r="I53" t="s">
        <v>19</v>
      </c>
      <c r="J53" t="s">
        <v>19</v>
      </c>
      <c r="K53" t="s">
        <v>19</v>
      </c>
      <c r="L53" t="s">
        <v>19</v>
      </c>
      <c r="M53" t="s">
        <v>19</v>
      </c>
      <c r="N53" t="s">
        <v>19</v>
      </c>
      <c r="O53" t="s">
        <v>181</v>
      </c>
      <c r="P53">
        <v>25</v>
      </c>
      <c r="Q53">
        <v>100</v>
      </c>
      <c r="R53" t="s">
        <v>568</v>
      </c>
      <c r="S53" t="s">
        <v>679</v>
      </c>
      <c r="T53" t="s">
        <v>550</v>
      </c>
      <c r="U53" t="s">
        <v>643</v>
      </c>
      <c r="V53" t="s">
        <v>670</v>
      </c>
    </row>
    <row r="54" spans="1:22" x14ac:dyDescent="0.25">
      <c r="A54" s="31" t="str">
        <f t="shared" si="0"/>
        <v>142.1.3</v>
      </c>
      <c r="B54" t="s">
        <v>670</v>
      </c>
      <c r="C54">
        <v>0</v>
      </c>
      <c r="D54" t="s">
        <v>533</v>
      </c>
      <c r="E54" t="s">
        <v>680</v>
      </c>
      <c r="F54" t="s">
        <v>19</v>
      </c>
      <c r="G54" t="s">
        <v>19</v>
      </c>
      <c r="H54" t="s">
        <v>19</v>
      </c>
      <c r="I54" t="s">
        <v>19</v>
      </c>
      <c r="J54" t="s">
        <v>19</v>
      </c>
      <c r="K54" t="s">
        <v>19</v>
      </c>
      <c r="L54" t="s">
        <v>19</v>
      </c>
      <c r="M54" t="s">
        <v>19</v>
      </c>
      <c r="N54" t="s">
        <v>19</v>
      </c>
      <c r="O54" t="s">
        <v>182</v>
      </c>
      <c r="P54">
        <v>10</v>
      </c>
      <c r="Q54">
        <v>1</v>
      </c>
      <c r="R54" t="s">
        <v>529</v>
      </c>
      <c r="S54" t="s">
        <v>681</v>
      </c>
      <c r="T54" t="s">
        <v>682</v>
      </c>
      <c r="U54" t="s">
        <v>630</v>
      </c>
      <c r="V54" t="s">
        <v>670</v>
      </c>
    </row>
    <row r="55" spans="1:22" x14ac:dyDescent="0.25">
      <c r="A55" s="31" t="str">
        <f t="shared" si="0"/>
        <v>142.1.4</v>
      </c>
      <c r="B55" t="s">
        <v>670</v>
      </c>
      <c r="C55">
        <v>0</v>
      </c>
      <c r="D55" t="s">
        <v>533</v>
      </c>
      <c r="E55" t="s">
        <v>683</v>
      </c>
      <c r="F55" t="s">
        <v>19</v>
      </c>
      <c r="G55" t="s">
        <v>19</v>
      </c>
      <c r="H55" t="s">
        <v>19</v>
      </c>
      <c r="I55" t="s">
        <v>19</v>
      </c>
      <c r="J55" t="s">
        <v>19</v>
      </c>
      <c r="K55" t="s">
        <v>19</v>
      </c>
      <c r="L55" t="s">
        <v>19</v>
      </c>
      <c r="M55" t="s">
        <v>19</v>
      </c>
      <c r="N55" t="s">
        <v>19</v>
      </c>
      <c r="O55" t="s">
        <v>183</v>
      </c>
      <c r="P55">
        <v>20</v>
      </c>
      <c r="Q55">
        <v>1</v>
      </c>
      <c r="R55" t="s">
        <v>529</v>
      </c>
      <c r="S55" t="s">
        <v>684</v>
      </c>
      <c r="T55" t="s">
        <v>685</v>
      </c>
      <c r="U55" t="s">
        <v>686</v>
      </c>
      <c r="V55" t="s">
        <v>670</v>
      </c>
    </row>
    <row r="56" spans="1:22" x14ac:dyDescent="0.25">
      <c r="A56" s="31" t="str">
        <f t="shared" si="0"/>
        <v>142.1.5</v>
      </c>
      <c r="B56" t="s">
        <v>670</v>
      </c>
      <c r="C56">
        <v>0</v>
      </c>
      <c r="D56" t="s">
        <v>533</v>
      </c>
      <c r="E56" t="s">
        <v>687</v>
      </c>
      <c r="F56" t="s">
        <v>19</v>
      </c>
      <c r="G56" t="s">
        <v>19</v>
      </c>
      <c r="H56" t="s">
        <v>19</v>
      </c>
      <c r="I56" t="s">
        <v>19</v>
      </c>
      <c r="J56" t="s">
        <v>19</v>
      </c>
      <c r="K56" t="s">
        <v>19</v>
      </c>
      <c r="L56" t="s">
        <v>19</v>
      </c>
      <c r="M56" t="s">
        <v>19</v>
      </c>
      <c r="N56" t="s">
        <v>19</v>
      </c>
      <c r="O56" t="s">
        <v>184</v>
      </c>
      <c r="P56">
        <v>20</v>
      </c>
      <c r="Q56">
        <v>1</v>
      </c>
      <c r="R56" t="s">
        <v>529</v>
      </c>
      <c r="S56" t="s">
        <v>688</v>
      </c>
      <c r="T56" t="s">
        <v>689</v>
      </c>
      <c r="U56" t="s">
        <v>643</v>
      </c>
      <c r="V56" t="s">
        <v>670</v>
      </c>
    </row>
    <row r="57" spans="1:22" x14ac:dyDescent="0.25">
      <c r="A57" s="31" t="str">
        <f t="shared" si="0"/>
        <v>73.1</v>
      </c>
      <c r="B57" t="s">
        <v>690</v>
      </c>
      <c r="C57">
        <v>0</v>
      </c>
      <c r="D57" t="s">
        <v>523</v>
      </c>
      <c r="E57" t="s">
        <v>691</v>
      </c>
      <c r="F57" t="s">
        <v>525</v>
      </c>
      <c r="G57" t="s">
        <v>1765</v>
      </c>
      <c r="H57" t="s">
        <v>1766</v>
      </c>
      <c r="I57" t="s">
        <v>1767</v>
      </c>
      <c r="J57" t="s">
        <v>547</v>
      </c>
      <c r="K57" t="s">
        <v>526</v>
      </c>
      <c r="L57" t="s">
        <v>22</v>
      </c>
      <c r="M57" t="s">
        <v>692</v>
      </c>
      <c r="N57" t="s">
        <v>567</v>
      </c>
      <c r="O57" t="s">
        <v>438</v>
      </c>
      <c r="P57">
        <v>30</v>
      </c>
      <c r="Q57">
        <v>100</v>
      </c>
      <c r="R57" t="s">
        <v>568</v>
      </c>
      <c r="S57" t="s">
        <v>693</v>
      </c>
      <c r="T57" t="s">
        <v>559</v>
      </c>
      <c r="U57" t="s">
        <v>570</v>
      </c>
      <c r="V57" t="s">
        <v>690</v>
      </c>
    </row>
    <row r="58" spans="1:22" x14ac:dyDescent="0.25">
      <c r="A58" s="31" t="str">
        <f t="shared" si="0"/>
        <v>73.1.1</v>
      </c>
      <c r="B58" t="s">
        <v>690</v>
      </c>
      <c r="C58">
        <v>0</v>
      </c>
      <c r="D58" t="s">
        <v>533</v>
      </c>
      <c r="E58" t="s">
        <v>694</v>
      </c>
      <c r="F58" t="s">
        <v>19</v>
      </c>
      <c r="G58" t="s">
        <v>19</v>
      </c>
      <c r="H58" t="s">
        <v>19</v>
      </c>
      <c r="I58" t="s">
        <v>19</v>
      </c>
      <c r="J58" t="s">
        <v>19</v>
      </c>
      <c r="K58" t="s">
        <v>19</v>
      </c>
      <c r="L58" t="s">
        <v>19</v>
      </c>
      <c r="M58" t="s">
        <v>19</v>
      </c>
      <c r="N58" t="s">
        <v>19</v>
      </c>
      <c r="O58" t="s">
        <v>439</v>
      </c>
      <c r="P58">
        <v>80</v>
      </c>
      <c r="Q58">
        <v>100</v>
      </c>
      <c r="R58" t="s">
        <v>568</v>
      </c>
      <c r="S58" t="s">
        <v>695</v>
      </c>
      <c r="T58" t="s">
        <v>559</v>
      </c>
      <c r="U58" t="s">
        <v>570</v>
      </c>
      <c r="V58" t="s">
        <v>690</v>
      </c>
    </row>
    <row r="59" spans="1:22" x14ac:dyDescent="0.25">
      <c r="A59" s="31" t="str">
        <f t="shared" si="0"/>
        <v>73.1.2</v>
      </c>
      <c r="B59" t="s">
        <v>690</v>
      </c>
      <c r="C59">
        <v>0</v>
      </c>
      <c r="D59" t="s">
        <v>533</v>
      </c>
      <c r="E59" t="s">
        <v>696</v>
      </c>
      <c r="F59" t="s">
        <v>19</v>
      </c>
      <c r="G59" t="s">
        <v>19</v>
      </c>
      <c r="H59" t="s">
        <v>19</v>
      </c>
      <c r="I59" t="s">
        <v>19</v>
      </c>
      <c r="J59" t="s">
        <v>19</v>
      </c>
      <c r="K59" t="s">
        <v>19</v>
      </c>
      <c r="L59" t="s">
        <v>19</v>
      </c>
      <c r="M59" t="s">
        <v>19</v>
      </c>
      <c r="N59" t="s">
        <v>19</v>
      </c>
      <c r="O59" t="s">
        <v>440</v>
      </c>
      <c r="P59">
        <v>20</v>
      </c>
      <c r="Q59">
        <v>100</v>
      </c>
      <c r="R59" t="s">
        <v>568</v>
      </c>
      <c r="S59" t="s">
        <v>697</v>
      </c>
      <c r="T59" t="s">
        <v>698</v>
      </c>
      <c r="U59" t="s">
        <v>570</v>
      </c>
      <c r="V59" t="s">
        <v>690</v>
      </c>
    </row>
    <row r="60" spans="1:22" x14ac:dyDescent="0.25">
      <c r="A60" s="31" t="str">
        <f t="shared" si="0"/>
        <v>73.2</v>
      </c>
      <c r="B60" t="s">
        <v>690</v>
      </c>
      <c r="C60">
        <v>0</v>
      </c>
      <c r="D60" t="s">
        <v>523</v>
      </c>
      <c r="E60" t="s">
        <v>699</v>
      </c>
      <c r="F60" t="s">
        <v>525</v>
      </c>
      <c r="G60" t="s">
        <v>1765</v>
      </c>
      <c r="H60" t="s">
        <v>1766</v>
      </c>
      <c r="I60" t="s">
        <v>1767</v>
      </c>
      <c r="J60" t="s">
        <v>547</v>
      </c>
      <c r="K60" t="s">
        <v>526</v>
      </c>
      <c r="L60" t="s">
        <v>22</v>
      </c>
      <c r="M60" t="s">
        <v>692</v>
      </c>
      <c r="N60" t="s">
        <v>567</v>
      </c>
      <c r="O60" t="s">
        <v>441</v>
      </c>
      <c r="P60">
        <v>20</v>
      </c>
      <c r="Q60">
        <v>100</v>
      </c>
      <c r="R60" t="s">
        <v>568</v>
      </c>
      <c r="S60" t="s">
        <v>700</v>
      </c>
      <c r="T60" t="s">
        <v>559</v>
      </c>
      <c r="U60" t="s">
        <v>594</v>
      </c>
      <c r="V60" t="s">
        <v>690</v>
      </c>
    </row>
    <row r="61" spans="1:22" x14ac:dyDescent="0.25">
      <c r="A61" s="31" t="str">
        <f t="shared" si="0"/>
        <v>73.2.1</v>
      </c>
      <c r="B61" t="s">
        <v>690</v>
      </c>
      <c r="C61">
        <v>0</v>
      </c>
      <c r="D61" t="s">
        <v>533</v>
      </c>
      <c r="E61" t="s">
        <v>701</v>
      </c>
      <c r="F61" t="s">
        <v>19</v>
      </c>
      <c r="G61" t="s">
        <v>19</v>
      </c>
      <c r="H61" t="s">
        <v>19</v>
      </c>
      <c r="I61" t="s">
        <v>19</v>
      </c>
      <c r="J61" t="s">
        <v>19</v>
      </c>
      <c r="K61" t="s">
        <v>19</v>
      </c>
      <c r="L61" t="s">
        <v>19</v>
      </c>
      <c r="M61" t="s">
        <v>19</v>
      </c>
      <c r="N61" t="s">
        <v>19</v>
      </c>
      <c r="O61" t="s">
        <v>442</v>
      </c>
      <c r="P61">
        <v>20</v>
      </c>
      <c r="Q61">
        <v>1</v>
      </c>
      <c r="R61" t="s">
        <v>529</v>
      </c>
      <c r="S61" t="s">
        <v>702</v>
      </c>
      <c r="T61" t="s">
        <v>559</v>
      </c>
      <c r="U61" t="s">
        <v>703</v>
      </c>
      <c r="V61" t="s">
        <v>690</v>
      </c>
    </row>
    <row r="62" spans="1:22" x14ac:dyDescent="0.25">
      <c r="A62" s="31" t="str">
        <f t="shared" si="0"/>
        <v>73.2.2</v>
      </c>
      <c r="B62" t="s">
        <v>690</v>
      </c>
      <c r="C62">
        <v>0</v>
      </c>
      <c r="D62" t="s">
        <v>533</v>
      </c>
      <c r="E62" t="s">
        <v>704</v>
      </c>
      <c r="F62" t="s">
        <v>19</v>
      </c>
      <c r="G62" t="s">
        <v>19</v>
      </c>
      <c r="H62" t="s">
        <v>19</v>
      </c>
      <c r="I62" t="s">
        <v>19</v>
      </c>
      <c r="J62" t="s">
        <v>19</v>
      </c>
      <c r="K62" t="s">
        <v>19</v>
      </c>
      <c r="L62" t="s">
        <v>19</v>
      </c>
      <c r="M62" t="s">
        <v>19</v>
      </c>
      <c r="N62" t="s">
        <v>19</v>
      </c>
      <c r="O62" t="s">
        <v>443</v>
      </c>
      <c r="P62">
        <v>30</v>
      </c>
      <c r="Q62">
        <v>100</v>
      </c>
      <c r="R62" t="s">
        <v>568</v>
      </c>
      <c r="S62" t="s">
        <v>705</v>
      </c>
      <c r="T62" t="s">
        <v>578</v>
      </c>
      <c r="U62" t="s">
        <v>615</v>
      </c>
      <c r="V62" t="s">
        <v>690</v>
      </c>
    </row>
    <row r="63" spans="1:22" x14ac:dyDescent="0.25">
      <c r="A63" s="31" t="str">
        <f t="shared" si="0"/>
        <v>73.2.3</v>
      </c>
      <c r="B63" t="s">
        <v>690</v>
      </c>
      <c r="C63">
        <v>0</v>
      </c>
      <c r="D63" t="s">
        <v>533</v>
      </c>
      <c r="E63" t="s">
        <v>706</v>
      </c>
      <c r="F63" t="s">
        <v>19</v>
      </c>
      <c r="G63" t="s">
        <v>19</v>
      </c>
      <c r="H63" t="s">
        <v>19</v>
      </c>
      <c r="I63" t="s">
        <v>19</v>
      </c>
      <c r="J63" t="s">
        <v>19</v>
      </c>
      <c r="K63" t="s">
        <v>19</v>
      </c>
      <c r="L63" t="s">
        <v>19</v>
      </c>
      <c r="M63" t="s">
        <v>19</v>
      </c>
      <c r="N63" t="s">
        <v>19</v>
      </c>
      <c r="O63" t="s">
        <v>444</v>
      </c>
      <c r="P63">
        <v>40</v>
      </c>
      <c r="Q63">
        <v>3</v>
      </c>
      <c r="R63" t="s">
        <v>529</v>
      </c>
      <c r="S63" t="s">
        <v>707</v>
      </c>
      <c r="T63" t="s">
        <v>578</v>
      </c>
      <c r="U63" t="s">
        <v>708</v>
      </c>
      <c r="V63" t="s">
        <v>690</v>
      </c>
    </row>
    <row r="64" spans="1:22" x14ac:dyDescent="0.25">
      <c r="A64" s="31" t="str">
        <f t="shared" si="0"/>
        <v>73.2.4</v>
      </c>
      <c r="B64" t="s">
        <v>690</v>
      </c>
      <c r="C64">
        <v>0</v>
      </c>
      <c r="D64" t="s">
        <v>533</v>
      </c>
      <c r="E64" t="s">
        <v>709</v>
      </c>
      <c r="F64" t="s">
        <v>19</v>
      </c>
      <c r="G64" t="s">
        <v>19</v>
      </c>
      <c r="H64" t="s">
        <v>19</v>
      </c>
      <c r="I64" t="s">
        <v>19</v>
      </c>
      <c r="J64" t="s">
        <v>19</v>
      </c>
      <c r="K64" t="s">
        <v>19</v>
      </c>
      <c r="L64" t="s">
        <v>19</v>
      </c>
      <c r="M64" t="s">
        <v>19</v>
      </c>
      <c r="N64" t="s">
        <v>19</v>
      </c>
      <c r="O64" t="s">
        <v>445</v>
      </c>
      <c r="P64">
        <v>10</v>
      </c>
      <c r="Q64">
        <v>1</v>
      </c>
      <c r="R64" t="s">
        <v>529</v>
      </c>
      <c r="S64" t="s">
        <v>710</v>
      </c>
      <c r="T64" t="s">
        <v>711</v>
      </c>
      <c r="U64" t="s">
        <v>594</v>
      </c>
      <c r="V64" t="s">
        <v>690</v>
      </c>
    </row>
    <row r="65" spans="1:22" x14ac:dyDescent="0.25">
      <c r="A65" s="31" t="str">
        <f t="shared" si="0"/>
        <v>73.3</v>
      </c>
      <c r="B65" t="s">
        <v>690</v>
      </c>
      <c r="C65">
        <v>0</v>
      </c>
      <c r="D65" t="s">
        <v>523</v>
      </c>
      <c r="E65" t="s">
        <v>712</v>
      </c>
      <c r="F65" t="s">
        <v>525</v>
      </c>
      <c r="G65" t="s">
        <v>1771</v>
      </c>
      <c r="H65" t="s">
        <v>1772</v>
      </c>
      <c r="I65" t="s">
        <v>1773</v>
      </c>
      <c r="J65" t="s">
        <v>547</v>
      </c>
      <c r="K65" t="s">
        <v>526</v>
      </c>
      <c r="L65" t="s">
        <v>22</v>
      </c>
      <c r="M65" t="s">
        <v>692</v>
      </c>
      <c r="N65" t="s">
        <v>567</v>
      </c>
      <c r="O65" t="s">
        <v>446</v>
      </c>
      <c r="P65">
        <v>30</v>
      </c>
      <c r="Q65">
        <v>100</v>
      </c>
      <c r="R65" t="s">
        <v>568</v>
      </c>
      <c r="S65" t="s">
        <v>700</v>
      </c>
      <c r="T65" t="s">
        <v>531</v>
      </c>
      <c r="U65" t="s">
        <v>570</v>
      </c>
      <c r="V65" t="s">
        <v>690</v>
      </c>
    </row>
    <row r="66" spans="1:22" x14ac:dyDescent="0.25">
      <c r="A66" s="31" t="str">
        <f t="shared" si="0"/>
        <v>73.3.1</v>
      </c>
      <c r="B66" t="s">
        <v>690</v>
      </c>
      <c r="C66">
        <v>0</v>
      </c>
      <c r="D66" t="s">
        <v>533</v>
      </c>
      <c r="E66" t="s">
        <v>713</v>
      </c>
      <c r="F66" t="s">
        <v>19</v>
      </c>
      <c r="G66" t="s">
        <v>19</v>
      </c>
      <c r="H66" t="s">
        <v>19</v>
      </c>
      <c r="I66" t="s">
        <v>19</v>
      </c>
      <c r="J66" t="s">
        <v>19</v>
      </c>
      <c r="K66" t="s">
        <v>19</v>
      </c>
      <c r="L66" t="s">
        <v>19</v>
      </c>
      <c r="M66" t="s">
        <v>19</v>
      </c>
      <c r="N66" t="s">
        <v>19</v>
      </c>
      <c r="O66" t="s">
        <v>447</v>
      </c>
      <c r="P66">
        <v>30</v>
      </c>
      <c r="Q66">
        <v>1</v>
      </c>
      <c r="R66" t="s">
        <v>529</v>
      </c>
      <c r="S66" t="s">
        <v>714</v>
      </c>
      <c r="T66" t="s">
        <v>531</v>
      </c>
      <c r="U66" t="s">
        <v>555</v>
      </c>
      <c r="V66" t="s">
        <v>690</v>
      </c>
    </row>
    <row r="67" spans="1:22" x14ac:dyDescent="0.25">
      <c r="A67" s="31" t="str">
        <f t="shared" si="0"/>
        <v>73.3.2</v>
      </c>
      <c r="B67" t="s">
        <v>690</v>
      </c>
      <c r="C67">
        <v>0</v>
      </c>
      <c r="D67" t="s">
        <v>533</v>
      </c>
      <c r="E67" t="s">
        <v>715</v>
      </c>
      <c r="F67" t="s">
        <v>19</v>
      </c>
      <c r="G67" t="s">
        <v>19</v>
      </c>
      <c r="H67" t="s">
        <v>19</v>
      </c>
      <c r="I67" t="s">
        <v>19</v>
      </c>
      <c r="J67" t="s">
        <v>19</v>
      </c>
      <c r="K67" t="s">
        <v>19</v>
      </c>
      <c r="L67" t="s">
        <v>19</v>
      </c>
      <c r="M67" t="s">
        <v>19</v>
      </c>
      <c r="N67" t="s">
        <v>19</v>
      </c>
      <c r="O67" t="s">
        <v>448</v>
      </c>
      <c r="P67">
        <v>40</v>
      </c>
      <c r="Q67">
        <v>3</v>
      </c>
      <c r="R67" t="s">
        <v>529</v>
      </c>
      <c r="S67" t="s">
        <v>716</v>
      </c>
      <c r="T67" t="s">
        <v>717</v>
      </c>
      <c r="U67" t="s">
        <v>579</v>
      </c>
      <c r="V67" t="s">
        <v>690</v>
      </c>
    </row>
    <row r="68" spans="1:22" x14ac:dyDescent="0.25">
      <c r="A68" s="31" t="str">
        <f t="shared" ref="A68:A131" si="1">+E68</f>
        <v>73.3.3</v>
      </c>
      <c r="B68" t="s">
        <v>690</v>
      </c>
      <c r="C68">
        <v>0</v>
      </c>
      <c r="D68" t="s">
        <v>533</v>
      </c>
      <c r="E68" t="s">
        <v>718</v>
      </c>
      <c r="F68" t="s">
        <v>19</v>
      </c>
      <c r="G68" t="s">
        <v>19</v>
      </c>
      <c r="H68" t="s">
        <v>19</v>
      </c>
      <c r="I68" t="s">
        <v>19</v>
      </c>
      <c r="J68" t="s">
        <v>19</v>
      </c>
      <c r="K68" t="s">
        <v>19</v>
      </c>
      <c r="L68" t="s">
        <v>19</v>
      </c>
      <c r="M68" t="s">
        <v>19</v>
      </c>
      <c r="N68" t="s">
        <v>19</v>
      </c>
      <c r="O68" t="s">
        <v>449</v>
      </c>
      <c r="P68">
        <v>20</v>
      </c>
      <c r="Q68">
        <v>4</v>
      </c>
      <c r="R68" t="s">
        <v>529</v>
      </c>
      <c r="S68" t="s">
        <v>719</v>
      </c>
      <c r="T68" t="s">
        <v>720</v>
      </c>
      <c r="U68" t="s">
        <v>570</v>
      </c>
      <c r="V68" t="s">
        <v>690</v>
      </c>
    </row>
    <row r="69" spans="1:22" x14ac:dyDescent="0.25">
      <c r="A69" s="31" t="str">
        <f t="shared" si="1"/>
        <v>73.3.4</v>
      </c>
      <c r="B69" t="s">
        <v>690</v>
      </c>
      <c r="C69">
        <v>0</v>
      </c>
      <c r="D69" t="s">
        <v>533</v>
      </c>
      <c r="E69" t="s">
        <v>721</v>
      </c>
      <c r="F69" t="s">
        <v>19</v>
      </c>
      <c r="G69" t="s">
        <v>19</v>
      </c>
      <c r="H69" t="s">
        <v>19</v>
      </c>
      <c r="I69" t="s">
        <v>19</v>
      </c>
      <c r="J69" t="s">
        <v>19</v>
      </c>
      <c r="K69" t="s">
        <v>19</v>
      </c>
      <c r="L69" t="s">
        <v>19</v>
      </c>
      <c r="M69" t="s">
        <v>19</v>
      </c>
      <c r="N69" t="s">
        <v>19</v>
      </c>
      <c r="O69" t="s">
        <v>450</v>
      </c>
      <c r="P69">
        <v>10</v>
      </c>
      <c r="Q69">
        <v>2</v>
      </c>
      <c r="R69" t="s">
        <v>529</v>
      </c>
      <c r="S69" t="s">
        <v>722</v>
      </c>
      <c r="T69" t="s">
        <v>630</v>
      </c>
      <c r="U69" t="s">
        <v>570</v>
      </c>
      <c r="V69" t="s">
        <v>690</v>
      </c>
    </row>
    <row r="70" spans="1:22" x14ac:dyDescent="0.25">
      <c r="A70" s="31" t="str">
        <f t="shared" si="1"/>
        <v>73.4</v>
      </c>
      <c r="B70" t="s">
        <v>690</v>
      </c>
      <c r="C70">
        <v>0</v>
      </c>
      <c r="D70" t="s">
        <v>523</v>
      </c>
      <c r="E70" t="s">
        <v>723</v>
      </c>
      <c r="F70" t="s">
        <v>546</v>
      </c>
      <c r="G70" t="s">
        <v>1765</v>
      </c>
      <c r="H70" t="s">
        <v>1772</v>
      </c>
      <c r="I70" t="s">
        <v>1767</v>
      </c>
      <c r="J70" t="s">
        <v>19</v>
      </c>
      <c r="K70" t="s">
        <v>526</v>
      </c>
      <c r="L70" t="s">
        <v>22</v>
      </c>
      <c r="M70" t="s">
        <v>724</v>
      </c>
      <c r="N70" t="s">
        <v>567</v>
      </c>
      <c r="O70" t="s">
        <v>223</v>
      </c>
      <c r="P70">
        <v>20</v>
      </c>
      <c r="Q70">
        <v>100</v>
      </c>
      <c r="R70" t="s">
        <v>568</v>
      </c>
      <c r="S70" t="s">
        <v>725</v>
      </c>
      <c r="T70" t="s">
        <v>726</v>
      </c>
      <c r="U70" t="s">
        <v>551</v>
      </c>
      <c r="V70" t="s">
        <v>690</v>
      </c>
    </row>
    <row r="71" spans="1:22" x14ac:dyDescent="0.25">
      <c r="A71" s="31" t="str">
        <f t="shared" si="1"/>
        <v>73.4.1</v>
      </c>
      <c r="B71" t="s">
        <v>690</v>
      </c>
      <c r="C71">
        <v>0</v>
      </c>
      <c r="D71" t="s">
        <v>533</v>
      </c>
      <c r="E71" t="s">
        <v>727</v>
      </c>
      <c r="F71" t="s">
        <v>19</v>
      </c>
      <c r="G71" t="s">
        <v>19</v>
      </c>
      <c r="H71" t="s">
        <v>19</v>
      </c>
      <c r="I71" t="s">
        <v>19</v>
      </c>
      <c r="J71" t="s">
        <v>19</v>
      </c>
      <c r="K71" t="s">
        <v>19</v>
      </c>
      <c r="L71" t="s">
        <v>19</v>
      </c>
      <c r="M71" t="s">
        <v>19</v>
      </c>
      <c r="N71" t="s">
        <v>19</v>
      </c>
      <c r="O71" t="s">
        <v>224</v>
      </c>
      <c r="P71">
        <v>10</v>
      </c>
      <c r="Q71">
        <v>1</v>
      </c>
      <c r="R71" t="s">
        <v>529</v>
      </c>
      <c r="S71" t="s">
        <v>728</v>
      </c>
      <c r="T71" t="s">
        <v>726</v>
      </c>
      <c r="U71" t="s">
        <v>729</v>
      </c>
      <c r="V71" t="s">
        <v>690</v>
      </c>
    </row>
    <row r="72" spans="1:22" x14ac:dyDescent="0.25">
      <c r="A72" s="31" t="str">
        <f t="shared" si="1"/>
        <v>73.4.2</v>
      </c>
      <c r="B72" t="s">
        <v>690</v>
      </c>
      <c r="C72">
        <v>0</v>
      </c>
      <c r="D72" t="s">
        <v>533</v>
      </c>
      <c r="E72" t="s">
        <v>730</v>
      </c>
      <c r="F72" t="s">
        <v>19</v>
      </c>
      <c r="G72" t="s">
        <v>19</v>
      </c>
      <c r="H72" t="s">
        <v>19</v>
      </c>
      <c r="I72" t="s">
        <v>19</v>
      </c>
      <c r="J72" t="s">
        <v>19</v>
      </c>
      <c r="K72" t="s">
        <v>19</v>
      </c>
      <c r="L72" t="s">
        <v>19</v>
      </c>
      <c r="M72" t="s">
        <v>19</v>
      </c>
      <c r="N72" t="s">
        <v>19</v>
      </c>
      <c r="O72" t="s">
        <v>225</v>
      </c>
      <c r="P72">
        <v>10</v>
      </c>
      <c r="Q72">
        <v>1</v>
      </c>
      <c r="R72" t="s">
        <v>529</v>
      </c>
      <c r="S72" t="s">
        <v>731</v>
      </c>
      <c r="T72" t="s">
        <v>726</v>
      </c>
      <c r="U72" t="s">
        <v>732</v>
      </c>
      <c r="V72" t="s">
        <v>690</v>
      </c>
    </row>
    <row r="73" spans="1:22" x14ac:dyDescent="0.25">
      <c r="A73" s="31" t="str">
        <f t="shared" si="1"/>
        <v>73.4.3</v>
      </c>
      <c r="B73" t="s">
        <v>690</v>
      </c>
      <c r="C73">
        <v>0</v>
      </c>
      <c r="D73" t="s">
        <v>533</v>
      </c>
      <c r="E73" t="s">
        <v>733</v>
      </c>
      <c r="F73" t="s">
        <v>19</v>
      </c>
      <c r="G73" t="s">
        <v>19</v>
      </c>
      <c r="H73" t="s">
        <v>19</v>
      </c>
      <c r="I73" t="s">
        <v>19</v>
      </c>
      <c r="J73" t="s">
        <v>19</v>
      </c>
      <c r="K73" t="s">
        <v>19</v>
      </c>
      <c r="L73" t="s">
        <v>19</v>
      </c>
      <c r="M73" t="s">
        <v>19</v>
      </c>
      <c r="N73" t="s">
        <v>19</v>
      </c>
      <c r="O73" t="s">
        <v>226</v>
      </c>
      <c r="P73">
        <v>30</v>
      </c>
      <c r="Q73">
        <v>100</v>
      </c>
      <c r="R73" t="s">
        <v>568</v>
      </c>
      <c r="S73" t="s">
        <v>734</v>
      </c>
      <c r="T73" t="s">
        <v>578</v>
      </c>
      <c r="U73" t="s">
        <v>735</v>
      </c>
      <c r="V73" t="s">
        <v>690</v>
      </c>
    </row>
    <row r="74" spans="1:22" x14ac:dyDescent="0.25">
      <c r="A74" s="31" t="str">
        <f t="shared" si="1"/>
        <v>73.4.4</v>
      </c>
      <c r="B74" t="s">
        <v>690</v>
      </c>
      <c r="C74">
        <v>0</v>
      </c>
      <c r="D74" t="s">
        <v>533</v>
      </c>
      <c r="E74" t="s">
        <v>736</v>
      </c>
      <c r="F74" t="s">
        <v>19</v>
      </c>
      <c r="G74" t="s">
        <v>19</v>
      </c>
      <c r="H74" t="s">
        <v>19</v>
      </c>
      <c r="I74" t="s">
        <v>19</v>
      </c>
      <c r="J74" t="s">
        <v>19</v>
      </c>
      <c r="K74" t="s">
        <v>19</v>
      </c>
      <c r="L74" t="s">
        <v>19</v>
      </c>
      <c r="M74" t="s">
        <v>19</v>
      </c>
      <c r="N74" t="s">
        <v>19</v>
      </c>
      <c r="O74" t="s">
        <v>227</v>
      </c>
      <c r="P74">
        <v>30</v>
      </c>
      <c r="Q74">
        <v>100</v>
      </c>
      <c r="R74" t="s">
        <v>568</v>
      </c>
      <c r="S74" t="s">
        <v>737</v>
      </c>
      <c r="T74" t="s">
        <v>738</v>
      </c>
      <c r="U74" t="s">
        <v>708</v>
      </c>
      <c r="V74" t="s">
        <v>690</v>
      </c>
    </row>
    <row r="75" spans="1:22" x14ac:dyDescent="0.25">
      <c r="A75" s="31" t="str">
        <f t="shared" si="1"/>
        <v>73.4.5</v>
      </c>
      <c r="B75" t="s">
        <v>690</v>
      </c>
      <c r="C75">
        <v>0</v>
      </c>
      <c r="D75" t="s">
        <v>533</v>
      </c>
      <c r="E75" t="s">
        <v>739</v>
      </c>
      <c r="F75" t="s">
        <v>19</v>
      </c>
      <c r="G75" t="s">
        <v>19</v>
      </c>
      <c r="H75" t="s">
        <v>19</v>
      </c>
      <c r="I75" t="s">
        <v>19</v>
      </c>
      <c r="J75" t="s">
        <v>19</v>
      </c>
      <c r="K75" t="s">
        <v>19</v>
      </c>
      <c r="L75" t="s">
        <v>19</v>
      </c>
      <c r="M75" t="s">
        <v>19</v>
      </c>
      <c r="N75" t="s">
        <v>19</v>
      </c>
      <c r="O75" t="s">
        <v>228</v>
      </c>
      <c r="P75">
        <v>10</v>
      </c>
      <c r="Q75">
        <v>3</v>
      </c>
      <c r="R75" t="s">
        <v>529</v>
      </c>
      <c r="S75" t="s">
        <v>740</v>
      </c>
      <c r="T75" t="s">
        <v>741</v>
      </c>
      <c r="U75" t="s">
        <v>742</v>
      </c>
      <c r="V75" t="s">
        <v>690</v>
      </c>
    </row>
    <row r="76" spans="1:22" x14ac:dyDescent="0.25">
      <c r="A76" s="31" t="str">
        <f t="shared" si="1"/>
        <v>73.4.6</v>
      </c>
      <c r="B76" t="s">
        <v>690</v>
      </c>
      <c r="C76">
        <v>0</v>
      </c>
      <c r="D76" t="s">
        <v>533</v>
      </c>
      <c r="E76" t="s">
        <v>743</v>
      </c>
      <c r="F76" t="s">
        <v>19</v>
      </c>
      <c r="G76" t="s">
        <v>19</v>
      </c>
      <c r="H76" t="s">
        <v>19</v>
      </c>
      <c r="I76" t="s">
        <v>19</v>
      </c>
      <c r="J76" t="s">
        <v>19</v>
      </c>
      <c r="K76" t="s">
        <v>19</v>
      </c>
      <c r="L76" t="s">
        <v>19</v>
      </c>
      <c r="M76" t="s">
        <v>19</v>
      </c>
      <c r="N76" t="s">
        <v>19</v>
      </c>
      <c r="O76" t="s">
        <v>229</v>
      </c>
      <c r="P76">
        <v>10</v>
      </c>
      <c r="Q76">
        <v>3</v>
      </c>
      <c r="R76" t="s">
        <v>529</v>
      </c>
      <c r="S76" t="s">
        <v>744</v>
      </c>
      <c r="T76" t="s">
        <v>745</v>
      </c>
      <c r="U76" t="s">
        <v>551</v>
      </c>
      <c r="V76" t="s">
        <v>690</v>
      </c>
    </row>
    <row r="77" spans="1:22" x14ac:dyDescent="0.25">
      <c r="A77" s="31" t="str">
        <f t="shared" si="1"/>
        <v>3100.1</v>
      </c>
      <c r="B77" t="s">
        <v>746</v>
      </c>
      <c r="C77">
        <v>0</v>
      </c>
      <c r="D77" t="s">
        <v>523</v>
      </c>
      <c r="E77" t="s">
        <v>747</v>
      </c>
      <c r="F77" t="s">
        <v>525</v>
      </c>
      <c r="G77" t="s">
        <v>1771</v>
      </c>
      <c r="H77" t="s">
        <v>1772</v>
      </c>
      <c r="I77" t="s">
        <v>1773</v>
      </c>
      <c r="J77" t="s">
        <v>618</v>
      </c>
      <c r="K77" t="s">
        <v>526</v>
      </c>
      <c r="L77" t="s">
        <v>20</v>
      </c>
      <c r="M77" t="s">
        <v>724</v>
      </c>
      <c r="N77" t="s">
        <v>748</v>
      </c>
      <c r="O77" t="s">
        <v>292</v>
      </c>
      <c r="P77">
        <v>40</v>
      </c>
      <c r="Q77">
        <v>80</v>
      </c>
      <c r="R77" t="s">
        <v>529</v>
      </c>
      <c r="S77" t="s">
        <v>749</v>
      </c>
      <c r="T77" t="s">
        <v>750</v>
      </c>
      <c r="U77" t="s">
        <v>579</v>
      </c>
      <c r="V77" t="s">
        <v>746</v>
      </c>
    </row>
    <row r="78" spans="1:22" x14ac:dyDescent="0.25">
      <c r="A78" s="31" t="str">
        <f t="shared" si="1"/>
        <v>3100.1.1</v>
      </c>
      <c r="B78" t="s">
        <v>746</v>
      </c>
      <c r="C78">
        <v>0</v>
      </c>
      <c r="D78" t="s">
        <v>533</v>
      </c>
      <c r="E78" t="s">
        <v>751</v>
      </c>
      <c r="F78" t="s">
        <v>19</v>
      </c>
      <c r="G78" t="s">
        <v>19</v>
      </c>
      <c r="H78" t="s">
        <v>19</v>
      </c>
      <c r="I78" t="s">
        <v>19</v>
      </c>
      <c r="J78" t="s">
        <v>19</v>
      </c>
      <c r="K78" t="s">
        <v>19</v>
      </c>
      <c r="L78" t="s">
        <v>19</v>
      </c>
      <c r="M78" t="s">
        <v>19</v>
      </c>
      <c r="N78" t="s">
        <v>19</v>
      </c>
      <c r="O78" t="s">
        <v>27</v>
      </c>
      <c r="P78">
        <v>15</v>
      </c>
      <c r="Q78">
        <v>1</v>
      </c>
      <c r="R78" t="s">
        <v>529</v>
      </c>
      <c r="S78" t="s">
        <v>752</v>
      </c>
      <c r="T78" t="s">
        <v>750</v>
      </c>
      <c r="U78" t="s">
        <v>732</v>
      </c>
      <c r="V78" t="s">
        <v>746</v>
      </c>
    </row>
    <row r="79" spans="1:22" x14ac:dyDescent="0.25">
      <c r="A79" s="31" t="str">
        <f t="shared" si="1"/>
        <v>3100.1.2</v>
      </c>
      <c r="B79" t="s">
        <v>746</v>
      </c>
      <c r="C79">
        <v>0</v>
      </c>
      <c r="D79" t="s">
        <v>533</v>
      </c>
      <c r="E79" t="s">
        <v>753</v>
      </c>
      <c r="F79" t="s">
        <v>19</v>
      </c>
      <c r="G79" t="s">
        <v>19</v>
      </c>
      <c r="H79" t="s">
        <v>19</v>
      </c>
      <c r="I79" t="s">
        <v>19</v>
      </c>
      <c r="J79" t="s">
        <v>19</v>
      </c>
      <c r="K79" t="s">
        <v>19</v>
      </c>
      <c r="L79" t="s">
        <v>19</v>
      </c>
      <c r="M79" t="s">
        <v>19</v>
      </c>
      <c r="N79" t="s">
        <v>19</v>
      </c>
      <c r="O79" t="s">
        <v>293</v>
      </c>
      <c r="P79">
        <v>25</v>
      </c>
      <c r="Q79">
        <v>1</v>
      </c>
      <c r="R79" t="s">
        <v>529</v>
      </c>
      <c r="S79" t="s">
        <v>754</v>
      </c>
      <c r="T79" t="s">
        <v>578</v>
      </c>
      <c r="U79" t="s">
        <v>615</v>
      </c>
      <c r="V79" t="s">
        <v>746</v>
      </c>
    </row>
    <row r="80" spans="1:22" x14ac:dyDescent="0.25">
      <c r="A80" s="31" t="str">
        <f t="shared" si="1"/>
        <v>3100.1.3</v>
      </c>
      <c r="B80" t="s">
        <v>746</v>
      </c>
      <c r="C80">
        <v>0</v>
      </c>
      <c r="D80" t="s">
        <v>533</v>
      </c>
      <c r="E80" t="s">
        <v>755</v>
      </c>
      <c r="F80" t="s">
        <v>19</v>
      </c>
      <c r="G80" t="s">
        <v>19</v>
      </c>
      <c r="H80" t="s">
        <v>19</v>
      </c>
      <c r="I80" t="s">
        <v>19</v>
      </c>
      <c r="J80" t="s">
        <v>19</v>
      </c>
      <c r="K80" t="s">
        <v>19</v>
      </c>
      <c r="L80" t="s">
        <v>19</v>
      </c>
      <c r="M80" t="s">
        <v>19</v>
      </c>
      <c r="N80" t="s">
        <v>19</v>
      </c>
      <c r="O80" t="s">
        <v>28</v>
      </c>
      <c r="P80">
        <v>60</v>
      </c>
      <c r="Q80">
        <v>80</v>
      </c>
      <c r="R80" t="s">
        <v>529</v>
      </c>
      <c r="S80" t="s">
        <v>749</v>
      </c>
      <c r="T80" t="s">
        <v>756</v>
      </c>
      <c r="U80" t="s">
        <v>579</v>
      </c>
      <c r="V80" t="s">
        <v>746</v>
      </c>
    </row>
    <row r="81" spans="1:22" x14ac:dyDescent="0.25">
      <c r="A81" s="31" t="str">
        <f t="shared" si="1"/>
        <v>3100.2</v>
      </c>
      <c r="B81" t="s">
        <v>746</v>
      </c>
      <c r="C81">
        <v>0</v>
      </c>
      <c r="D81" t="s">
        <v>523</v>
      </c>
      <c r="E81" t="s">
        <v>757</v>
      </c>
      <c r="F81" t="s">
        <v>525</v>
      </c>
      <c r="G81" t="s">
        <v>1771</v>
      </c>
      <c r="H81" t="s">
        <v>1772</v>
      </c>
      <c r="I81" t="s">
        <v>1773</v>
      </c>
      <c r="J81" t="s">
        <v>672</v>
      </c>
      <c r="K81" t="s">
        <v>526</v>
      </c>
      <c r="L81" t="s">
        <v>29</v>
      </c>
      <c r="M81" t="s">
        <v>724</v>
      </c>
      <c r="N81" t="s">
        <v>758</v>
      </c>
      <c r="O81" t="s">
        <v>294</v>
      </c>
      <c r="P81">
        <v>40</v>
      </c>
      <c r="Q81">
        <v>40</v>
      </c>
      <c r="R81" t="s">
        <v>529</v>
      </c>
      <c r="S81" t="s">
        <v>759</v>
      </c>
      <c r="T81" t="s">
        <v>760</v>
      </c>
      <c r="U81" t="s">
        <v>579</v>
      </c>
      <c r="V81" t="s">
        <v>746</v>
      </c>
    </row>
    <row r="82" spans="1:22" x14ac:dyDescent="0.25">
      <c r="A82" s="31" t="str">
        <f t="shared" si="1"/>
        <v>3100.2.1</v>
      </c>
      <c r="B82" t="s">
        <v>746</v>
      </c>
      <c r="C82">
        <v>0</v>
      </c>
      <c r="D82" t="s">
        <v>533</v>
      </c>
      <c r="E82" t="s">
        <v>761</v>
      </c>
      <c r="F82" t="s">
        <v>19</v>
      </c>
      <c r="G82" t="s">
        <v>19</v>
      </c>
      <c r="H82" t="s">
        <v>19</v>
      </c>
      <c r="I82" t="s">
        <v>19</v>
      </c>
      <c r="J82" t="s">
        <v>19</v>
      </c>
      <c r="K82" t="s">
        <v>19</v>
      </c>
      <c r="L82" t="s">
        <v>19</v>
      </c>
      <c r="M82" t="s">
        <v>19</v>
      </c>
      <c r="N82" t="s">
        <v>19</v>
      </c>
      <c r="O82" t="s">
        <v>295</v>
      </c>
      <c r="P82">
        <v>15</v>
      </c>
      <c r="Q82">
        <v>1</v>
      </c>
      <c r="R82" t="s">
        <v>529</v>
      </c>
      <c r="S82" t="s">
        <v>762</v>
      </c>
      <c r="T82" t="s">
        <v>760</v>
      </c>
      <c r="U82" t="s">
        <v>726</v>
      </c>
      <c r="V82" t="s">
        <v>746</v>
      </c>
    </row>
    <row r="83" spans="1:22" x14ac:dyDescent="0.25">
      <c r="A83" s="31" t="str">
        <f t="shared" si="1"/>
        <v>3100.2.2</v>
      </c>
      <c r="B83" t="s">
        <v>746</v>
      </c>
      <c r="C83">
        <v>0</v>
      </c>
      <c r="D83" t="s">
        <v>533</v>
      </c>
      <c r="E83" t="s">
        <v>763</v>
      </c>
      <c r="F83" t="s">
        <v>19</v>
      </c>
      <c r="G83" t="s">
        <v>19</v>
      </c>
      <c r="H83" t="s">
        <v>19</v>
      </c>
      <c r="I83" t="s">
        <v>19</v>
      </c>
      <c r="J83" t="s">
        <v>19</v>
      </c>
      <c r="K83" t="s">
        <v>19</v>
      </c>
      <c r="L83" t="s">
        <v>19</v>
      </c>
      <c r="M83" t="s">
        <v>19</v>
      </c>
      <c r="N83" t="s">
        <v>19</v>
      </c>
      <c r="O83" t="s">
        <v>30</v>
      </c>
      <c r="P83">
        <v>15</v>
      </c>
      <c r="Q83">
        <v>4</v>
      </c>
      <c r="R83" t="s">
        <v>529</v>
      </c>
      <c r="S83" t="s">
        <v>764</v>
      </c>
      <c r="T83" t="s">
        <v>760</v>
      </c>
      <c r="U83" t="s">
        <v>735</v>
      </c>
      <c r="V83" t="s">
        <v>746</v>
      </c>
    </row>
    <row r="84" spans="1:22" x14ac:dyDescent="0.25">
      <c r="A84" s="31" t="str">
        <f t="shared" si="1"/>
        <v>3100.2.3</v>
      </c>
      <c r="B84" t="s">
        <v>746</v>
      </c>
      <c r="C84">
        <v>0</v>
      </c>
      <c r="D84" t="s">
        <v>533</v>
      </c>
      <c r="E84" t="s">
        <v>765</v>
      </c>
      <c r="F84" t="s">
        <v>19</v>
      </c>
      <c r="G84" t="s">
        <v>19</v>
      </c>
      <c r="H84" t="s">
        <v>19</v>
      </c>
      <c r="I84" t="s">
        <v>19</v>
      </c>
      <c r="J84" t="s">
        <v>19</v>
      </c>
      <c r="K84" t="s">
        <v>19</v>
      </c>
      <c r="L84" t="s">
        <v>19</v>
      </c>
      <c r="M84" t="s">
        <v>19</v>
      </c>
      <c r="N84" t="s">
        <v>19</v>
      </c>
      <c r="O84" t="s">
        <v>296</v>
      </c>
      <c r="P84">
        <v>70</v>
      </c>
      <c r="Q84">
        <v>40</v>
      </c>
      <c r="R84" t="s">
        <v>529</v>
      </c>
      <c r="S84" t="s">
        <v>759</v>
      </c>
      <c r="T84" t="s">
        <v>726</v>
      </c>
      <c r="U84" t="s">
        <v>579</v>
      </c>
      <c r="V84" t="s">
        <v>746</v>
      </c>
    </row>
    <row r="85" spans="1:22" x14ac:dyDescent="0.25">
      <c r="A85" s="31" t="str">
        <f t="shared" si="1"/>
        <v>3100.3</v>
      </c>
      <c r="B85" t="s">
        <v>746</v>
      </c>
      <c r="C85">
        <v>0</v>
      </c>
      <c r="D85" t="s">
        <v>523</v>
      </c>
      <c r="E85" t="s">
        <v>766</v>
      </c>
      <c r="F85" t="s">
        <v>525</v>
      </c>
      <c r="G85" t="s">
        <v>1771</v>
      </c>
      <c r="H85" t="s">
        <v>1772</v>
      </c>
      <c r="I85" t="s">
        <v>1773</v>
      </c>
      <c r="J85" t="s">
        <v>19</v>
      </c>
      <c r="K85" t="s">
        <v>526</v>
      </c>
      <c r="L85" t="s">
        <v>20</v>
      </c>
      <c r="M85" t="s">
        <v>724</v>
      </c>
      <c r="N85" t="s">
        <v>767</v>
      </c>
      <c r="O85" t="s">
        <v>297</v>
      </c>
      <c r="P85">
        <v>20</v>
      </c>
      <c r="Q85">
        <v>80</v>
      </c>
      <c r="R85" t="s">
        <v>568</v>
      </c>
      <c r="S85" t="s">
        <v>768</v>
      </c>
      <c r="T85" t="s">
        <v>550</v>
      </c>
      <c r="U85" t="s">
        <v>570</v>
      </c>
      <c r="V85" t="s">
        <v>746</v>
      </c>
    </row>
    <row r="86" spans="1:22" x14ac:dyDescent="0.25">
      <c r="A86" s="31" t="str">
        <f t="shared" si="1"/>
        <v>3100.3.1</v>
      </c>
      <c r="B86" t="s">
        <v>746</v>
      </c>
      <c r="C86">
        <v>0</v>
      </c>
      <c r="D86" t="s">
        <v>533</v>
      </c>
      <c r="E86" t="s">
        <v>769</v>
      </c>
      <c r="F86" t="s">
        <v>19</v>
      </c>
      <c r="G86" t="s">
        <v>19</v>
      </c>
      <c r="H86" t="s">
        <v>19</v>
      </c>
      <c r="I86" t="s">
        <v>19</v>
      </c>
      <c r="J86" t="s">
        <v>19</v>
      </c>
      <c r="K86" t="s">
        <v>19</v>
      </c>
      <c r="L86" t="s">
        <v>19</v>
      </c>
      <c r="M86" t="s">
        <v>19</v>
      </c>
      <c r="N86" t="s">
        <v>19</v>
      </c>
      <c r="O86" t="s">
        <v>298</v>
      </c>
      <c r="P86">
        <v>30</v>
      </c>
      <c r="Q86">
        <v>1</v>
      </c>
      <c r="R86" t="s">
        <v>529</v>
      </c>
      <c r="S86" t="s">
        <v>770</v>
      </c>
      <c r="T86" t="s">
        <v>550</v>
      </c>
      <c r="U86" t="s">
        <v>570</v>
      </c>
      <c r="V86" t="s">
        <v>746</v>
      </c>
    </row>
    <row r="87" spans="1:22" x14ac:dyDescent="0.25">
      <c r="A87" s="31" t="str">
        <f t="shared" si="1"/>
        <v>3100.3.2</v>
      </c>
      <c r="B87" t="s">
        <v>746</v>
      </c>
      <c r="C87">
        <v>0</v>
      </c>
      <c r="D87" t="s">
        <v>533</v>
      </c>
      <c r="E87" t="s">
        <v>771</v>
      </c>
      <c r="F87" t="s">
        <v>19</v>
      </c>
      <c r="G87" t="s">
        <v>19</v>
      </c>
      <c r="H87" t="s">
        <v>19</v>
      </c>
      <c r="I87" t="s">
        <v>19</v>
      </c>
      <c r="J87" t="s">
        <v>19</v>
      </c>
      <c r="K87" t="s">
        <v>19</v>
      </c>
      <c r="L87" t="s">
        <v>19</v>
      </c>
      <c r="M87" t="s">
        <v>19</v>
      </c>
      <c r="N87" t="s">
        <v>19</v>
      </c>
      <c r="O87" t="s">
        <v>299</v>
      </c>
      <c r="P87">
        <v>70</v>
      </c>
      <c r="Q87">
        <v>80</v>
      </c>
      <c r="R87" t="s">
        <v>568</v>
      </c>
      <c r="S87" t="s">
        <v>768</v>
      </c>
      <c r="T87" t="s">
        <v>550</v>
      </c>
      <c r="U87" t="s">
        <v>570</v>
      </c>
      <c r="V87" t="s">
        <v>746</v>
      </c>
    </row>
    <row r="88" spans="1:22" x14ac:dyDescent="0.25">
      <c r="A88" s="31" t="str">
        <f t="shared" si="1"/>
        <v>60.1</v>
      </c>
      <c r="B88" t="s">
        <v>772</v>
      </c>
      <c r="C88">
        <v>0</v>
      </c>
      <c r="D88" t="s">
        <v>523</v>
      </c>
      <c r="E88" t="s">
        <v>773</v>
      </c>
      <c r="F88" t="s">
        <v>525</v>
      </c>
      <c r="G88" t="s">
        <v>1762</v>
      </c>
      <c r="H88" t="s">
        <v>1763</v>
      </c>
      <c r="I88" t="s">
        <v>1764</v>
      </c>
      <c r="J88" t="s">
        <v>547</v>
      </c>
      <c r="K88" t="s">
        <v>526</v>
      </c>
      <c r="L88" t="s">
        <v>19</v>
      </c>
      <c r="M88" t="s">
        <v>1732</v>
      </c>
      <c r="N88" t="s">
        <v>547</v>
      </c>
      <c r="O88" t="s">
        <v>466</v>
      </c>
      <c r="P88">
        <v>35</v>
      </c>
      <c r="Q88">
        <v>1</v>
      </c>
      <c r="R88" t="s">
        <v>529</v>
      </c>
      <c r="S88" t="s">
        <v>774</v>
      </c>
      <c r="T88" t="s">
        <v>559</v>
      </c>
      <c r="U88" t="s">
        <v>551</v>
      </c>
      <c r="V88" t="s">
        <v>772</v>
      </c>
    </row>
    <row r="89" spans="1:22" x14ac:dyDescent="0.25">
      <c r="A89" s="31" t="str">
        <f t="shared" si="1"/>
        <v>60.1.1</v>
      </c>
      <c r="B89" t="s">
        <v>772</v>
      </c>
      <c r="C89">
        <v>0</v>
      </c>
      <c r="D89" t="s">
        <v>533</v>
      </c>
      <c r="E89" t="s">
        <v>775</v>
      </c>
      <c r="F89" t="s">
        <v>19</v>
      </c>
      <c r="G89" t="s">
        <v>19</v>
      </c>
      <c r="H89" t="s">
        <v>19</v>
      </c>
      <c r="I89" t="s">
        <v>19</v>
      </c>
      <c r="J89" t="s">
        <v>19</v>
      </c>
      <c r="K89" t="s">
        <v>19</v>
      </c>
      <c r="L89" t="s">
        <v>19</v>
      </c>
      <c r="M89" t="s">
        <v>19</v>
      </c>
      <c r="N89" t="s">
        <v>19</v>
      </c>
      <c r="O89" t="s">
        <v>467</v>
      </c>
      <c r="P89">
        <v>20</v>
      </c>
      <c r="Q89">
        <v>1</v>
      </c>
      <c r="R89" t="s">
        <v>529</v>
      </c>
      <c r="S89" t="s">
        <v>776</v>
      </c>
      <c r="T89" t="s">
        <v>559</v>
      </c>
      <c r="U89" t="s">
        <v>732</v>
      </c>
      <c r="V89" t="s">
        <v>772</v>
      </c>
    </row>
    <row r="90" spans="1:22" x14ac:dyDescent="0.25">
      <c r="A90" s="31" t="str">
        <f t="shared" si="1"/>
        <v>60.1.2</v>
      </c>
      <c r="B90" t="s">
        <v>772</v>
      </c>
      <c r="C90">
        <v>0</v>
      </c>
      <c r="D90" t="s">
        <v>533</v>
      </c>
      <c r="E90" t="s">
        <v>777</v>
      </c>
      <c r="F90" t="s">
        <v>19</v>
      </c>
      <c r="G90" t="s">
        <v>19</v>
      </c>
      <c r="H90" t="s">
        <v>19</v>
      </c>
      <c r="I90" t="s">
        <v>19</v>
      </c>
      <c r="J90" t="s">
        <v>19</v>
      </c>
      <c r="K90" t="s">
        <v>19</v>
      </c>
      <c r="L90" t="s">
        <v>19</v>
      </c>
      <c r="M90" t="s">
        <v>19</v>
      </c>
      <c r="N90" t="s">
        <v>19</v>
      </c>
      <c r="O90" t="s">
        <v>468</v>
      </c>
      <c r="P90">
        <v>20</v>
      </c>
      <c r="Q90">
        <v>1</v>
      </c>
      <c r="R90" t="s">
        <v>529</v>
      </c>
      <c r="S90" t="s">
        <v>778</v>
      </c>
      <c r="T90" t="s">
        <v>630</v>
      </c>
      <c r="U90" t="s">
        <v>779</v>
      </c>
      <c r="V90" t="s">
        <v>772</v>
      </c>
    </row>
    <row r="91" spans="1:22" x14ac:dyDescent="0.25">
      <c r="A91" s="31" t="str">
        <f t="shared" si="1"/>
        <v>60.1.3</v>
      </c>
      <c r="B91" t="s">
        <v>772</v>
      </c>
      <c r="C91">
        <v>0</v>
      </c>
      <c r="D91" t="s">
        <v>533</v>
      </c>
      <c r="E91" t="s">
        <v>780</v>
      </c>
      <c r="F91" t="s">
        <v>19</v>
      </c>
      <c r="G91" t="s">
        <v>19</v>
      </c>
      <c r="H91" t="s">
        <v>19</v>
      </c>
      <c r="I91" t="s">
        <v>19</v>
      </c>
      <c r="J91" t="s">
        <v>19</v>
      </c>
      <c r="K91" t="s">
        <v>19</v>
      </c>
      <c r="L91" t="s">
        <v>19</v>
      </c>
      <c r="M91" t="s">
        <v>19</v>
      </c>
      <c r="N91" t="s">
        <v>19</v>
      </c>
      <c r="O91" t="s">
        <v>469</v>
      </c>
      <c r="P91">
        <v>30</v>
      </c>
      <c r="Q91">
        <v>1</v>
      </c>
      <c r="R91" t="s">
        <v>529</v>
      </c>
      <c r="S91" t="s">
        <v>781</v>
      </c>
      <c r="T91" t="s">
        <v>689</v>
      </c>
      <c r="U91" t="s">
        <v>579</v>
      </c>
      <c r="V91" t="s">
        <v>772</v>
      </c>
    </row>
    <row r="92" spans="1:22" x14ac:dyDescent="0.25">
      <c r="A92" s="31" t="str">
        <f t="shared" si="1"/>
        <v>60.1.4</v>
      </c>
      <c r="B92" t="s">
        <v>772</v>
      </c>
      <c r="C92">
        <v>0</v>
      </c>
      <c r="D92" t="s">
        <v>533</v>
      </c>
      <c r="E92" t="s">
        <v>782</v>
      </c>
      <c r="F92" t="s">
        <v>19</v>
      </c>
      <c r="G92" t="s">
        <v>19</v>
      </c>
      <c r="H92" t="s">
        <v>19</v>
      </c>
      <c r="I92" t="s">
        <v>19</v>
      </c>
      <c r="J92" t="s">
        <v>19</v>
      </c>
      <c r="K92" t="s">
        <v>19</v>
      </c>
      <c r="L92" t="s">
        <v>19</v>
      </c>
      <c r="M92" t="s">
        <v>19</v>
      </c>
      <c r="N92" t="s">
        <v>19</v>
      </c>
      <c r="O92" t="s">
        <v>470</v>
      </c>
      <c r="P92">
        <v>30</v>
      </c>
      <c r="Q92">
        <v>1</v>
      </c>
      <c r="R92" t="s">
        <v>529</v>
      </c>
      <c r="S92" t="s">
        <v>783</v>
      </c>
      <c r="T92" t="s">
        <v>745</v>
      </c>
      <c r="U92" t="s">
        <v>551</v>
      </c>
      <c r="V92" t="s">
        <v>772</v>
      </c>
    </row>
    <row r="93" spans="1:22" x14ac:dyDescent="0.25">
      <c r="A93" s="31" t="str">
        <f t="shared" si="1"/>
        <v>60.2</v>
      </c>
      <c r="B93" t="s">
        <v>772</v>
      </c>
      <c r="C93">
        <v>0</v>
      </c>
      <c r="D93" t="s">
        <v>523</v>
      </c>
      <c r="E93" t="s">
        <v>784</v>
      </c>
      <c r="F93" t="s">
        <v>525</v>
      </c>
      <c r="G93" t="s">
        <v>1762</v>
      </c>
      <c r="H93" t="s">
        <v>1763</v>
      </c>
      <c r="I93" t="s">
        <v>1764</v>
      </c>
      <c r="J93" t="s">
        <v>547</v>
      </c>
      <c r="K93" t="s">
        <v>526</v>
      </c>
      <c r="L93" t="s">
        <v>19</v>
      </c>
      <c r="M93" t="s">
        <v>1732</v>
      </c>
      <c r="N93" t="s">
        <v>547</v>
      </c>
      <c r="O93" t="s">
        <v>471</v>
      </c>
      <c r="P93">
        <v>35</v>
      </c>
      <c r="Q93">
        <v>1</v>
      </c>
      <c r="R93" t="s">
        <v>529</v>
      </c>
      <c r="S93" t="s">
        <v>785</v>
      </c>
      <c r="T93" t="s">
        <v>563</v>
      </c>
      <c r="U93" t="s">
        <v>570</v>
      </c>
      <c r="V93" t="s">
        <v>772</v>
      </c>
    </row>
    <row r="94" spans="1:22" x14ac:dyDescent="0.25">
      <c r="A94" s="31" t="str">
        <f t="shared" si="1"/>
        <v>60.2.1</v>
      </c>
      <c r="B94" t="s">
        <v>772</v>
      </c>
      <c r="C94">
        <v>0</v>
      </c>
      <c r="D94" t="s">
        <v>533</v>
      </c>
      <c r="E94" t="s">
        <v>786</v>
      </c>
      <c r="F94" t="s">
        <v>19</v>
      </c>
      <c r="G94" t="s">
        <v>19</v>
      </c>
      <c r="H94" t="s">
        <v>19</v>
      </c>
      <c r="I94" t="s">
        <v>19</v>
      </c>
      <c r="J94" t="s">
        <v>19</v>
      </c>
      <c r="K94" t="s">
        <v>19</v>
      </c>
      <c r="L94" t="s">
        <v>19</v>
      </c>
      <c r="M94" t="s">
        <v>19</v>
      </c>
      <c r="N94" t="s">
        <v>19</v>
      </c>
      <c r="O94" t="s">
        <v>472</v>
      </c>
      <c r="P94">
        <v>15</v>
      </c>
      <c r="Q94">
        <v>1</v>
      </c>
      <c r="R94" t="s">
        <v>529</v>
      </c>
      <c r="S94" t="s">
        <v>787</v>
      </c>
      <c r="T94" t="s">
        <v>563</v>
      </c>
      <c r="U94" t="s">
        <v>788</v>
      </c>
      <c r="V94" t="s">
        <v>772</v>
      </c>
    </row>
    <row r="95" spans="1:22" x14ac:dyDescent="0.25">
      <c r="A95" s="31" t="str">
        <f t="shared" si="1"/>
        <v>60.2.2</v>
      </c>
      <c r="B95" t="s">
        <v>772</v>
      </c>
      <c r="C95">
        <v>0</v>
      </c>
      <c r="D95" t="s">
        <v>533</v>
      </c>
      <c r="E95" t="s">
        <v>789</v>
      </c>
      <c r="F95" t="s">
        <v>19</v>
      </c>
      <c r="G95" t="s">
        <v>19</v>
      </c>
      <c r="H95" t="s">
        <v>19</v>
      </c>
      <c r="I95" t="s">
        <v>19</v>
      </c>
      <c r="J95" t="s">
        <v>19</v>
      </c>
      <c r="K95" t="s">
        <v>19</v>
      </c>
      <c r="L95" t="s">
        <v>19</v>
      </c>
      <c r="M95" t="s">
        <v>19</v>
      </c>
      <c r="N95" t="s">
        <v>19</v>
      </c>
      <c r="O95" t="s">
        <v>473</v>
      </c>
      <c r="P95">
        <v>20</v>
      </c>
      <c r="Q95">
        <v>1</v>
      </c>
      <c r="R95" t="s">
        <v>529</v>
      </c>
      <c r="S95" t="s">
        <v>790</v>
      </c>
      <c r="T95" t="s">
        <v>689</v>
      </c>
      <c r="U95" t="s">
        <v>735</v>
      </c>
      <c r="V95" t="s">
        <v>772</v>
      </c>
    </row>
    <row r="96" spans="1:22" x14ac:dyDescent="0.25">
      <c r="A96" s="31" t="str">
        <f t="shared" si="1"/>
        <v>60.2.3</v>
      </c>
      <c r="B96" t="s">
        <v>772</v>
      </c>
      <c r="C96">
        <v>0</v>
      </c>
      <c r="D96" t="s">
        <v>533</v>
      </c>
      <c r="E96" t="s">
        <v>791</v>
      </c>
      <c r="F96" t="s">
        <v>19</v>
      </c>
      <c r="G96" t="s">
        <v>19</v>
      </c>
      <c r="H96" t="s">
        <v>19</v>
      </c>
      <c r="I96" t="s">
        <v>19</v>
      </c>
      <c r="J96" t="s">
        <v>19</v>
      </c>
      <c r="K96" t="s">
        <v>19</v>
      </c>
      <c r="L96" t="s">
        <v>19</v>
      </c>
      <c r="M96" t="s">
        <v>19</v>
      </c>
      <c r="N96" t="s">
        <v>19</v>
      </c>
      <c r="O96" t="s">
        <v>474</v>
      </c>
      <c r="P96">
        <v>25</v>
      </c>
      <c r="Q96">
        <v>1</v>
      </c>
      <c r="R96" t="s">
        <v>529</v>
      </c>
      <c r="S96" t="s">
        <v>792</v>
      </c>
      <c r="T96" t="s">
        <v>741</v>
      </c>
      <c r="U96" t="s">
        <v>579</v>
      </c>
      <c r="V96" t="s">
        <v>772</v>
      </c>
    </row>
    <row r="97" spans="1:22" x14ac:dyDescent="0.25">
      <c r="A97" s="31" t="str">
        <f t="shared" si="1"/>
        <v>60.2.4</v>
      </c>
      <c r="B97" t="s">
        <v>772</v>
      </c>
      <c r="C97">
        <v>0</v>
      </c>
      <c r="D97" t="s">
        <v>533</v>
      </c>
      <c r="E97" t="s">
        <v>793</v>
      </c>
      <c r="F97" t="s">
        <v>19</v>
      </c>
      <c r="G97" t="s">
        <v>19</v>
      </c>
      <c r="H97" t="s">
        <v>19</v>
      </c>
      <c r="I97" t="s">
        <v>19</v>
      </c>
      <c r="J97" t="s">
        <v>19</v>
      </c>
      <c r="K97" t="s">
        <v>19</v>
      </c>
      <c r="L97" t="s">
        <v>19</v>
      </c>
      <c r="M97" t="s">
        <v>19</v>
      </c>
      <c r="N97" t="s">
        <v>19</v>
      </c>
      <c r="O97" t="s">
        <v>475</v>
      </c>
      <c r="P97">
        <v>20</v>
      </c>
      <c r="Q97">
        <v>1</v>
      </c>
      <c r="R97" t="s">
        <v>529</v>
      </c>
      <c r="S97" t="s">
        <v>794</v>
      </c>
      <c r="T97" t="s">
        <v>745</v>
      </c>
      <c r="U97" t="s">
        <v>795</v>
      </c>
      <c r="V97" t="s">
        <v>772</v>
      </c>
    </row>
    <row r="98" spans="1:22" x14ac:dyDescent="0.25">
      <c r="A98" s="31" t="str">
        <f t="shared" si="1"/>
        <v>60.2.5</v>
      </c>
      <c r="B98" t="s">
        <v>772</v>
      </c>
      <c r="C98">
        <v>0</v>
      </c>
      <c r="D98" t="s">
        <v>533</v>
      </c>
      <c r="E98" t="s">
        <v>796</v>
      </c>
      <c r="F98" t="s">
        <v>19</v>
      </c>
      <c r="G98" t="s">
        <v>19</v>
      </c>
      <c r="H98" t="s">
        <v>19</v>
      </c>
      <c r="I98" t="s">
        <v>19</v>
      </c>
      <c r="J98" t="s">
        <v>19</v>
      </c>
      <c r="K98" t="s">
        <v>19</v>
      </c>
      <c r="L98" t="s">
        <v>19</v>
      </c>
      <c r="M98" t="s">
        <v>19</v>
      </c>
      <c r="N98" t="s">
        <v>19</v>
      </c>
      <c r="O98" t="s">
        <v>476</v>
      </c>
      <c r="P98">
        <v>20</v>
      </c>
      <c r="Q98">
        <v>1</v>
      </c>
      <c r="R98" t="s">
        <v>529</v>
      </c>
      <c r="S98" t="s">
        <v>797</v>
      </c>
      <c r="T98" t="s">
        <v>798</v>
      </c>
      <c r="U98" t="s">
        <v>570</v>
      </c>
      <c r="V98" t="s">
        <v>772</v>
      </c>
    </row>
    <row r="99" spans="1:22" x14ac:dyDescent="0.25">
      <c r="A99" s="31" t="str">
        <f t="shared" si="1"/>
        <v>60.3</v>
      </c>
      <c r="B99" t="s">
        <v>772</v>
      </c>
      <c r="C99">
        <v>0</v>
      </c>
      <c r="D99" t="s">
        <v>523</v>
      </c>
      <c r="E99" t="s">
        <v>799</v>
      </c>
      <c r="F99" t="s">
        <v>525</v>
      </c>
      <c r="G99" t="s">
        <v>1765</v>
      </c>
      <c r="H99" t="s">
        <v>1766</v>
      </c>
      <c r="I99" t="s">
        <v>1767</v>
      </c>
      <c r="J99" t="s">
        <v>547</v>
      </c>
      <c r="K99" t="s">
        <v>526</v>
      </c>
      <c r="L99" t="s">
        <v>19</v>
      </c>
      <c r="M99" t="s">
        <v>1732</v>
      </c>
      <c r="N99" t="s">
        <v>547</v>
      </c>
      <c r="O99" t="s">
        <v>477</v>
      </c>
      <c r="P99">
        <v>30</v>
      </c>
      <c r="Q99">
        <v>2</v>
      </c>
      <c r="R99" t="s">
        <v>529</v>
      </c>
      <c r="S99" t="s">
        <v>800</v>
      </c>
      <c r="T99" t="s">
        <v>612</v>
      </c>
      <c r="U99" t="s">
        <v>579</v>
      </c>
      <c r="V99" t="s">
        <v>772</v>
      </c>
    </row>
    <row r="100" spans="1:22" x14ac:dyDescent="0.25">
      <c r="A100" s="31" t="str">
        <f t="shared" si="1"/>
        <v>60.3.1</v>
      </c>
      <c r="B100" t="s">
        <v>772</v>
      </c>
      <c r="C100">
        <v>0</v>
      </c>
      <c r="D100" t="s">
        <v>533</v>
      </c>
      <c r="E100" t="s">
        <v>801</v>
      </c>
      <c r="F100" t="s">
        <v>19</v>
      </c>
      <c r="G100" t="s">
        <v>19</v>
      </c>
      <c r="H100" t="s">
        <v>19</v>
      </c>
      <c r="I100" t="s">
        <v>19</v>
      </c>
      <c r="J100" t="s">
        <v>19</v>
      </c>
      <c r="K100" t="s">
        <v>19</v>
      </c>
      <c r="L100" t="s">
        <v>19</v>
      </c>
      <c r="M100" t="s">
        <v>19</v>
      </c>
      <c r="N100" t="s">
        <v>19</v>
      </c>
      <c r="O100" t="s">
        <v>478</v>
      </c>
      <c r="P100">
        <v>30</v>
      </c>
      <c r="Q100">
        <v>1</v>
      </c>
      <c r="R100" t="s">
        <v>529</v>
      </c>
      <c r="S100" t="s">
        <v>802</v>
      </c>
      <c r="T100" t="s">
        <v>612</v>
      </c>
      <c r="U100" t="s">
        <v>555</v>
      </c>
      <c r="V100" t="s">
        <v>772</v>
      </c>
    </row>
    <row r="101" spans="1:22" x14ac:dyDescent="0.25">
      <c r="A101" s="31" t="str">
        <f t="shared" si="1"/>
        <v>60.3.2</v>
      </c>
      <c r="B101" t="s">
        <v>772</v>
      </c>
      <c r="C101">
        <v>0</v>
      </c>
      <c r="D101" t="s">
        <v>533</v>
      </c>
      <c r="E101" t="s">
        <v>803</v>
      </c>
      <c r="F101" t="s">
        <v>19</v>
      </c>
      <c r="G101" t="s">
        <v>19</v>
      </c>
      <c r="H101" t="s">
        <v>19</v>
      </c>
      <c r="I101" t="s">
        <v>19</v>
      </c>
      <c r="J101" t="s">
        <v>19</v>
      </c>
      <c r="K101" t="s">
        <v>19</v>
      </c>
      <c r="L101" t="s">
        <v>19</v>
      </c>
      <c r="M101" t="s">
        <v>19</v>
      </c>
      <c r="N101" t="s">
        <v>19</v>
      </c>
      <c r="O101" t="s">
        <v>479</v>
      </c>
      <c r="P101">
        <v>40</v>
      </c>
      <c r="Q101">
        <v>2</v>
      </c>
      <c r="R101" t="s">
        <v>529</v>
      </c>
      <c r="S101" t="s">
        <v>800</v>
      </c>
      <c r="T101" t="s">
        <v>598</v>
      </c>
      <c r="U101" t="s">
        <v>788</v>
      </c>
      <c r="V101" t="s">
        <v>772</v>
      </c>
    </row>
    <row r="102" spans="1:22" x14ac:dyDescent="0.25">
      <c r="A102" s="31" t="str">
        <f t="shared" si="1"/>
        <v>60.3.3</v>
      </c>
      <c r="B102" t="s">
        <v>772</v>
      </c>
      <c r="C102">
        <v>0</v>
      </c>
      <c r="D102" t="s">
        <v>533</v>
      </c>
      <c r="E102" t="s">
        <v>804</v>
      </c>
      <c r="F102" t="s">
        <v>19</v>
      </c>
      <c r="G102" t="s">
        <v>19</v>
      </c>
      <c r="H102" t="s">
        <v>19</v>
      </c>
      <c r="I102" t="s">
        <v>19</v>
      </c>
      <c r="J102" t="s">
        <v>19</v>
      </c>
      <c r="K102" t="s">
        <v>19</v>
      </c>
      <c r="L102" t="s">
        <v>19</v>
      </c>
      <c r="M102" t="s">
        <v>19</v>
      </c>
      <c r="N102" t="s">
        <v>19</v>
      </c>
      <c r="O102" t="s">
        <v>480</v>
      </c>
      <c r="P102">
        <v>30</v>
      </c>
      <c r="Q102">
        <v>2</v>
      </c>
      <c r="R102" t="s">
        <v>529</v>
      </c>
      <c r="S102" t="s">
        <v>805</v>
      </c>
      <c r="T102" t="s">
        <v>578</v>
      </c>
      <c r="U102" t="s">
        <v>579</v>
      </c>
      <c r="V102" t="s">
        <v>772</v>
      </c>
    </row>
    <row r="103" spans="1:22" x14ac:dyDescent="0.25">
      <c r="A103" s="31" t="str">
        <f t="shared" si="1"/>
        <v>2023.1</v>
      </c>
      <c r="B103" t="s">
        <v>816</v>
      </c>
      <c r="C103">
        <v>0</v>
      </c>
      <c r="D103" t="s">
        <v>523</v>
      </c>
      <c r="E103" t="s">
        <v>817</v>
      </c>
      <c r="F103" t="s">
        <v>525</v>
      </c>
      <c r="G103" t="s">
        <v>1771</v>
      </c>
      <c r="H103" t="s">
        <v>1772</v>
      </c>
      <c r="I103" t="s">
        <v>1773</v>
      </c>
      <c r="J103" t="s">
        <v>547</v>
      </c>
      <c r="K103" t="s">
        <v>526</v>
      </c>
      <c r="L103" t="s">
        <v>32</v>
      </c>
      <c r="M103" t="s">
        <v>724</v>
      </c>
      <c r="N103" t="s">
        <v>818</v>
      </c>
      <c r="O103" t="s">
        <v>243</v>
      </c>
      <c r="P103">
        <v>30</v>
      </c>
      <c r="Q103">
        <v>100</v>
      </c>
      <c r="R103" t="s">
        <v>568</v>
      </c>
      <c r="S103" t="s">
        <v>819</v>
      </c>
      <c r="T103" t="s">
        <v>606</v>
      </c>
      <c r="U103" t="s">
        <v>579</v>
      </c>
      <c r="V103" t="s">
        <v>816</v>
      </c>
    </row>
    <row r="104" spans="1:22" x14ac:dyDescent="0.25">
      <c r="A104" s="31" t="str">
        <f t="shared" si="1"/>
        <v>2023.1.1</v>
      </c>
      <c r="B104" t="s">
        <v>816</v>
      </c>
      <c r="C104">
        <v>0</v>
      </c>
      <c r="D104" t="s">
        <v>533</v>
      </c>
      <c r="E104" t="s">
        <v>820</v>
      </c>
      <c r="F104" t="s">
        <v>19</v>
      </c>
      <c r="G104" t="s">
        <v>19</v>
      </c>
      <c r="H104" t="s">
        <v>19</v>
      </c>
      <c r="I104" t="s">
        <v>19</v>
      </c>
      <c r="J104" t="s">
        <v>19</v>
      </c>
      <c r="K104" t="s">
        <v>19</v>
      </c>
      <c r="L104" t="s">
        <v>19</v>
      </c>
      <c r="M104" t="s">
        <v>19</v>
      </c>
      <c r="N104" t="s">
        <v>19</v>
      </c>
      <c r="O104" t="s">
        <v>244</v>
      </c>
      <c r="P104">
        <v>10</v>
      </c>
      <c r="Q104">
        <v>1</v>
      </c>
      <c r="R104" t="s">
        <v>529</v>
      </c>
      <c r="S104" t="s">
        <v>821</v>
      </c>
      <c r="T104" t="s">
        <v>606</v>
      </c>
      <c r="U104" t="s">
        <v>555</v>
      </c>
      <c r="V104" t="s">
        <v>816</v>
      </c>
    </row>
    <row r="105" spans="1:22" x14ac:dyDescent="0.25">
      <c r="A105" s="31" t="str">
        <f t="shared" si="1"/>
        <v>2023.1.2</v>
      </c>
      <c r="B105" t="s">
        <v>816</v>
      </c>
      <c r="C105">
        <v>0</v>
      </c>
      <c r="D105" t="s">
        <v>533</v>
      </c>
      <c r="E105" t="s">
        <v>822</v>
      </c>
      <c r="F105" t="s">
        <v>19</v>
      </c>
      <c r="G105" t="s">
        <v>19</v>
      </c>
      <c r="H105" t="s">
        <v>19</v>
      </c>
      <c r="I105" t="s">
        <v>19</v>
      </c>
      <c r="J105" t="s">
        <v>19</v>
      </c>
      <c r="K105" t="s">
        <v>19</v>
      </c>
      <c r="L105" t="s">
        <v>19</v>
      </c>
      <c r="M105" t="s">
        <v>19</v>
      </c>
      <c r="N105" t="s">
        <v>19</v>
      </c>
      <c r="O105" t="s">
        <v>245</v>
      </c>
      <c r="P105">
        <v>60</v>
      </c>
      <c r="Q105">
        <v>100</v>
      </c>
      <c r="R105" t="s">
        <v>568</v>
      </c>
      <c r="S105" t="s">
        <v>819</v>
      </c>
      <c r="T105" t="s">
        <v>559</v>
      </c>
      <c r="U105" t="s">
        <v>579</v>
      </c>
      <c r="V105" t="s">
        <v>816</v>
      </c>
    </row>
    <row r="106" spans="1:22" x14ac:dyDescent="0.25">
      <c r="A106" s="31" t="str">
        <f t="shared" si="1"/>
        <v>2023.1.3</v>
      </c>
      <c r="B106" t="s">
        <v>816</v>
      </c>
      <c r="C106">
        <v>0</v>
      </c>
      <c r="D106" t="s">
        <v>533</v>
      </c>
      <c r="E106" t="s">
        <v>823</v>
      </c>
      <c r="F106" t="s">
        <v>19</v>
      </c>
      <c r="G106" t="s">
        <v>19</v>
      </c>
      <c r="H106" t="s">
        <v>19</v>
      </c>
      <c r="I106" t="s">
        <v>19</v>
      </c>
      <c r="J106" t="s">
        <v>19</v>
      </c>
      <c r="K106" t="s">
        <v>19</v>
      </c>
      <c r="L106" t="s">
        <v>19</v>
      </c>
      <c r="M106" t="s">
        <v>19</v>
      </c>
      <c r="N106" t="s">
        <v>19</v>
      </c>
      <c r="O106" t="s">
        <v>246</v>
      </c>
      <c r="P106">
        <v>10</v>
      </c>
      <c r="Q106">
        <v>1</v>
      </c>
      <c r="R106" t="s">
        <v>529</v>
      </c>
      <c r="S106" t="s">
        <v>821</v>
      </c>
      <c r="T106" t="s">
        <v>559</v>
      </c>
      <c r="U106" t="s">
        <v>555</v>
      </c>
      <c r="V106" t="s">
        <v>816</v>
      </c>
    </row>
    <row r="107" spans="1:22" x14ac:dyDescent="0.25">
      <c r="A107" s="31" t="str">
        <f t="shared" si="1"/>
        <v>2023.1.4</v>
      </c>
      <c r="B107" t="s">
        <v>816</v>
      </c>
      <c r="C107">
        <v>0</v>
      </c>
      <c r="D107" t="s">
        <v>533</v>
      </c>
      <c r="E107" t="s">
        <v>824</v>
      </c>
      <c r="F107" t="s">
        <v>19</v>
      </c>
      <c r="G107" t="s">
        <v>19</v>
      </c>
      <c r="H107" t="s">
        <v>19</v>
      </c>
      <c r="I107" t="s">
        <v>19</v>
      </c>
      <c r="J107" t="s">
        <v>19</v>
      </c>
      <c r="K107" t="s">
        <v>19</v>
      </c>
      <c r="L107" t="s">
        <v>19</v>
      </c>
      <c r="M107" t="s">
        <v>19</v>
      </c>
      <c r="N107" t="s">
        <v>19</v>
      </c>
      <c r="O107" t="s">
        <v>247</v>
      </c>
      <c r="P107">
        <v>20</v>
      </c>
      <c r="Q107">
        <v>100</v>
      </c>
      <c r="R107" t="s">
        <v>568</v>
      </c>
      <c r="S107" t="s">
        <v>819</v>
      </c>
      <c r="T107" t="s">
        <v>598</v>
      </c>
      <c r="U107" t="s">
        <v>579</v>
      </c>
      <c r="V107" t="s">
        <v>816</v>
      </c>
    </row>
    <row r="108" spans="1:22" x14ac:dyDescent="0.25">
      <c r="A108" s="31" t="str">
        <f t="shared" si="1"/>
        <v>2023.2</v>
      </c>
      <c r="B108" t="s">
        <v>816</v>
      </c>
      <c r="C108">
        <v>0</v>
      </c>
      <c r="D108" t="s">
        <v>523</v>
      </c>
      <c r="E108" t="s">
        <v>825</v>
      </c>
      <c r="F108" t="s">
        <v>525</v>
      </c>
      <c r="G108" t="s">
        <v>1774</v>
      </c>
      <c r="H108" t="s">
        <v>1775</v>
      </c>
      <c r="I108" t="s">
        <v>1776</v>
      </c>
      <c r="J108" t="s">
        <v>547</v>
      </c>
      <c r="K108" t="s">
        <v>526</v>
      </c>
      <c r="L108" t="s">
        <v>19</v>
      </c>
      <c r="M108" t="s">
        <v>826</v>
      </c>
      <c r="N108" t="s">
        <v>827</v>
      </c>
      <c r="O108" t="s">
        <v>394</v>
      </c>
      <c r="P108">
        <v>10</v>
      </c>
      <c r="Q108">
        <v>2</v>
      </c>
      <c r="R108" t="s">
        <v>529</v>
      </c>
      <c r="S108" t="s">
        <v>828</v>
      </c>
      <c r="T108" t="s">
        <v>606</v>
      </c>
      <c r="U108" t="s">
        <v>579</v>
      </c>
      <c r="V108" t="s">
        <v>816</v>
      </c>
    </row>
    <row r="109" spans="1:22" x14ac:dyDescent="0.25">
      <c r="A109" s="31" t="str">
        <f t="shared" si="1"/>
        <v>2023.2.1</v>
      </c>
      <c r="B109" t="s">
        <v>816</v>
      </c>
      <c r="C109">
        <v>0</v>
      </c>
      <c r="D109" t="s">
        <v>533</v>
      </c>
      <c r="E109" t="s">
        <v>829</v>
      </c>
      <c r="F109" t="s">
        <v>19</v>
      </c>
      <c r="G109" t="s">
        <v>19</v>
      </c>
      <c r="H109" t="s">
        <v>19</v>
      </c>
      <c r="I109" t="s">
        <v>19</v>
      </c>
      <c r="J109" t="s">
        <v>19</v>
      </c>
      <c r="K109" t="s">
        <v>19</v>
      </c>
      <c r="L109" t="s">
        <v>19</v>
      </c>
      <c r="M109" t="s">
        <v>19</v>
      </c>
      <c r="N109" t="s">
        <v>19</v>
      </c>
      <c r="O109" t="s">
        <v>395</v>
      </c>
      <c r="P109">
        <v>60</v>
      </c>
      <c r="Q109">
        <v>1</v>
      </c>
      <c r="R109" t="s">
        <v>529</v>
      </c>
      <c r="S109" t="s">
        <v>830</v>
      </c>
      <c r="T109" t="s">
        <v>606</v>
      </c>
      <c r="U109" t="s">
        <v>732</v>
      </c>
      <c r="V109" t="s">
        <v>816</v>
      </c>
    </row>
    <row r="110" spans="1:22" x14ac:dyDescent="0.25">
      <c r="A110" s="31" t="str">
        <f t="shared" si="1"/>
        <v>2023.2.2</v>
      </c>
      <c r="B110" t="s">
        <v>816</v>
      </c>
      <c r="C110">
        <v>0</v>
      </c>
      <c r="D110" t="s">
        <v>533</v>
      </c>
      <c r="E110" t="s">
        <v>831</v>
      </c>
      <c r="F110" t="s">
        <v>19</v>
      </c>
      <c r="G110" t="s">
        <v>19</v>
      </c>
      <c r="H110" t="s">
        <v>19</v>
      </c>
      <c r="I110" t="s">
        <v>19</v>
      </c>
      <c r="J110" t="s">
        <v>19</v>
      </c>
      <c r="K110" t="s">
        <v>19</v>
      </c>
      <c r="L110" t="s">
        <v>19</v>
      </c>
      <c r="M110" t="s">
        <v>19</v>
      </c>
      <c r="N110" t="s">
        <v>19</v>
      </c>
      <c r="O110" t="s">
        <v>396</v>
      </c>
      <c r="P110">
        <v>40</v>
      </c>
      <c r="Q110">
        <v>2</v>
      </c>
      <c r="R110" t="s">
        <v>529</v>
      </c>
      <c r="S110" t="s">
        <v>828</v>
      </c>
      <c r="T110" t="s">
        <v>578</v>
      </c>
      <c r="U110" t="s">
        <v>579</v>
      </c>
      <c r="V110" t="s">
        <v>816</v>
      </c>
    </row>
    <row r="111" spans="1:22" x14ac:dyDescent="0.25">
      <c r="A111" s="31" t="str">
        <f t="shared" si="1"/>
        <v>2023.3</v>
      </c>
      <c r="B111" t="s">
        <v>816</v>
      </c>
      <c r="C111">
        <v>0</v>
      </c>
      <c r="D111" t="s">
        <v>523</v>
      </c>
      <c r="E111" t="s">
        <v>832</v>
      </c>
      <c r="F111" t="s">
        <v>525</v>
      </c>
      <c r="G111" t="s">
        <v>1771</v>
      </c>
      <c r="H111" t="s">
        <v>1772</v>
      </c>
      <c r="I111" t="s">
        <v>1773</v>
      </c>
      <c r="J111" t="s">
        <v>547</v>
      </c>
      <c r="K111" t="s">
        <v>526</v>
      </c>
      <c r="L111" t="s">
        <v>32</v>
      </c>
      <c r="M111" t="s">
        <v>724</v>
      </c>
      <c r="N111" t="s">
        <v>827</v>
      </c>
      <c r="O111" t="s">
        <v>248</v>
      </c>
      <c r="P111">
        <v>30</v>
      </c>
      <c r="Q111">
        <v>100</v>
      </c>
      <c r="R111" t="s">
        <v>568</v>
      </c>
      <c r="S111" t="s">
        <v>819</v>
      </c>
      <c r="T111" t="s">
        <v>559</v>
      </c>
      <c r="U111" t="s">
        <v>579</v>
      </c>
      <c r="V111" t="s">
        <v>816</v>
      </c>
    </row>
    <row r="112" spans="1:22" x14ac:dyDescent="0.25">
      <c r="A112" s="31" t="str">
        <f t="shared" si="1"/>
        <v>2023.3.1</v>
      </c>
      <c r="B112" t="s">
        <v>816</v>
      </c>
      <c r="C112">
        <v>0</v>
      </c>
      <c r="D112" t="s">
        <v>533</v>
      </c>
      <c r="E112" t="s">
        <v>833</v>
      </c>
      <c r="F112" t="s">
        <v>19</v>
      </c>
      <c r="G112" t="s">
        <v>19</v>
      </c>
      <c r="H112" t="s">
        <v>19</v>
      </c>
      <c r="I112" t="s">
        <v>19</v>
      </c>
      <c r="J112" t="s">
        <v>19</v>
      </c>
      <c r="K112" t="s">
        <v>19</v>
      </c>
      <c r="L112" t="s">
        <v>19</v>
      </c>
      <c r="M112" t="s">
        <v>19</v>
      </c>
      <c r="N112" t="s">
        <v>19</v>
      </c>
      <c r="O112" t="s">
        <v>249</v>
      </c>
      <c r="P112">
        <v>60</v>
      </c>
      <c r="Q112">
        <v>1</v>
      </c>
      <c r="R112" t="s">
        <v>529</v>
      </c>
      <c r="S112" t="s">
        <v>821</v>
      </c>
      <c r="T112" t="s">
        <v>559</v>
      </c>
      <c r="U112" t="s">
        <v>555</v>
      </c>
      <c r="V112" t="s">
        <v>816</v>
      </c>
    </row>
    <row r="113" spans="1:22" x14ac:dyDescent="0.25">
      <c r="A113" s="31" t="str">
        <f t="shared" si="1"/>
        <v>2023.3.2</v>
      </c>
      <c r="B113" t="s">
        <v>816</v>
      </c>
      <c r="C113">
        <v>0</v>
      </c>
      <c r="D113" t="s">
        <v>533</v>
      </c>
      <c r="E113" t="s">
        <v>834</v>
      </c>
      <c r="F113" t="s">
        <v>19</v>
      </c>
      <c r="G113" t="s">
        <v>19</v>
      </c>
      <c r="H113" t="s">
        <v>19</v>
      </c>
      <c r="I113" t="s">
        <v>19</v>
      </c>
      <c r="J113" t="s">
        <v>19</v>
      </c>
      <c r="K113" t="s">
        <v>19</v>
      </c>
      <c r="L113" t="s">
        <v>19</v>
      </c>
      <c r="M113" t="s">
        <v>19</v>
      </c>
      <c r="N113" t="s">
        <v>19</v>
      </c>
      <c r="O113" t="s">
        <v>250</v>
      </c>
      <c r="P113">
        <v>10</v>
      </c>
      <c r="Q113">
        <v>100</v>
      </c>
      <c r="R113" t="s">
        <v>568</v>
      </c>
      <c r="S113" t="s">
        <v>819</v>
      </c>
      <c r="T113" t="s">
        <v>559</v>
      </c>
      <c r="U113" t="s">
        <v>579</v>
      </c>
      <c r="V113" t="s">
        <v>816</v>
      </c>
    </row>
    <row r="114" spans="1:22" x14ac:dyDescent="0.25">
      <c r="A114" s="31" t="str">
        <f t="shared" si="1"/>
        <v>2023.3.3</v>
      </c>
      <c r="B114" t="s">
        <v>816</v>
      </c>
      <c r="C114">
        <v>0</v>
      </c>
      <c r="D114" t="s">
        <v>533</v>
      </c>
      <c r="E114" t="s">
        <v>835</v>
      </c>
      <c r="F114" t="s">
        <v>19</v>
      </c>
      <c r="G114" t="s">
        <v>19</v>
      </c>
      <c r="H114" t="s">
        <v>19</v>
      </c>
      <c r="I114" t="s">
        <v>19</v>
      </c>
      <c r="J114" t="s">
        <v>19</v>
      </c>
      <c r="K114" t="s">
        <v>19</v>
      </c>
      <c r="L114" t="s">
        <v>19</v>
      </c>
      <c r="M114" t="s">
        <v>19</v>
      </c>
      <c r="N114" t="s">
        <v>19</v>
      </c>
      <c r="O114" t="s">
        <v>251</v>
      </c>
      <c r="P114">
        <v>10</v>
      </c>
      <c r="Q114">
        <v>1</v>
      </c>
      <c r="R114" t="s">
        <v>529</v>
      </c>
      <c r="S114" t="s">
        <v>821</v>
      </c>
      <c r="T114" t="s">
        <v>559</v>
      </c>
      <c r="U114" t="s">
        <v>555</v>
      </c>
      <c r="V114" t="s">
        <v>816</v>
      </c>
    </row>
    <row r="115" spans="1:22" x14ac:dyDescent="0.25">
      <c r="A115" s="31" t="str">
        <f t="shared" si="1"/>
        <v>2023.3.4</v>
      </c>
      <c r="B115" t="s">
        <v>816</v>
      </c>
      <c r="C115">
        <v>0</v>
      </c>
      <c r="D115" t="s">
        <v>533</v>
      </c>
      <c r="E115" t="s">
        <v>836</v>
      </c>
      <c r="F115" t="s">
        <v>19</v>
      </c>
      <c r="G115" t="s">
        <v>19</v>
      </c>
      <c r="H115" t="s">
        <v>19</v>
      </c>
      <c r="I115" t="s">
        <v>19</v>
      </c>
      <c r="J115" t="s">
        <v>19</v>
      </c>
      <c r="K115" t="s">
        <v>19</v>
      </c>
      <c r="L115" t="s">
        <v>19</v>
      </c>
      <c r="M115" t="s">
        <v>19</v>
      </c>
      <c r="N115" t="s">
        <v>19</v>
      </c>
      <c r="O115" t="s">
        <v>252</v>
      </c>
      <c r="P115">
        <v>20</v>
      </c>
      <c r="Q115">
        <v>100</v>
      </c>
      <c r="R115" t="s">
        <v>568</v>
      </c>
      <c r="S115" t="s">
        <v>819</v>
      </c>
      <c r="T115" t="s">
        <v>559</v>
      </c>
      <c r="U115" t="s">
        <v>579</v>
      </c>
      <c r="V115" t="s">
        <v>816</v>
      </c>
    </row>
    <row r="116" spans="1:22" x14ac:dyDescent="0.25">
      <c r="A116" s="31" t="str">
        <f t="shared" si="1"/>
        <v>2023.4</v>
      </c>
      <c r="B116" t="s">
        <v>816</v>
      </c>
      <c r="C116">
        <v>0</v>
      </c>
      <c r="D116" t="s">
        <v>523</v>
      </c>
      <c r="E116" t="s">
        <v>837</v>
      </c>
      <c r="F116" t="s">
        <v>525</v>
      </c>
      <c r="G116" t="s">
        <v>1771</v>
      </c>
      <c r="H116" t="s">
        <v>1766</v>
      </c>
      <c r="I116" t="s">
        <v>1773</v>
      </c>
      <c r="J116" t="s">
        <v>547</v>
      </c>
      <c r="K116" t="s">
        <v>526</v>
      </c>
      <c r="L116" t="s">
        <v>32</v>
      </c>
      <c r="M116" t="s">
        <v>724</v>
      </c>
      <c r="N116" t="s">
        <v>19</v>
      </c>
      <c r="O116" t="s">
        <v>253</v>
      </c>
      <c r="P116">
        <v>10</v>
      </c>
      <c r="Q116">
        <v>2</v>
      </c>
      <c r="R116" t="s">
        <v>529</v>
      </c>
      <c r="S116" t="s">
        <v>838</v>
      </c>
      <c r="T116" t="s">
        <v>559</v>
      </c>
      <c r="U116" t="s">
        <v>594</v>
      </c>
      <c r="V116" t="s">
        <v>816</v>
      </c>
    </row>
    <row r="117" spans="1:22" x14ac:dyDescent="0.25">
      <c r="A117" s="31" t="str">
        <f t="shared" si="1"/>
        <v>2023.4.1</v>
      </c>
      <c r="B117" t="s">
        <v>816</v>
      </c>
      <c r="C117">
        <v>0</v>
      </c>
      <c r="D117" t="s">
        <v>533</v>
      </c>
      <c r="E117" t="s">
        <v>839</v>
      </c>
      <c r="F117" t="s">
        <v>19</v>
      </c>
      <c r="G117" t="s">
        <v>19</v>
      </c>
      <c r="H117" t="s">
        <v>19</v>
      </c>
      <c r="I117" t="s">
        <v>19</v>
      </c>
      <c r="J117" t="s">
        <v>19</v>
      </c>
      <c r="K117" t="s">
        <v>19</v>
      </c>
      <c r="L117" t="s">
        <v>19</v>
      </c>
      <c r="M117" t="s">
        <v>19</v>
      </c>
      <c r="N117" t="s">
        <v>19</v>
      </c>
      <c r="O117" t="s">
        <v>254</v>
      </c>
      <c r="P117">
        <v>10</v>
      </c>
      <c r="Q117">
        <v>1</v>
      </c>
      <c r="R117" t="s">
        <v>529</v>
      </c>
      <c r="S117" t="s">
        <v>840</v>
      </c>
      <c r="T117" t="s">
        <v>559</v>
      </c>
      <c r="U117" t="s">
        <v>555</v>
      </c>
      <c r="V117" t="s">
        <v>816</v>
      </c>
    </row>
    <row r="118" spans="1:22" x14ac:dyDescent="0.25">
      <c r="A118" s="31" t="str">
        <f t="shared" si="1"/>
        <v>2023.4.2</v>
      </c>
      <c r="B118" t="s">
        <v>816</v>
      </c>
      <c r="C118">
        <v>0</v>
      </c>
      <c r="D118" t="s">
        <v>533</v>
      </c>
      <c r="E118" t="s">
        <v>841</v>
      </c>
      <c r="F118" t="s">
        <v>19</v>
      </c>
      <c r="G118" t="s">
        <v>19</v>
      </c>
      <c r="H118" t="s">
        <v>19</v>
      </c>
      <c r="I118" t="s">
        <v>19</v>
      </c>
      <c r="J118" t="s">
        <v>19</v>
      </c>
      <c r="K118" t="s">
        <v>19</v>
      </c>
      <c r="L118" t="s">
        <v>19</v>
      </c>
      <c r="M118" t="s">
        <v>19</v>
      </c>
      <c r="N118" t="s">
        <v>19</v>
      </c>
      <c r="O118" t="s">
        <v>255</v>
      </c>
      <c r="P118">
        <v>70</v>
      </c>
      <c r="Q118">
        <v>2</v>
      </c>
      <c r="R118" t="s">
        <v>529</v>
      </c>
      <c r="S118" t="s">
        <v>842</v>
      </c>
      <c r="T118" t="s">
        <v>598</v>
      </c>
      <c r="U118" t="s">
        <v>579</v>
      </c>
      <c r="V118" t="s">
        <v>816</v>
      </c>
    </row>
    <row r="119" spans="1:22" x14ac:dyDescent="0.25">
      <c r="A119" s="31" t="str">
        <f t="shared" si="1"/>
        <v>2023.4.3</v>
      </c>
      <c r="B119" t="s">
        <v>816</v>
      </c>
      <c r="C119">
        <v>0</v>
      </c>
      <c r="D119" t="s">
        <v>533</v>
      </c>
      <c r="E119" t="s">
        <v>843</v>
      </c>
      <c r="F119" t="s">
        <v>19</v>
      </c>
      <c r="G119" t="s">
        <v>19</v>
      </c>
      <c r="H119" t="s">
        <v>19</v>
      </c>
      <c r="I119" t="s">
        <v>19</v>
      </c>
      <c r="J119" t="s">
        <v>19</v>
      </c>
      <c r="K119" t="s">
        <v>19</v>
      </c>
      <c r="L119" t="s">
        <v>19</v>
      </c>
      <c r="M119" t="s">
        <v>19</v>
      </c>
      <c r="N119" t="s">
        <v>19</v>
      </c>
      <c r="O119" t="s">
        <v>256</v>
      </c>
      <c r="P119">
        <v>20</v>
      </c>
      <c r="Q119">
        <v>2</v>
      </c>
      <c r="R119" t="s">
        <v>529</v>
      </c>
      <c r="S119" t="s">
        <v>838</v>
      </c>
      <c r="T119" t="s">
        <v>598</v>
      </c>
      <c r="U119" t="s">
        <v>594</v>
      </c>
      <c r="V119" t="s">
        <v>816</v>
      </c>
    </row>
    <row r="120" spans="1:22" x14ac:dyDescent="0.25">
      <c r="A120" s="31" t="str">
        <f t="shared" si="1"/>
        <v>2023.5</v>
      </c>
      <c r="B120" t="s">
        <v>816</v>
      </c>
      <c r="C120">
        <v>0</v>
      </c>
      <c r="D120" t="s">
        <v>523</v>
      </c>
      <c r="E120" t="s">
        <v>844</v>
      </c>
      <c r="F120" t="s">
        <v>525</v>
      </c>
      <c r="G120" t="s">
        <v>1771</v>
      </c>
      <c r="H120" t="s">
        <v>1772</v>
      </c>
      <c r="I120" t="s">
        <v>1773</v>
      </c>
      <c r="J120" t="s">
        <v>547</v>
      </c>
      <c r="K120" t="s">
        <v>526</v>
      </c>
      <c r="L120" t="s">
        <v>19</v>
      </c>
      <c r="M120" t="s">
        <v>724</v>
      </c>
      <c r="N120" t="s">
        <v>827</v>
      </c>
      <c r="O120" t="s">
        <v>257</v>
      </c>
      <c r="P120">
        <v>10</v>
      </c>
      <c r="Q120">
        <v>1</v>
      </c>
      <c r="R120" t="s">
        <v>529</v>
      </c>
      <c r="S120" t="s">
        <v>845</v>
      </c>
      <c r="T120" t="s">
        <v>559</v>
      </c>
      <c r="U120" t="s">
        <v>579</v>
      </c>
      <c r="V120" t="s">
        <v>816</v>
      </c>
    </row>
    <row r="121" spans="1:22" x14ac:dyDescent="0.25">
      <c r="A121" s="31" t="str">
        <f t="shared" si="1"/>
        <v>2023.5.1</v>
      </c>
      <c r="B121" t="s">
        <v>816</v>
      </c>
      <c r="C121">
        <v>0</v>
      </c>
      <c r="D121" t="s">
        <v>533</v>
      </c>
      <c r="E121" t="s">
        <v>846</v>
      </c>
      <c r="F121" t="s">
        <v>19</v>
      </c>
      <c r="G121" t="s">
        <v>19</v>
      </c>
      <c r="H121" t="s">
        <v>19</v>
      </c>
      <c r="I121" t="s">
        <v>19</v>
      </c>
      <c r="J121" t="s">
        <v>19</v>
      </c>
      <c r="K121" t="s">
        <v>19</v>
      </c>
      <c r="L121" t="s">
        <v>19</v>
      </c>
      <c r="M121" t="s">
        <v>19</v>
      </c>
      <c r="N121" t="s">
        <v>19</v>
      </c>
      <c r="O121" t="s">
        <v>258</v>
      </c>
      <c r="P121">
        <v>70</v>
      </c>
      <c r="Q121">
        <v>1</v>
      </c>
      <c r="R121" t="s">
        <v>529</v>
      </c>
      <c r="S121" t="s">
        <v>847</v>
      </c>
      <c r="T121" t="s">
        <v>559</v>
      </c>
      <c r="U121" t="s">
        <v>788</v>
      </c>
      <c r="V121" t="s">
        <v>816</v>
      </c>
    </row>
    <row r="122" spans="1:22" x14ac:dyDescent="0.25">
      <c r="A122" s="31" t="str">
        <f t="shared" si="1"/>
        <v>2023.5.2</v>
      </c>
      <c r="B122" t="s">
        <v>816</v>
      </c>
      <c r="C122">
        <v>0</v>
      </c>
      <c r="D122" t="s">
        <v>533</v>
      </c>
      <c r="E122" t="s">
        <v>848</v>
      </c>
      <c r="F122" t="s">
        <v>19</v>
      </c>
      <c r="G122" t="s">
        <v>19</v>
      </c>
      <c r="H122" t="s">
        <v>19</v>
      </c>
      <c r="I122" t="s">
        <v>19</v>
      </c>
      <c r="J122" t="s">
        <v>19</v>
      </c>
      <c r="K122" t="s">
        <v>19</v>
      </c>
      <c r="L122" t="s">
        <v>19</v>
      </c>
      <c r="M122" t="s">
        <v>19</v>
      </c>
      <c r="N122" t="s">
        <v>19</v>
      </c>
      <c r="O122" t="s">
        <v>259</v>
      </c>
      <c r="P122">
        <v>30</v>
      </c>
      <c r="Q122">
        <v>1</v>
      </c>
      <c r="R122" t="s">
        <v>529</v>
      </c>
      <c r="S122" t="s">
        <v>849</v>
      </c>
      <c r="T122" t="s">
        <v>689</v>
      </c>
      <c r="U122" t="s">
        <v>579</v>
      </c>
      <c r="V122" t="s">
        <v>816</v>
      </c>
    </row>
    <row r="123" spans="1:22" x14ac:dyDescent="0.25">
      <c r="A123" s="31" t="str">
        <f t="shared" si="1"/>
        <v>2023.6</v>
      </c>
      <c r="B123" t="s">
        <v>816</v>
      </c>
      <c r="C123">
        <v>0</v>
      </c>
      <c r="D123" t="s">
        <v>523</v>
      </c>
      <c r="E123" t="s">
        <v>850</v>
      </c>
      <c r="F123" t="s">
        <v>546</v>
      </c>
      <c r="G123" t="s">
        <v>1771</v>
      </c>
      <c r="H123" t="s">
        <v>1772</v>
      </c>
      <c r="I123" t="s">
        <v>1773</v>
      </c>
      <c r="J123" t="s">
        <v>672</v>
      </c>
      <c r="K123" t="s">
        <v>526</v>
      </c>
      <c r="L123" t="s">
        <v>32</v>
      </c>
      <c r="M123" t="s">
        <v>826</v>
      </c>
      <c r="N123" t="s">
        <v>827</v>
      </c>
      <c r="O123" t="s">
        <v>260</v>
      </c>
      <c r="P123">
        <v>10</v>
      </c>
      <c r="Q123">
        <v>1</v>
      </c>
      <c r="R123" t="s">
        <v>529</v>
      </c>
      <c r="S123" t="s">
        <v>851</v>
      </c>
      <c r="T123" t="s">
        <v>559</v>
      </c>
      <c r="U123" t="s">
        <v>852</v>
      </c>
      <c r="V123" t="s">
        <v>816</v>
      </c>
    </row>
    <row r="124" spans="1:22" x14ac:dyDescent="0.25">
      <c r="A124" s="31" t="str">
        <f t="shared" si="1"/>
        <v>2023.6.1</v>
      </c>
      <c r="B124" t="s">
        <v>816</v>
      </c>
      <c r="C124">
        <v>0</v>
      </c>
      <c r="D124" t="s">
        <v>533</v>
      </c>
      <c r="E124" t="s">
        <v>853</v>
      </c>
      <c r="F124" t="s">
        <v>19</v>
      </c>
      <c r="G124" t="s">
        <v>19</v>
      </c>
      <c r="H124" t="s">
        <v>19</v>
      </c>
      <c r="I124" t="s">
        <v>19</v>
      </c>
      <c r="J124" t="s">
        <v>19</v>
      </c>
      <c r="K124" t="s">
        <v>19</v>
      </c>
      <c r="L124" t="s">
        <v>19</v>
      </c>
      <c r="M124" t="s">
        <v>19</v>
      </c>
      <c r="N124" t="s">
        <v>19</v>
      </c>
      <c r="O124" t="s">
        <v>261</v>
      </c>
      <c r="P124">
        <v>20</v>
      </c>
      <c r="Q124">
        <v>1</v>
      </c>
      <c r="R124" t="s">
        <v>529</v>
      </c>
      <c r="S124" t="s">
        <v>854</v>
      </c>
      <c r="T124" t="s">
        <v>559</v>
      </c>
      <c r="U124" t="s">
        <v>555</v>
      </c>
      <c r="V124" t="s">
        <v>816</v>
      </c>
    </row>
    <row r="125" spans="1:22" x14ac:dyDescent="0.25">
      <c r="A125" s="31" t="str">
        <f t="shared" si="1"/>
        <v>2023.6.2</v>
      </c>
      <c r="B125" t="s">
        <v>816</v>
      </c>
      <c r="C125">
        <v>0</v>
      </c>
      <c r="D125" t="s">
        <v>533</v>
      </c>
      <c r="E125" t="s">
        <v>855</v>
      </c>
      <c r="F125" t="s">
        <v>19</v>
      </c>
      <c r="G125" t="s">
        <v>19</v>
      </c>
      <c r="H125" t="s">
        <v>19</v>
      </c>
      <c r="I125" t="s">
        <v>19</v>
      </c>
      <c r="J125" t="s">
        <v>19</v>
      </c>
      <c r="K125" t="s">
        <v>19</v>
      </c>
      <c r="L125" t="s">
        <v>19</v>
      </c>
      <c r="M125" t="s">
        <v>19</v>
      </c>
      <c r="N125" t="s">
        <v>19</v>
      </c>
      <c r="O125" t="s">
        <v>262</v>
      </c>
      <c r="P125">
        <v>10</v>
      </c>
      <c r="Q125">
        <v>2</v>
      </c>
      <c r="R125" t="s">
        <v>529</v>
      </c>
      <c r="S125" t="s">
        <v>856</v>
      </c>
      <c r="T125" t="s">
        <v>598</v>
      </c>
      <c r="U125" t="s">
        <v>732</v>
      </c>
      <c r="V125" t="s">
        <v>816</v>
      </c>
    </row>
    <row r="126" spans="1:22" x14ac:dyDescent="0.25">
      <c r="A126" s="31" t="str">
        <f t="shared" si="1"/>
        <v>2023.6.3</v>
      </c>
      <c r="B126" t="s">
        <v>816</v>
      </c>
      <c r="C126">
        <v>0</v>
      </c>
      <c r="D126" t="s">
        <v>533</v>
      </c>
      <c r="E126" t="s">
        <v>857</v>
      </c>
      <c r="F126" t="s">
        <v>19</v>
      </c>
      <c r="G126" t="s">
        <v>19</v>
      </c>
      <c r="H126" t="s">
        <v>19</v>
      </c>
      <c r="I126" t="s">
        <v>19</v>
      </c>
      <c r="J126" t="s">
        <v>19</v>
      </c>
      <c r="K126" t="s">
        <v>19</v>
      </c>
      <c r="L126" t="s">
        <v>19</v>
      </c>
      <c r="M126" t="s">
        <v>19</v>
      </c>
      <c r="N126" t="s">
        <v>19</v>
      </c>
      <c r="O126" t="s">
        <v>263</v>
      </c>
      <c r="P126">
        <v>70</v>
      </c>
      <c r="Q126">
        <v>1</v>
      </c>
      <c r="R126" t="s">
        <v>529</v>
      </c>
      <c r="S126" t="s">
        <v>851</v>
      </c>
      <c r="T126" t="s">
        <v>578</v>
      </c>
      <c r="U126" t="s">
        <v>852</v>
      </c>
      <c r="V126" t="s">
        <v>816</v>
      </c>
    </row>
    <row r="127" spans="1:22" x14ac:dyDescent="0.25">
      <c r="A127" s="31" t="str">
        <f t="shared" si="1"/>
        <v>2020.1</v>
      </c>
      <c r="B127" t="s">
        <v>858</v>
      </c>
      <c r="C127">
        <v>0</v>
      </c>
      <c r="D127" t="s">
        <v>523</v>
      </c>
      <c r="E127" t="s">
        <v>859</v>
      </c>
      <c r="F127" t="s">
        <v>808</v>
      </c>
      <c r="G127" t="s">
        <v>1777</v>
      </c>
      <c r="H127" t="s">
        <v>1778</v>
      </c>
      <c r="I127" t="s">
        <v>1779</v>
      </c>
      <c r="J127" t="s">
        <v>19</v>
      </c>
      <c r="K127" t="s">
        <v>526</v>
      </c>
      <c r="L127" t="s">
        <v>32</v>
      </c>
      <c r="M127" t="s">
        <v>724</v>
      </c>
      <c r="N127" t="s">
        <v>19</v>
      </c>
      <c r="O127" t="s">
        <v>240</v>
      </c>
      <c r="P127">
        <v>50</v>
      </c>
      <c r="Q127">
        <v>95</v>
      </c>
      <c r="R127" t="s">
        <v>568</v>
      </c>
      <c r="S127" t="s">
        <v>860</v>
      </c>
      <c r="T127" t="s">
        <v>550</v>
      </c>
      <c r="U127" t="s">
        <v>570</v>
      </c>
      <c r="V127" t="s">
        <v>858</v>
      </c>
    </row>
    <row r="128" spans="1:22" x14ac:dyDescent="0.25">
      <c r="A128" s="31" t="str">
        <f t="shared" si="1"/>
        <v>2020.1.1</v>
      </c>
      <c r="B128" t="s">
        <v>858</v>
      </c>
      <c r="C128">
        <v>0</v>
      </c>
      <c r="D128" t="s">
        <v>533</v>
      </c>
      <c r="E128" t="s">
        <v>861</v>
      </c>
      <c r="F128" t="s">
        <v>19</v>
      </c>
      <c r="G128" t="s">
        <v>19</v>
      </c>
      <c r="H128" t="s">
        <v>19</v>
      </c>
      <c r="I128" t="s">
        <v>19</v>
      </c>
      <c r="J128" t="s">
        <v>19</v>
      </c>
      <c r="K128" t="s">
        <v>19</v>
      </c>
      <c r="L128" t="s">
        <v>19</v>
      </c>
      <c r="M128" t="s">
        <v>19</v>
      </c>
      <c r="N128" t="s">
        <v>19</v>
      </c>
      <c r="O128" t="s">
        <v>241</v>
      </c>
      <c r="P128">
        <v>50</v>
      </c>
      <c r="Q128">
        <v>95</v>
      </c>
      <c r="R128" t="s">
        <v>568</v>
      </c>
      <c r="S128" t="s">
        <v>860</v>
      </c>
      <c r="T128" t="s">
        <v>550</v>
      </c>
      <c r="U128" t="s">
        <v>570</v>
      </c>
      <c r="V128" t="s">
        <v>858</v>
      </c>
    </row>
    <row r="129" spans="1:22" x14ac:dyDescent="0.25">
      <c r="A129" s="31" t="str">
        <f t="shared" si="1"/>
        <v>2020.1.2</v>
      </c>
      <c r="B129" t="s">
        <v>858</v>
      </c>
      <c r="C129">
        <v>0</v>
      </c>
      <c r="D129" t="s">
        <v>533</v>
      </c>
      <c r="E129" t="s">
        <v>862</v>
      </c>
      <c r="F129" t="s">
        <v>19</v>
      </c>
      <c r="G129" t="s">
        <v>19</v>
      </c>
      <c r="H129" t="s">
        <v>19</v>
      </c>
      <c r="I129" t="s">
        <v>19</v>
      </c>
      <c r="J129" t="s">
        <v>19</v>
      </c>
      <c r="K129" t="s">
        <v>19</v>
      </c>
      <c r="L129" t="s">
        <v>19</v>
      </c>
      <c r="M129" t="s">
        <v>19</v>
      </c>
      <c r="N129" t="s">
        <v>19</v>
      </c>
      <c r="O129" t="s">
        <v>242</v>
      </c>
      <c r="P129">
        <v>50</v>
      </c>
      <c r="Q129">
        <v>95</v>
      </c>
      <c r="R129" t="s">
        <v>568</v>
      </c>
      <c r="S129" t="s">
        <v>863</v>
      </c>
      <c r="T129" t="s">
        <v>550</v>
      </c>
      <c r="U129" t="s">
        <v>570</v>
      </c>
      <c r="V129" t="s">
        <v>858</v>
      </c>
    </row>
    <row r="130" spans="1:22" x14ac:dyDescent="0.25">
      <c r="A130" s="31" t="str">
        <f t="shared" si="1"/>
        <v>2020.2</v>
      </c>
      <c r="B130" t="s">
        <v>858</v>
      </c>
      <c r="C130">
        <v>0</v>
      </c>
      <c r="D130" t="s">
        <v>523</v>
      </c>
      <c r="E130" t="s">
        <v>864</v>
      </c>
      <c r="F130" t="s">
        <v>525</v>
      </c>
      <c r="G130" t="s">
        <v>1762</v>
      </c>
      <c r="H130" t="s">
        <v>1763</v>
      </c>
      <c r="I130" t="s">
        <v>1764</v>
      </c>
      <c r="J130" t="s">
        <v>19</v>
      </c>
      <c r="K130" t="s">
        <v>526</v>
      </c>
      <c r="L130" t="s">
        <v>20</v>
      </c>
      <c r="M130" t="s">
        <v>673</v>
      </c>
      <c r="N130" t="s">
        <v>19</v>
      </c>
      <c r="O130" t="s">
        <v>192</v>
      </c>
      <c r="P130">
        <v>50</v>
      </c>
      <c r="Q130">
        <v>100</v>
      </c>
      <c r="R130" t="s">
        <v>568</v>
      </c>
      <c r="S130" t="s">
        <v>865</v>
      </c>
      <c r="T130" t="s">
        <v>636</v>
      </c>
      <c r="U130" t="s">
        <v>570</v>
      </c>
      <c r="V130" t="s">
        <v>858</v>
      </c>
    </row>
    <row r="131" spans="1:22" x14ac:dyDescent="0.25">
      <c r="A131" s="31" t="str">
        <f t="shared" si="1"/>
        <v>2020.2.1</v>
      </c>
      <c r="B131" t="s">
        <v>858</v>
      </c>
      <c r="C131">
        <v>0</v>
      </c>
      <c r="D131" t="s">
        <v>533</v>
      </c>
      <c r="E131" t="s">
        <v>866</v>
      </c>
      <c r="F131" t="s">
        <v>19</v>
      </c>
      <c r="G131" t="s">
        <v>19</v>
      </c>
      <c r="H131" t="s">
        <v>19</v>
      </c>
      <c r="I131" t="s">
        <v>19</v>
      </c>
      <c r="J131" t="s">
        <v>19</v>
      </c>
      <c r="K131" t="s">
        <v>19</v>
      </c>
      <c r="L131" t="s">
        <v>19</v>
      </c>
      <c r="M131" t="s">
        <v>19</v>
      </c>
      <c r="N131" t="s">
        <v>19</v>
      </c>
      <c r="O131" t="s">
        <v>193</v>
      </c>
      <c r="P131">
        <v>50</v>
      </c>
      <c r="Q131">
        <v>100</v>
      </c>
      <c r="R131" t="s">
        <v>568</v>
      </c>
      <c r="S131" t="s">
        <v>867</v>
      </c>
      <c r="T131" t="s">
        <v>636</v>
      </c>
      <c r="U131" t="s">
        <v>570</v>
      </c>
      <c r="V131" t="s">
        <v>858</v>
      </c>
    </row>
    <row r="132" spans="1:22" x14ac:dyDescent="0.25">
      <c r="A132" s="31" t="str">
        <f t="shared" ref="A132:A195" si="2">+E132</f>
        <v>2020.2.2</v>
      </c>
      <c r="B132" t="s">
        <v>858</v>
      </c>
      <c r="C132">
        <v>0</v>
      </c>
      <c r="D132" t="s">
        <v>533</v>
      </c>
      <c r="E132" t="s">
        <v>868</v>
      </c>
      <c r="F132" t="s">
        <v>19</v>
      </c>
      <c r="G132" t="s">
        <v>19</v>
      </c>
      <c r="H132" t="s">
        <v>19</v>
      </c>
      <c r="I132" t="s">
        <v>19</v>
      </c>
      <c r="J132" t="s">
        <v>19</v>
      </c>
      <c r="K132" t="s">
        <v>19</v>
      </c>
      <c r="L132" t="s">
        <v>19</v>
      </c>
      <c r="M132" t="s">
        <v>19</v>
      </c>
      <c r="N132" t="s">
        <v>19</v>
      </c>
      <c r="O132" t="s">
        <v>194</v>
      </c>
      <c r="P132">
        <v>50</v>
      </c>
      <c r="Q132">
        <v>100</v>
      </c>
      <c r="R132" t="s">
        <v>568</v>
      </c>
      <c r="S132" t="s">
        <v>865</v>
      </c>
      <c r="T132" t="s">
        <v>636</v>
      </c>
      <c r="U132" t="s">
        <v>570</v>
      </c>
      <c r="V132" t="s">
        <v>858</v>
      </c>
    </row>
    <row r="133" spans="1:22" x14ac:dyDescent="0.25">
      <c r="A133" s="31" t="str">
        <f t="shared" si="2"/>
        <v>2010.1</v>
      </c>
      <c r="B133" t="s">
        <v>869</v>
      </c>
      <c r="C133">
        <v>0</v>
      </c>
      <c r="D133" t="s">
        <v>523</v>
      </c>
      <c r="E133" t="s">
        <v>870</v>
      </c>
      <c r="F133" t="s">
        <v>808</v>
      </c>
      <c r="G133" t="s">
        <v>1777</v>
      </c>
      <c r="H133" t="s">
        <v>1778</v>
      </c>
      <c r="I133" t="s">
        <v>1779</v>
      </c>
      <c r="J133" t="s">
        <v>19</v>
      </c>
      <c r="K133" t="s">
        <v>526</v>
      </c>
      <c r="L133" t="s">
        <v>32</v>
      </c>
      <c r="M133" t="s">
        <v>724</v>
      </c>
      <c r="N133" t="s">
        <v>19</v>
      </c>
      <c r="O133" t="s">
        <v>235</v>
      </c>
      <c r="P133">
        <v>95</v>
      </c>
      <c r="Q133">
        <v>80</v>
      </c>
      <c r="R133" t="s">
        <v>568</v>
      </c>
      <c r="S133" t="s">
        <v>871</v>
      </c>
      <c r="T133" t="s">
        <v>531</v>
      </c>
      <c r="U133" t="s">
        <v>570</v>
      </c>
      <c r="V133" t="s">
        <v>869</v>
      </c>
    </row>
    <row r="134" spans="1:22" x14ac:dyDescent="0.25">
      <c r="A134" s="31" t="str">
        <f t="shared" si="2"/>
        <v>2010.1.1</v>
      </c>
      <c r="B134" t="s">
        <v>869</v>
      </c>
      <c r="C134">
        <v>0</v>
      </c>
      <c r="D134" t="s">
        <v>533</v>
      </c>
      <c r="E134" t="s">
        <v>872</v>
      </c>
      <c r="F134" t="s">
        <v>19</v>
      </c>
      <c r="G134" t="s">
        <v>19</v>
      </c>
      <c r="H134" t="s">
        <v>19</v>
      </c>
      <c r="I134" t="s">
        <v>19</v>
      </c>
      <c r="J134" t="s">
        <v>19</v>
      </c>
      <c r="K134" t="s">
        <v>19</v>
      </c>
      <c r="L134" t="s">
        <v>19</v>
      </c>
      <c r="M134" t="s">
        <v>19</v>
      </c>
      <c r="N134" t="s">
        <v>19</v>
      </c>
      <c r="O134" t="s">
        <v>236</v>
      </c>
      <c r="P134">
        <v>30</v>
      </c>
      <c r="Q134">
        <v>80</v>
      </c>
      <c r="R134" t="s">
        <v>568</v>
      </c>
      <c r="S134" t="s">
        <v>873</v>
      </c>
      <c r="T134" t="s">
        <v>531</v>
      </c>
      <c r="U134" t="s">
        <v>735</v>
      </c>
      <c r="V134" t="s">
        <v>869</v>
      </c>
    </row>
    <row r="135" spans="1:22" x14ac:dyDescent="0.25">
      <c r="A135" s="31" t="str">
        <f t="shared" si="2"/>
        <v>2010.1.2</v>
      </c>
      <c r="B135" t="s">
        <v>869</v>
      </c>
      <c r="C135">
        <v>0</v>
      </c>
      <c r="D135" t="s">
        <v>533</v>
      </c>
      <c r="E135" t="s">
        <v>874</v>
      </c>
      <c r="F135" t="s">
        <v>19</v>
      </c>
      <c r="G135" t="s">
        <v>19</v>
      </c>
      <c r="H135" t="s">
        <v>19</v>
      </c>
      <c r="I135" t="s">
        <v>19</v>
      </c>
      <c r="J135" t="s">
        <v>19</v>
      </c>
      <c r="K135" t="s">
        <v>19</v>
      </c>
      <c r="L135" t="s">
        <v>19</v>
      </c>
      <c r="M135" t="s">
        <v>19</v>
      </c>
      <c r="N135" t="s">
        <v>19</v>
      </c>
      <c r="O135" t="s">
        <v>237</v>
      </c>
      <c r="P135">
        <v>30</v>
      </c>
      <c r="Q135">
        <v>70</v>
      </c>
      <c r="R135" t="s">
        <v>568</v>
      </c>
      <c r="S135" t="s">
        <v>875</v>
      </c>
      <c r="T135" t="s">
        <v>531</v>
      </c>
      <c r="U135" t="s">
        <v>735</v>
      </c>
      <c r="V135" t="s">
        <v>869</v>
      </c>
    </row>
    <row r="136" spans="1:22" x14ac:dyDescent="0.25">
      <c r="A136" s="31" t="str">
        <f t="shared" si="2"/>
        <v>2010.1.3</v>
      </c>
      <c r="B136" t="s">
        <v>869</v>
      </c>
      <c r="C136">
        <v>0</v>
      </c>
      <c r="D136" t="s">
        <v>533</v>
      </c>
      <c r="E136" t="s">
        <v>876</v>
      </c>
      <c r="F136" t="s">
        <v>19</v>
      </c>
      <c r="G136" t="s">
        <v>19</v>
      </c>
      <c r="H136" t="s">
        <v>19</v>
      </c>
      <c r="I136" t="s">
        <v>19</v>
      </c>
      <c r="J136" t="s">
        <v>19</v>
      </c>
      <c r="K136" t="s">
        <v>19</v>
      </c>
      <c r="L136" t="s">
        <v>19</v>
      </c>
      <c r="M136" t="s">
        <v>19</v>
      </c>
      <c r="N136" t="s">
        <v>19</v>
      </c>
      <c r="O136" t="s">
        <v>238</v>
      </c>
      <c r="P136">
        <v>20</v>
      </c>
      <c r="Q136">
        <v>70</v>
      </c>
      <c r="R136" t="s">
        <v>568</v>
      </c>
      <c r="S136" t="s">
        <v>877</v>
      </c>
      <c r="T136" t="s">
        <v>531</v>
      </c>
      <c r="U136" t="s">
        <v>570</v>
      </c>
      <c r="V136" t="s">
        <v>869</v>
      </c>
    </row>
    <row r="137" spans="1:22" x14ac:dyDescent="0.25">
      <c r="A137" s="31" t="str">
        <f t="shared" si="2"/>
        <v>2010.1.4</v>
      </c>
      <c r="B137" t="s">
        <v>869</v>
      </c>
      <c r="C137">
        <v>0</v>
      </c>
      <c r="D137" t="s">
        <v>533</v>
      </c>
      <c r="E137" t="s">
        <v>878</v>
      </c>
      <c r="F137" t="s">
        <v>19</v>
      </c>
      <c r="G137" t="s">
        <v>19</v>
      </c>
      <c r="H137" t="s">
        <v>19</v>
      </c>
      <c r="I137" t="s">
        <v>19</v>
      </c>
      <c r="J137" t="s">
        <v>19</v>
      </c>
      <c r="K137" t="s">
        <v>19</v>
      </c>
      <c r="L137" t="s">
        <v>19</v>
      </c>
      <c r="M137" t="s">
        <v>19</v>
      </c>
      <c r="N137" t="s">
        <v>19</v>
      </c>
      <c r="O137" t="s">
        <v>239</v>
      </c>
      <c r="P137">
        <v>20</v>
      </c>
      <c r="Q137">
        <v>70</v>
      </c>
      <c r="R137" t="s">
        <v>568</v>
      </c>
      <c r="S137" t="s">
        <v>875</v>
      </c>
      <c r="T137" t="s">
        <v>815</v>
      </c>
      <c r="U137" t="s">
        <v>570</v>
      </c>
      <c r="V137" t="s">
        <v>869</v>
      </c>
    </row>
    <row r="138" spans="1:22" x14ac:dyDescent="0.25">
      <c r="A138" s="31" t="str">
        <f t="shared" si="2"/>
        <v>2010.2</v>
      </c>
      <c r="B138" t="s">
        <v>869</v>
      </c>
      <c r="C138">
        <v>0</v>
      </c>
      <c r="D138" t="s">
        <v>523</v>
      </c>
      <c r="E138" t="s">
        <v>879</v>
      </c>
      <c r="F138" t="s">
        <v>546</v>
      </c>
      <c r="G138" t="s">
        <v>1765</v>
      </c>
      <c r="H138" t="s">
        <v>1766</v>
      </c>
      <c r="I138" t="s">
        <v>1767</v>
      </c>
      <c r="J138" t="s">
        <v>19</v>
      </c>
      <c r="K138" t="s">
        <v>548</v>
      </c>
      <c r="L138" t="s">
        <v>19</v>
      </c>
      <c r="M138" t="s">
        <v>880</v>
      </c>
      <c r="N138" t="s">
        <v>19</v>
      </c>
      <c r="O138" t="s">
        <v>142</v>
      </c>
      <c r="P138">
        <v>5</v>
      </c>
      <c r="Q138">
        <v>2</v>
      </c>
      <c r="R138" t="s">
        <v>529</v>
      </c>
      <c r="S138" t="s">
        <v>881</v>
      </c>
      <c r="T138" t="s">
        <v>559</v>
      </c>
      <c r="U138" t="s">
        <v>882</v>
      </c>
      <c r="V138" t="s">
        <v>883</v>
      </c>
    </row>
    <row r="139" spans="1:22" x14ac:dyDescent="0.25">
      <c r="A139" s="31" t="str">
        <f t="shared" si="2"/>
        <v>2010.2.1</v>
      </c>
      <c r="B139" t="s">
        <v>869</v>
      </c>
      <c r="C139">
        <v>0</v>
      </c>
      <c r="D139" t="s">
        <v>533</v>
      </c>
      <c r="E139" t="s">
        <v>884</v>
      </c>
      <c r="F139" t="s">
        <v>19</v>
      </c>
      <c r="G139" t="s">
        <v>19</v>
      </c>
      <c r="H139" t="s">
        <v>19</v>
      </c>
      <c r="I139" t="s">
        <v>19</v>
      </c>
      <c r="J139" t="s">
        <v>19</v>
      </c>
      <c r="K139" t="s">
        <v>19</v>
      </c>
      <c r="L139" t="s">
        <v>19</v>
      </c>
      <c r="M139" t="s">
        <v>19</v>
      </c>
      <c r="N139" t="s">
        <v>19</v>
      </c>
      <c r="O139" t="s">
        <v>143</v>
      </c>
      <c r="P139">
        <v>30</v>
      </c>
      <c r="Q139">
        <v>2</v>
      </c>
      <c r="R139" t="s">
        <v>529</v>
      </c>
      <c r="S139" t="s">
        <v>885</v>
      </c>
      <c r="T139" t="s">
        <v>559</v>
      </c>
      <c r="U139" t="s">
        <v>703</v>
      </c>
      <c r="V139" t="s">
        <v>869</v>
      </c>
    </row>
    <row r="140" spans="1:22" x14ac:dyDescent="0.25">
      <c r="A140" s="31" t="str">
        <f t="shared" si="2"/>
        <v>2010.2.2</v>
      </c>
      <c r="B140" t="s">
        <v>869</v>
      </c>
      <c r="C140">
        <v>0</v>
      </c>
      <c r="D140" t="s">
        <v>1780</v>
      </c>
      <c r="E140" t="s">
        <v>886</v>
      </c>
      <c r="F140" t="s">
        <v>19</v>
      </c>
      <c r="G140" t="s">
        <v>19</v>
      </c>
      <c r="H140" t="s">
        <v>19</v>
      </c>
      <c r="I140" t="s">
        <v>19</v>
      </c>
      <c r="J140" t="s">
        <v>19</v>
      </c>
      <c r="K140" t="s">
        <v>19</v>
      </c>
      <c r="L140" t="s">
        <v>19</v>
      </c>
      <c r="M140" t="s">
        <v>19</v>
      </c>
      <c r="N140" t="s">
        <v>19</v>
      </c>
      <c r="O140" t="s">
        <v>144</v>
      </c>
      <c r="P140">
        <v>0</v>
      </c>
      <c r="Q140">
        <v>2</v>
      </c>
      <c r="R140" t="s">
        <v>529</v>
      </c>
      <c r="S140" t="s">
        <v>887</v>
      </c>
      <c r="T140" t="s">
        <v>732</v>
      </c>
      <c r="U140" t="s">
        <v>888</v>
      </c>
      <c r="V140" t="s">
        <v>690</v>
      </c>
    </row>
    <row r="141" spans="1:22" x14ac:dyDescent="0.25">
      <c r="A141" s="31" t="str">
        <f t="shared" si="2"/>
        <v>2010.2.3</v>
      </c>
      <c r="B141" t="s">
        <v>869</v>
      </c>
      <c r="C141">
        <v>0</v>
      </c>
      <c r="D141" t="s">
        <v>533</v>
      </c>
      <c r="E141" t="s">
        <v>889</v>
      </c>
      <c r="F141" t="s">
        <v>19</v>
      </c>
      <c r="G141" t="s">
        <v>19</v>
      </c>
      <c r="H141" t="s">
        <v>19</v>
      </c>
      <c r="I141" t="s">
        <v>19</v>
      </c>
      <c r="J141" t="s">
        <v>19</v>
      </c>
      <c r="K141" t="s">
        <v>19</v>
      </c>
      <c r="L141" t="s">
        <v>19</v>
      </c>
      <c r="M141" t="s">
        <v>19</v>
      </c>
      <c r="N141" t="s">
        <v>19</v>
      </c>
      <c r="O141" t="s">
        <v>145</v>
      </c>
      <c r="P141">
        <v>20</v>
      </c>
      <c r="Q141">
        <v>2</v>
      </c>
      <c r="R141" t="s">
        <v>529</v>
      </c>
      <c r="S141" t="s">
        <v>890</v>
      </c>
      <c r="T141" t="s">
        <v>738</v>
      </c>
      <c r="U141" t="s">
        <v>615</v>
      </c>
      <c r="V141" t="s">
        <v>869</v>
      </c>
    </row>
    <row r="142" spans="1:22" x14ac:dyDescent="0.25">
      <c r="A142" s="31" t="str">
        <f t="shared" si="2"/>
        <v>2010.2.4</v>
      </c>
      <c r="B142" t="s">
        <v>869</v>
      </c>
      <c r="C142">
        <v>0</v>
      </c>
      <c r="D142" t="s">
        <v>533</v>
      </c>
      <c r="E142" t="s">
        <v>891</v>
      </c>
      <c r="F142" t="s">
        <v>19</v>
      </c>
      <c r="G142" t="s">
        <v>19</v>
      </c>
      <c r="H142" t="s">
        <v>19</v>
      </c>
      <c r="I142" t="s">
        <v>19</v>
      </c>
      <c r="J142" t="s">
        <v>19</v>
      </c>
      <c r="K142" t="s">
        <v>19</v>
      </c>
      <c r="L142" t="s">
        <v>19</v>
      </c>
      <c r="M142" t="s">
        <v>19</v>
      </c>
      <c r="N142" t="s">
        <v>19</v>
      </c>
      <c r="O142" t="s">
        <v>146</v>
      </c>
      <c r="P142">
        <v>20</v>
      </c>
      <c r="Q142">
        <v>2</v>
      </c>
      <c r="R142" t="s">
        <v>529</v>
      </c>
      <c r="S142" t="s">
        <v>892</v>
      </c>
      <c r="T142" t="s">
        <v>893</v>
      </c>
      <c r="U142" t="s">
        <v>894</v>
      </c>
      <c r="V142" t="s">
        <v>895</v>
      </c>
    </row>
    <row r="143" spans="1:22" x14ac:dyDescent="0.25">
      <c r="A143" s="31" t="str">
        <f t="shared" si="2"/>
        <v>2010.2.5</v>
      </c>
      <c r="B143" t="s">
        <v>869</v>
      </c>
      <c r="C143">
        <v>0</v>
      </c>
      <c r="D143" t="s">
        <v>533</v>
      </c>
      <c r="E143" t="s">
        <v>896</v>
      </c>
      <c r="F143" t="s">
        <v>19</v>
      </c>
      <c r="G143" t="s">
        <v>19</v>
      </c>
      <c r="H143" t="s">
        <v>19</v>
      </c>
      <c r="I143" t="s">
        <v>19</v>
      </c>
      <c r="J143" t="s">
        <v>19</v>
      </c>
      <c r="K143" t="s">
        <v>19</v>
      </c>
      <c r="L143" t="s">
        <v>19</v>
      </c>
      <c r="M143" t="s">
        <v>19</v>
      </c>
      <c r="N143" t="s">
        <v>19</v>
      </c>
      <c r="O143" t="s">
        <v>147</v>
      </c>
      <c r="P143">
        <v>30</v>
      </c>
      <c r="Q143">
        <v>2</v>
      </c>
      <c r="R143" t="s">
        <v>529</v>
      </c>
      <c r="S143" t="s">
        <v>897</v>
      </c>
      <c r="T143" t="s">
        <v>898</v>
      </c>
      <c r="U143" t="s">
        <v>882</v>
      </c>
      <c r="V143" t="s">
        <v>899</v>
      </c>
    </row>
    <row r="144" spans="1:22" x14ac:dyDescent="0.25">
      <c r="A144" s="31" t="str">
        <f t="shared" si="2"/>
        <v>13.1</v>
      </c>
      <c r="B144" t="s">
        <v>900</v>
      </c>
      <c r="C144">
        <v>0</v>
      </c>
      <c r="D144" t="s">
        <v>523</v>
      </c>
      <c r="E144" t="s">
        <v>901</v>
      </c>
      <c r="F144" t="s">
        <v>525</v>
      </c>
      <c r="G144" t="s">
        <v>1765</v>
      </c>
      <c r="H144" t="s">
        <v>1766</v>
      </c>
      <c r="I144" t="s">
        <v>1767</v>
      </c>
      <c r="J144" t="s">
        <v>19</v>
      </c>
      <c r="K144" t="s">
        <v>548</v>
      </c>
      <c r="L144" t="s">
        <v>19</v>
      </c>
      <c r="M144" t="s">
        <v>1734</v>
      </c>
      <c r="N144" t="s">
        <v>19</v>
      </c>
      <c r="O144" t="s">
        <v>489</v>
      </c>
      <c r="P144">
        <v>100</v>
      </c>
      <c r="Q144">
        <v>1</v>
      </c>
      <c r="R144" t="s">
        <v>529</v>
      </c>
      <c r="S144" t="s">
        <v>902</v>
      </c>
      <c r="T144" t="s">
        <v>612</v>
      </c>
      <c r="U144" t="s">
        <v>903</v>
      </c>
      <c r="V144" t="s">
        <v>904</v>
      </c>
    </row>
    <row r="145" spans="1:22" x14ac:dyDescent="0.25">
      <c r="A145" s="31" t="str">
        <f t="shared" si="2"/>
        <v>13.1.1</v>
      </c>
      <c r="B145" t="s">
        <v>900</v>
      </c>
      <c r="C145">
        <v>0</v>
      </c>
      <c r="D145" t="s">
        <v>533</v>
      </c>
      <c r="E145" t="s">
        <v>905</v>
      </c>
      <c r="F145" t="s">
        <v>19</v>
      </c>
      <c r="G145" t="s">
        <v>19</v>
      </c>
      <c r="H145" t="s">
        <v>19</v>
      </c>
      <c r="I145" t="s">
        <v>19</v>
      </c>
      <c r="J145" t="s">
        <v>19</v>
      </c>
      <c r="K145" t="s">
        <v>19</v>
      </c>
      <c r="L145" t="s">
        <v>19</v>
      </c>
      <c r="M145" t="s">
        <v>19</v>
      </c>
      <c r="N145" t="s">
        <v>19</v>
      </c>
      <c r="O145" t="s">
        <v>490</v>
      </c>
      <c r="P145">
        <v>100</v>
      </c>
      <c r="Q145">
        <v>1</v>
      </c>
      <c r="R145" t="s">
        <v>529</v>
      </c>
      <c r="S145" t="s">
        <v>906</v>
      </c>
      <c r="T145" t="s">
        <v>612</v>
      </c>
      <c r="U145" t="s">
        <v>555</v>
      </c>
      <c r="V145" t="s">
        <v>900</v>
      </c>
    </row>
    <row r="146" spans="1:22" x14ac:dyDescent="0.25">
      <c r="A146" s="31" t="str">
        <f t="shared" si="2"/>
        <v>13.1.2</v>
      </c>
      <c r="B146" t="s">
        <v>900</v>
      </c>
      <c r="C146">
        <v>0</v>
      </c>
      <c r="D146" t="s">
        <v>1780</v>
      </c>
      <c r="E146" t="s">
        <v>907</v>
      </c>
      <c r="F146" t="s">
        <v>19</v>
      </c>
      <c r="G146" t="s">
        <v>19</v>
      </c>
      <c r="H146" t="s">
        <v>19</v>
      </c>
      <c r="I146" t="s">
        <v>19</v>
      </c>
      <c r="J146" t="s">
        <v>19</v>
      </c>
      <c r="K146" t="s">
        <v>19</v>
      </c>
      <c r="L146" t="s">
        <v>19</v>
      </c>
      <c r="M146" t="s">
        <v>19</v>
      </c>
      <c r="N146" t="s">
        <v>19</v>
      </c>
      <c r="O146" t="s">
        <v>491</v>
      </c>
      <c r="P146">
        <v>0</v>
      </c>
      <c r="Q146">
        <v>1</v>
      </c>
      <c r="R146" t="s">
        <v>529</v>
      </c>
      <c r="S146" t="s">
        <v>908</v>
      </c>
      <c r="T146" t="s">
        <v>598</v>
      </c>
      <c r="U146" t="s">
        <v>615</v>
      </c>
      <c r="V146" t="s">
        <v>690</v>
      </c>
    </row>
    <row r="147" spans="1:22" x14ac:dyDescent="0.25">
      <c r="A147" s="31" t="str">
        <f t="shared" si="2"/>
        <v>13.1.3</v>
      </c>
      <c r="B147" t="s">
        <v>900</v>
      </c>
      <c r="C147">
        <v>0</v>
      </c>
      <c r="D147" t="s">
        <v>1780</v>
      </c>
      <c r="E147" t="s">
        <v>909</v>
      </c>
      <c r="F147" t="s">
        <v>19</v>
      </c>
      <c r="G147" t="s">
        <v>19</v>
      </c>
      <c r="H147" t="s">
        <v>19</v>
      </c>
      <c r="I147" t="s">
        <v>19</v>
      </c>
      <c r="J147" t="s">
        <v>19</v>
      </c>
      <c r="K147" t="s">
        <v>19</v>
      </c>
      <c r="L147" t="s">
        <v>19</v>
      </c>
      <c r="M147" t="s">
        <v>19</v>
      </c>
      <c r="N147" t="s">
        <v>19</v>
      </c>
      <c r="O147" t="s">
        <v>492</v>
      </c>
      <c r="P147">
        <v>0</v>
      </c>
      <c r="Q147">
        <v>1</v>
      </c>
      <c r="R147" t="s">
        <v>568</v>
      </c>
      <c r="S147" t="s">
        <v>910</v>
      </c>
      <c r="T147" t="s">
        <v>578</v>
      </c>
      <c r="U147" t="s">
        <v>903</v>
      </c>
      <c r="V147" t="s">
        <v>690</v>
      </c>
    </row>
    <row r="148" spans="1:22" x14ac:dyDescent="0.25">
      <c r="A148" s="31" t="str">
        <f t="shared" si="2"/>
        <v>12.1</v>
      </c>
      <c r="B148" t="s">
        <v>911</v>
      </c>
      <c r="C148">
        <v>0</v>
      </c>
      <c r="D148" t="s">
        <v>523</v>
      </c>
      <c r="E148" t="s">
        <v>912</v>
      </c>
      <c r="F148" t="s">
        <v>525</v>
      </c>
      <c r="G148" t="s">
        <v>1762</v>
      </c>
      <c r="H148" t="s">
        <v>1763</v>
      </c>
      <c r="I148" t="s">
        <v>1764</v>
      </c>
      <c r="J148" t="s">
        <v>19</v>
      </c>
      <c r="K148" t="s">
        <v>526</v>
      </c>
      <c r="L148" t="s">
        <v>19</v>
      </c>
      <c r="M148" t="s">
        <v>1734</v>
      </c>
      <c r="N148" t="s">
        <v>19</v>
      </c>
      <c r="O148" t="s">
        <v>481</v>
      </c>
      <c r="P148">
        <v>100</v>
      </c>
      <c r="Q148">
        <v>100</v>
      </c>
      <c r="R148" t="s">
        <v>568</v>
      </c>
      <c r="S148" t="s">
        <v>913</v>
      </c>
      <c r="T148" t="s">
        <v>914</v>
      </c>
      <c r="U148" t="s">
        <v>915</v>
      </c>
      <c r="V148" t="s">
        <v>911</v>
      </c>
    </row>
    <row r="149" spans="1:22" x14ac:dyDescent="0.25">
      <c r="A149" s="31" t="str">
        <f t="shared" si="2"/>
        <v>12.1.1</v>
      </c>
      <c r="B149" t="s">
        <v>911</v>
      </c>
      <c r="C149">
        <v>0</v>
      </c>
      <c r="D149" t="s">
        <v>533</v>
      </c>
      <c r="E149" t="s">
        <v>916</v>
      </c>
      <c r="F149" t="s">
        <v>19</v>
      </c>
      <c r="G149" t="s">
        <v>19</v>
      </c>
      <c r="H149" t="s">
        <v>19</v>
      </c>
      <c r="I149" t="s">
        <v>19</v>
      </c>
      <c r="J149" t="s">
        <v>19</v>
      </c>
      <c r="K149" t="s">
        <v>19</v>
      </c>
      <c r="L149" t="s">
        <v>19</v>
      </c>
      <c r="M149" t="s">
        <v>19</v>
      </c>
      <c r="N149" t="s">
        <v>19</v>
      </c>
      <c r="O149" t="s">
        <v>482</v>
      </c>
      <c r="P149">
        <v>15</v>
      </c>
      <c r="Q149">
        <v>1</v>
      </c>
      <c r="R149" t="s">
        <v>529</v>
      </c>
      <c r="S149" t="s">
        <v>917</v>
      </c>
      <c r="T149" t="s">
        <v>914</v>
      </c>
      <c r="U149" t="s">
        <v>555</v>
      </c>
      <c r="V149" t="s">
        <v>911</v>
      </c>
    </row>
    <row r="150" spans="1:22" x14ac:dyDescent="0.25">
      <c r="A150" s="31" t="str">
        <f t="shared" si="2"/>
        <v>12.1.2</v>
      </c>
      <c r="B150" t="s">
        <v>911</v>
      </c>
      <c r="C150">
        <v>0</v>
      </c>
      <c r="D150" t="s">
        <v>533</v>
      </c>
      <c r="E150" t="s">
        <v>918</v>
      </c>
      <c r="F150" t="s">
        <v>19</v>
      </c>
      <c r="G150" t="s">
        <v>19</v>
      </c>
      <c r="H150" t="s">
        <v>19</v>
      </c>
      <c r="I150" t="s">
        <v>19</v>
      </c>
      <c r="J150" t="s">
        <v>19</v>
      </c>
      <c r="K150" t="s">
        <v>19</v>
      </c>
      <c r="L150" t="s">
        <v>19</v>
      </c>
      <c r="M150" t="s">
        <v>19</v>
      </c>
      <c r="N150" t="s">
        <v>19</v>
      </c>
      <c r="O150" t="s">
        <v>483</v>
      </c>
      <c r="P150">
        <v>10</v>
      </c>
      <c r="Q150">
        <v>1</v>
      </c>
      <c r="R150" t="s">
        <v>529</v>
      </c>
      <c r="S150" t="s">
        <v>919</v>
      </c>
      <c r="T150" t="s">
        <v>920</v>
      </c>
      <c r="U150" t="s">
        <v>921</v>
      </c>
      <c r="V150" t="s">
        <v>911</v>
      </c>
    </row>
    <row r="151" spans="1:22" x14ac:dyDescent="0.25">
      <c r="A151" s="31" t="str">
        <f t="shared" si="2"/>
        <v>12.1.3</v>
      </c>
      <c r="B151" t="s">
        <v>911</v>
      </c>
      <c r="C151">
        <v>0</v>
      </c>
      <c r="D151" t="s">
        <v>533</v>
      </c>
      <c r="E151" t="s">
        <v>922</v>
      </c>
      <c r="F151" t="s">
        <v>19</v>
      </c>
      <c r="G151" t="s">
        <v>19</v>
      </c>
      <c r="H151" t="s">
        <v>19</v>
      </c>
      <c r="I151" t="s">
        <v>19</v>
      </c>
      <c r="J151" t="s">
        <v>19</v>
      </c>
      <c r="K151" t="s">
        <v>19</v>
      </c>
      <c r="L151" t="s">
        <v>19</v>
      </c>
      <c r="M151" t="s">
        <v>19</v>
      </c>
      <c r="N151" t="s">
        <v>19</v>
      </c>
      <c r="O151" t="s">
        <v>484</v>
      </c>
      <c r="P151">
        <v>10</v>
      </c>
      <c r="Q151">
        <v>1</v>
      </c>
      <c r="R151" t="s">
        <v>529</v>
      </c>
      <c r="S151" t="s">
        <v>923</v>
      </c>
      <c r="T151" t="s">
        <v>920</v>
      </c>
      <c r="U151" t="s">
        <v>921</v>
      </c>
      <c r="V151" t="s">
        <v>911</v>
      </c>
    </row>
    <row r="152" spans="1:22" x14ac:dyDescent="0.25">
      <c r="A152" s="31" t="str">
        <f t="shared" si="2"/>
        <v>12.1.4</v>
      </c>
      <c r="B152" t="s">
        <v>911</v>
      </c>
      <c r="C152">
        <v>0</v>
      </c>
      <c r="D152" t="s">
        <v>533</v>
      </c>
      <c r="E152" t="s">
        <v>924</v>
      </c>
      <c r="F152" t="s">
        <v>19</v>
      </c>
      <c r="G152" t="s">
        <v>19</v>
      </c>
      <c r="H152" t="s">
        <v>19</v>
      </c>
      <c r="I152" t="s">
        <v>19</v>
      </c>
      <c r="J152" t="s">
        <v>19</v>
      </c>
      <c r="K152" t="s">
        <v>19</v>
      </c>
      <c r="L152" t="s">
        <v>19</v>
      </c>
      <c r="M152" t="s">
        <v>19</v>
      </c>
      <c r="N152" t="s">
        <v>19</v>
      </c>
      <c r="O152" t="s">
        <v>485</v>
      </c>
      <c r="P152">
        <v>20</v>
      </c>
      <c r="Q152">
        <v>1</v>
      </c>
      <c r="R152" t="s">
        <v>529</v>
      </c>
      <c r="S152" t="s">
        <v>925</v>
      </c>
      <c r="T152" t="s">
        <v>926</v>
      </c>
      <c r="U152" t="s">
        <v>927</v>
      </c>
      <c r="V152" t="s">
        <v>911</v>
      </c>
    </row>
    <row r="153" spans="1:22" x14ac:dyDescent="0.25">
      <c r="A153" s="31" t="str">
        <f t="shared" si="2"/>
        <v>12.1.5</v>
      </c>
      <c r="B153" t="s">
        <v>911</v>
      </c>
      <c r="C153">
        <v>0</v>
      </c>
      <c r="D153" t="s">
        <v>533</v>
      </c>
      <c r="E153" t="s">
        <v>928</v>
      </c>
      <c r="F153" t="s">
        <v>19</v>
      </c>
      <c r="G153" t="s">
        <v>19</v>
      </c>
      <c r="H153" t="s">
        <v>19</v>
      </c>
      <c r="I153" t="s">
        <v>19</v>
      </c>
      <c r="J153" t="s">
        <v>19</v>
      </c>
      <c r="K153" t="s">
        <v>19</v>
      </c>
      <c r="L153" t="s">
        <v>19</v>
      </c>
      <c r="M153" t="s">
        <v>19</v>
      </c>
      <c r="N153" t="s">
        <v>19</v>
      </c>
      <c r="O153" t="s">
        <v>486</v>
      </c>
      <c r="P153">
        <v>15</v>
      </c>
      <c r="Q153">
        <v>1</v>
      </c>
      <c r="R153" t="s">
        <v>529</v>
      </c>
      <c r="S153" t="s">
        <v>929</v>
      </c>
      <c r="T153" t="s">
        <v>930</v>
      </c>
      <c r="U153" t="s">
        <v>560</v>
      </c>
      <c r="V153" t="s">
        <v>911</v>
      </c>
    </row>
    <row r="154" spans="1:22" x14ac:dyDescent="0.25">
      <c r="A154" s="31" t="str">
        <f t="shared" si="2"/>
        <v>12.1.6</v>
      </c>
      <c r="B154" t="s">
        <v>911</v>
      </c>
      <c r="C154">
        <v>0</v>
      </c>
      <c r="D154" t="s">
        <v>533</v>
      </c>
      <c r="E154" t="s">
        <v>931</v>
      </c>
      <c r="F154" t="s">
        <v>19</v>
      </c>
      <c r="G154" t="s">
        <v>19</v>
      </c>
      <c r="H154" t="s">
        <v>19</v>
      </c>
      <c r="I154" t="s">
        <v>19</v>
      </c>
      <c r="J154" t="s">
        <v>19</v>
      </c>
      <c r="K154" t="s">
        <v>19</v>
      </c>
      <c r="L154" t="s">
        <v>19</v>
      </c>
      <c r="M154" t="s">
        <v>19</v>
      </c>
      <c r="N154" t="s">
        <v>19</v>
      </c>
      <c r="O154" t="s">
        <v>487</v>
      </c>
      <c r="P154">
        <v>10</v>
      </c>
      <c r="Q154">
        <v>1</v>
      </c>
      <c r="R154" t="s">
        <v>529</v>
      </c>
      <c r="S154" t="s">
        <v>919</v>
      </c>
      <c r="T154" t="s">
        <v>563</v>
      </c>
      <c r="U154" t="s">
        <v>932</v>
      </c>
      <c r="V154" t="s">
        <v>911</v>
      </c>
    </row>
    <row r="155" spans="1:22" x14ac:dyDescent="0.25">
      <c r="A155" s="31" t="str">
        <f t="shared" si="2"/>
        <v>12.1.7</v>
      </c>
      <c r="B155" t="s">
        <v>911</v>
      </c>
      <c r="C155">
        <v>0</v>
      </c>
      <c r="D155" t="s">
        <v>533</v>
      </c>
      <c r="E155" t="s">
        <v>933</v>
      </c>
      <c r="F155" t="s">
        <v>19</v>
      </c>
      <c r="G155" t="s">
        <v>19</v>
      </c>
      <c r="H155" t="s">
        <v>19</v>
      </c>
      <c r="I155" t="s">
        <v>19</v>
      </c>
      <c r="J155" t="s">
        <v>19</v>
      </c>
      <c r="K155" t="s">
        <v>19</v>
      </c>
      <c r="L155" t="s">
        <v>19</v>
      </c>
      <c r="M155" t="s">
        <v>19</v>
      </c>
      <c r="N155" t="s">
        <v>19</v>
      </c>
      <c r="O155" t="s">
        <v>488</v>
      </c>
      <c r="P155">
        <v>20</v>
      </c>
      <c r="Q155">
        <v>1</v>
      </c>
      <c r="R155" t="s">
        <v>529</v>
      </c>
      <c r="S155" t="s">
        <v>934</v>
      </c>
      <c r="T155" t="s">
        <v>935</v>
      </c>
      <c r="U155" t="s">
        <v>915</v>
      </c>
      <c r="V155" t="s">
        <v>911</v>
      </c>
    </row>
    <row r="156" spans="1:22" x14ac:dyDescent="0.25">
      <c r="A156" s="31" t="str">
        <f t="shared" si="2"/>
        <v>37.1</v>
      </c>
      <c r="B156" t="s">
        <v>936</v>
      </c>
      <c r="C156">
        <v>0</v>
      </c>
      <c r="D156" t="s">
        <v>523</v>
      </c>
      <c r="E156" t="s">
        <v>937</v>
      </c>
      <c r="F156" t="s">
        <v>525</v>
      </c>
      <c r="G156" t="s">
        <v>1765</v>
      </c>
      <c r="H156" t="s">
        <v>1763</v>
      </c>
      <c r="I156" t="s">
        <v>1767</v>
      </c>
      <c r="J156" t="s">
        <v>19</v>
      </c>
      <c r="K156" t="s">
        <v>526</v>
      </c>
      <c r="L156" t="s">
        <v>329</v>
      </c>
      <c r="M156" t="s">
        <v>880</v>
      </c>
      <c r="N156" t="s">
        <v>938</v>
      </c>
      <c r="O156" t="s">
        <v>330</v>
      </c>
      <c r="P156">
        <v>50</v>
      </c>
      <c r="Q156">
        <v>2</v>
      </c>
      <c r="R156" t="s">
        <v>529</v>
      </c>
      <c r="S156" t="s">
        <v>939</v>
      </c>
      <c r="T156" t="s">
        <v>531</v>
      </c>
      <c r="U156" t="s">
        <v>795</v>
      </c>
      <c r="V156" t="s">
        <v>936</v>
      </c>
    </row>
    <row r="157" spans="1:22" x14ac:dyDescent="0.25">
      <c r="A157" s="31" t="str">
        <f t="shared" si="2"/>
        <v>37.1.1</v>
      </c>
      <c r="B157" t="s">
        <v>936</v>
      </c>
      <c r="C157">
        <v>0</v>
      </c>
      <c r="D157" t="s">
        <v>533</v>
      </c>
      <c r="E157" t="s">
        <v>940</v>
      </c>
      <c r="F157" t="s">
        <v>19</v>
      </c>
      <c r="G157" t="s">
        <v>19</v>
      </c>
      <c r="H157" t="s">
        <v>19</v>
      </c>
      <c r="I157" t="s">
        <v>19</v>
      </c>
      <c r="J157" t="s">
        <v>19</v>
      </c>
      <c r="K157" t="s">
        <v>19</v>
      </c>
      <c r="L157" t="s">
        <v>19</v>
      </c>
      <c r="M157" t="s">
        <v>19</v>
      </c>
      <c r="N157" t="s">
        <v>19</v>
      </c>
      <c r="O157" t="s">
        <v>331</v>
      </c>
      <c r="P157">
        <v>10</v>
      </c>
      <c r="Q157">
        <v>1</v>
      </c>
      <c r="R157" t="s">
        <v>529</v>
      </c>
      <c r="S157" t="s">
        <v>941</v>
      </c>
      <c r="T157" t="s">
        <v>531</v>
      </c>
      <c r="U157" t="s">
        <v>942</v>
      </c>
      <c r="V157" t="s">
        <v>936</v>
      </c>
    </row>
    <row r="158" spans="1:22" x14ac:dyDescent="0.25">
      <c r="A158" s="31" t="str">
        <f t="shared" si="2"/>
        <v>37.1.2</v>
      </c>
      <c r="B158" t="s">
        <v>936</v>
      </c>
      <c r="C158">
        <v>0</v>
      </c>
      <c r="D158" t="s">
        <v>533</v>
      </c>
      <c r="E158" t="s">
        <v>943</v>
      </c>
      <c r="F158" t="s">
        <v>19</v>
      </c>
      <c r="G158" t="s">
        <v>19</v>
      </c>
      <c r="H158" t="s">
        <v>19</v>
      </c>
      <c r="I158" t="s">
        <v>19</v>
      </c>
      <c r="J158" t="s">
        <v>19</v>
      </c>
      <c r="K158" t="s">
        <v>19</v>
      </c>
      <c r="L158" t="s">
        <v>19</v>
      </c>
      <c r="M158" t="s">
        <v>19</v>
      </c>
      <c r="N158" t="s">
        <v>19</v>
      </c>
      <c r="O158" t="s">
        <v>332</v>
      </c>
      <c r="P158">
        <v>30</v>
      </c>
      <c r="Q158">
        <v>1</v>
      </c>
      <c r="R158" t="s">
        <v>529</v>
      </c>
      <c r="S158" t="s">
        <v>944</v>
      </c>
      <c r="T158" t="s">
        <v>945</v>
      </c>
      <c r="U158" t="s">
        <v>946</v>
      </c>
      <c r="V158" t="s">
        <v>936</v>
      </c>
    </row>
    <row r="159" spans="1:22" x14ac:dyDescent="0.25">
      <c r="A159" s="31" t="str">
        <f t="shared" si="2"/>
        <v>37.1.3</v>
      </c>
      <c r="B159" t="s">
        <v>936</v>
      </c>
      <c r="C159">
        <v>0</v>
      </c>
      <c r="D159" t="s">
        <v>533</v>
      </c>
      <c r="E159" t="s">
        <v>947</v>
      </c>
      <c r="F159" t="s">
        <v>19</v>
      </c>
      <c r="G159" t="s">
        <v>19</v>
      </c>
      <c r="H159" t="s">
        <v>19</v>
      </c>
      <c r="I159" t="s">
        <v>19</v>
      </c>
      <c r="J159" t="s">
        <v>19</v>
      </c>
      <c r="K159" t="s">
        <v>19</v>
      </c>
      <c r="L159" t="s">
        <v>19</v>
      </c>
      <c r="M159" t="s">
        <v>19</v>
      </c>
      <c r="N159" t="s">
        <v>19</v>
      </c>
      <c r="O159" t="s">
        <v>333</v>
      </c>
      <c r="P159">
        <v>20</v>
      </c>
      <c r="Q159">
        <v>1</v>
      </c>
      <c r="R159" t="s">
        <v>529</v>
      </c>
      <c r="S159" t="s">
        <v>948</v>
      </c>
      <c r="T159" t="s">
        <v>945</v>
      </c>
      <c r="U159" t="s">
        <v>946</v>
      </c>
      <c r="V159" t="s">
        <v>936</v>
      </c>
    </row>
    <row r="160" spans="1:22" x14ac:dyDescent="0.25">
      <c r="A160" s="31" t="str">
        <f t="shared" si="2"/>
        <v>37.1.4</v>
      </c>
      <c r="B160" t="s">
        <v>936</v>
      </c>
      <c r="C160">
        <v>0</v>
      </c>
      <c r="D160" t="s">
        <v>533</v>
      </c>
      <c r="E160" t="s">
        <v>949</v>
      </c>
      <c r="F160" t="s">
        <v>19</v>
      </c>
      <c r="G160" t="s">
        <v>19</v>
      </c>
      <c r="H160" t="s">
        <v>19</v>
      </c>
      <c r="I160" t="s">
        <v>19</v>
      </c>
      <c r="J160" t="s">
        <v>19</v>
      </c>
      <c r="K160" t="s">
        <v>19</v>
      </c>
      <c r="L160" t="s">
        <v>19</v>
      </c>
      <c r="M160" t="s">
        <v>19</v>
      </c>
      <c r="N160" t="s">
        <v>19</v>
      </c>
      <c r="O160" t="s">
        <v>334</v>
      </c>
      <c r="P160">
        <v>20</v>
      </c>
      <c r="Q160">
        <v>1</v>
      </c>
      <c r="R160" t="s">
        <v>529</v>
      </c>
      <c r="S160" t="s">
        <v>950</v>
      </c>
      <c r="T160" t="s">
        <v>682</v>
      </c>
      <c r="U160" t="s">
        <v>951</v>
      </c>
      <c r="V160" t="s">
        <v>936</v>
      </c>
    </row>
    <row r="161" spans="1:22" x14ac:dyDescent="0.25">
      <c r="A161" s="31" t="str">
        <f t="shared" si="2"/>
        <v>37.1.5</v>
      </c>
      <c r="B161" t="s">
        <v>936</v>
      </c>
      <c r="C161">
        <v>0</v>
      </c>
      <c r="D161" t="s">
        <v>533</v>
      </c>
      <c r="E161" t="s">
        <v>952</v>
      </c>
      <c r="F161" t="s">
        <v>19</v>
      </c>
      <c r="G161" t="s">
        <v>19</v>
      </c>
      <c r="H161" t="s">
        <v>19</v>
      </c>
      <c r="I161" t="s">
        <v>19</v>
      </c>
      <c r="J161" t="s">
        <v>19</v>
      </c>
      <c r="K161" t="s">
        <v>19</v>
      </c>
      <c r="L161" t="s">
        <v>19</v>
      </c>
      <c r="M161" t="s">
        <v>19</v>
      </c>
      <c r="N161" t="s">
        <v>19</v>
      </c>
      <c r="O161" t="s">
        <v>335</v>
      </c>
      <c r="P161">
        <v>20</v>
      </c>
      <c r="Q161">
        <v>1</v>
      </c>
      <c r="R161" t="s">
        <v>529</v>
      </c>
      <c r="S161" t="s">
        <v>953</v>
      </c>
      <c r="T161" t="s">
        <v>578</v>
      </c>
      <c r="U161" t="s">
        <v>795</v>
      </c>
      <c r="V161" t="s">
        <v>936</v>
      </c>
    </row>
    <row r="162" spans="1:22" x14ac:dyDescent="0.25">
      <c r="A162" s="31" t="str">
        <f t="shared" si="2"/>
        <v>37.2</v>
      </c>
      <c r="B162" t="s">
        <v>936</v>
      </c>
      <c r="C162">
        <v>0</v>
      </c>
      <c r="D162" t="s">
        <v>523</v>
      </c>
      <c r="E162" t="s">
        <v>954</v>
      </c>
      <c r="F162" t="s">
        <v>525</v>
      </c>
      <c r="G162" t="s">
        <v>1765</v>
      </c>
      <c r="H162" t="s">
        <v>1766</v>
      </c>
      <c r="I162" t="s">
        <v>1767</v>
      </c>
      <c r="J162" t="s">
        <v>19</v>
      </c>
      <c r="K162" t="s">
        <v>526</v>
      </c>
      <c r="L162" t="s">
        <v>329</v>
      </c>
      <c r="M162" t="s">
        <v>880</v>
      </c>
      <c r="N162" t="s">
        <v>938</v>
      </c>
      <c r="O162" t="s">
        <v>336</v>
      </c>
      <c r="P162">
        <v>15</v>
      </c>
      <c r="Q162">
        <v>11</v>
      </c>
      <c r="R162" t="s">
        <v>529</v>
      </c>
      <c r="S162" t="s">
        <v>955</v>
      </c>
      <c r="T162" t="s">
        <v>531</v>
      </c>
      <c r="U162" t="s">
        <v>795</v>
      </c>
      <c r="V162" t="s">
        <v>936</v>
      </c>
    </row>
    <row r="163" spans="1:22" x14ac:dyDescent="0.25">
      <c r="A163" s="31" t="str">
        <f t="shared" si="2"/>
        <v>37.2.1</v>
      </c>
      <c r="B163" t="s">
        <v>936</v>
      </c>
      <c r="C163">
        <v>0</v>
      </c>
      <c r="D163" t="s">
        <v>533</v>
      </c>
      <c r="E163" t="s">
        <v>956</v>
      </c>
      <c r="F163" t="s">
        <v>19</v>
      </c>
      <c r="G163" t="s">
        <v>19</v>
      </c>
      <c r="H163" t="s">
        <v>19</v>
      </c>
      <c r="I163" t="s">
        <v>19</v>
      </c>
      <c r="J163" t="s">
        <v>19</v>
      </c>
      <c r="K163" t="s">
        <v>19</v>
      </c>
      <c r="L163" t="s">
        <v>19</v>
      </c>
      <c r="M163" t="s">
        <v>19</v>
      </c>
      <c r="N163" t="s">
        <v>19</v>
      </c>
      <c r="O163" t="s">
        <v>337</v>
      </c>
      <c r="P163">
        <v>80</v>
      </c>
      <c r="Q163">
        <v>11</v>
      </c>
      <c r="R163" t="s">
        <v>529</v>
      </c>
      <c r="S163" t="s">
        <v>957</v>
      </c>
      <c r="T163" t="s">
        <v>531</v>
      </c>
      <c r="U163" t="s">
        <v>795</v>
      </c>
      <c r="V163" t="s">
        <v>936</v>
      </c>
    </row>
    <row r="164" spans="1:22" x14ac:dyDescent="0.25">
      <c r="A164" s="31" t="str">
        <f t="shared" si="2"/>
        <v>37.2.2</v>
      </c>
      <c r="B164" t="s">
        <v>936</v>
      </c>
      <c r="C164">
        <v>0</v>
      </c>
      <c r="D164" t="s">
        <v>533</v>
      </c>
      <c r="E164" t="s">
        <v>958</v>
      </c>
      <c r="F164" t="s">
        <v>19</v>
      </c>
      <c r="G164" t="s">
        <v>19</v>
      </c>
      <c r="H164" t="s">
        <v>19</v>
      </c>
      <c r="I164" t="s">
        <v>19</v>
      </c>
      <c r="J164" t="s">
        <v>19</v>
      </c>
      <c r="K164" t="s">
        <v>19</v>
      </c>
      <c r="L164" t="s">
        <v>19</v>
      </c>
      <c r="M164" t="s">
        <v>19</v>
      </c>
      <c r="N164" t="s">
        <v>19</v>
      </c>
      <c r="O164" t="s">
        <v>338</v>
      </c>
      <c r="P164">
        <v>20</v>
      </c>
      <c r="Q164">
        <v>11</v>
      </c>
      <c r="R164" t="s">
        <v>529</v>
      </c>
      <c r="S164" t="s">
        <v>959</v>
      </c>
      <c r="T164" t="s">
        <v>531</v>
      </c>
      <c r="U164" t="s">
        <v>795</v>
      </c>
      <c r="V164" t="s">
        <v>936</v>
      </c>
    </row>
    <row r="165" spans="1:22" x14ac:dyDescent="0.25">
      <c r="A165" s="31" t="str">
        <f t="shared" si="2"/>
        <v>37.3</v>
      </c>
      <c r="B165" t="s">
        <v>936</v>
      </c>
      <c r="C165">
        <v>0</v>
      </c>
      <c r="D165" t="s">
        <v>523</v>
      </c>
      <c r="E165" t="s">
        <v>960</v>
      </c>
      <c r="F165" t="s">
        <v>525</v>
      </c>
      <c r="G165" t="s">
        <v>1765</v>
      </c>
      <c r="H165" t="s">
        <v>1766</v>
      </c>
      <c r="I165" t="s">
        <v>1767</v>
      </c>
      <c r="J165" t="s">
        <v>19</v>
      </c>
      <c r="K165" t="s">
        <v>526</v>
      </c>
      <c r="L165" t="s">
        <v>329</v>
      </c>
      <c r="M165" t="s">
        <v>880</v>
      </c>
      <c r="N165" t="s">
        <v>938</v>
      </c>
      <c r="O165" t="s">
        <v>339</v>
      </c>
      <c r="P165">
        <v>5</v>
      </c>
      <c r="Q165">
        <v>1</v>
      </c>
      <c r="R165" t="s">
        <v>529</v>
      </c>
      <c r="S165" t="s">
        <v>961</v>
      </c>
      <c r="T165" t="s">
        <v>962</v>
      </c>
      <c r="U165" t="s">
        <v>795</v>
      </c>
      <c r="V165" t="s">
        <v>936</v>
      </c>
    </row>
    <row r="166" spans="1:22" x14ac:dyDescent="0.25">
      <c r="A166" s="31" t="str">
        <f t="shared" si="2"/>
        <v>37.3.1</v>
      </c>
      <c r="B166" t="s">
        <v>936</v>
      </c>
      <c r="C166">
        <v>0</v>
      </c>
      <c r="D166" t="s">
        <v>533</v>
      </c>
      <c r="E166" t="s">
        <v>963</v>
      </c>
      <c r="F166" t="s">
        <v>19</v>
      </c>
      <c r="G166" t="s">
        <v>19</v>
      </c>
      <c r="H166" t="s">
        <v>19</v>
      </c>
      <c r="I166" t="s">
        <v>19</v>
      </c>
      <c r="J166" t="s">
        <v>19</v>
      </c>
      <c r="K166" t="s">
        <v>19</v>
      </c>
      <c r="L166" t="s">
        <v>19</v>
      </c>
      <c r="M166" t="s">
        <v>19</v>
      </c>
      <c r="N166" t="s">
        <v>19</v>
      </c>
      <c r="O166" t="s">
        <v>340</v>
      </c>
      <c r="P166">
        <v>10</v>
      </c>
      <c r="Q166">
        <v>1</v>
      </c>
      <c r="R166" t="s">
        <v>529</v>
      </c>
      <c r="S166" t="s">
        <v>941</v>
      </c>
      <c r="T166" t="s">
        <v>962</v>
      </c>
      <c r="U166" t="s">
        <v>795</v>
      </c>
      <c r="V166" t="s">
        <v>936</v>
      </c>
    </row>
    <row r="167" spans="1:22" x14ac:dyDescent="0.25">
      <c r="A167" s="31" t="str">
        <f t="shared" si="2"/>
        <v>37.3.2</v>
      </c>
      <c r="B167" t="s">
        <v>936</v>
      </c>
      <c r="C167">
        <v>0</v>
      </c>
      <c r="D167" t="s">
        <v>533</v>
      </c>
      <c r="E167" t="s">
        <v>964</v>
      </c>
      <c r="F167" t="s">
        <v>19</v>
      </c>
      <c r="G167" t="s">
        <v>19</v>
      </c>
      <c r="H167" t="s">
        <v>19</v>
      </c>
      <c r="I167" t="s">
        <v>19</v>
      </c>
      <c r="J167" t="s">
        <v>19</v>
      </c>
      <c r="K167" t="s">
        <v>19</v>
      </c>
      <c r="L167" t="s">
        <v>19</v>
      </c>
      <c r="M167" t="s">
        <v>19</v>
      </c>
      <c r="N167" t="s">
        <v>19</v>
      </c>
      <c r="O167" t="s">
        <v>341</v>
      </c>
      <c r="P167">
        <v>30</v>
      </c>
      <c r="Q167">
        <v>1</v>
      </c>
      <c r="R167" t="s">
        <v>529</v>
      </c>
      <c r="S167" t="s">
        <v>944</v>
      </c>
      <c r="T167" t="s">
        <v>965</v>
      </c>
      <c r="U167" t="s">
        <v>966</v>
      </c>
      <c r="V167" t="s">
        <v>936</v>
      </c>
    </row>
    <row r="168" spans="1:22" x14ac:dyDescent="0.25">
      <c r="A168" s="31" t="str">
        <f t="shared" si="2"/>
        <v>37.3.3</v>
      </c>
      <c r="B168" t="s">
        <v>936</v>
      </c>
      <c r="C168">
        <v>0</v>
      </c>
      <c r="D168" t="s">
        <v>533</v>
      </c>
      <c r="E168" t="s">
        <v>967</v>
      </c>
      <c r="F168" t="s">
        <v>19</v>
      </c>
      <c r="G168" t="s">
        <v>19</v>
      </c>
      <c r="H168" t="s">
        <v>19</v>
      </c>
      <c r="I168" t="s">
        <v>19</v>
      </c>
      <c r="J168" t="s">
        <v>19</v>
      </c>
      <c r="K168" t="s">
        <v>19</v>
      </c>
      <c r="L168" t="s">
        <v>19</v>
      </c>
      <c r="M168" t="s">
        <v>19</v>
      </c>
      <c r="N168" t="s">
        <v>19</v>
      </c>
      <c r="O168" t="s">
        <v>342</v>
      </c>
      <c r="P168">
        <v>20</v>
      </c>
      <c r="Q168">
        <v>1</v>
      </c>
      <c r="R168" t="s">
        <v>529</v>
      </c>
      <c r="S168" t="s">
        <v>948</v>
      </c>
      <c r="T168" t="s">
        <v>965</v>
      </c>
      <c r="U168" t="s">
        <v>946</v>
      </c>
      <c r="V168" t="s">
        <v>936</v>
      </c>
    </row>
    <row r="169" spans="1:22" x14ac:dyDescent="0.25">
      <c r="A169" s="31" t="str">
        <f t="shared" si="2"/>
        <v>37.3.4</v>
      </c>
      <c r="B169" t="s">
        <v>936</v>
      </c>
      <c r="C169">
        <v>0</v>
      </c>
      <c r="D169" t="s">
        <v>533</v>
      </c>
      <c r="E169" t="s">
        <v>968</v>
      </c>
      <c r="F169" t="s">
        <v>19</v>
      </c>
      <c r="G169" t="s">
        <v>19</v>
      </c>
      <c r="H169" t="s">
        <v>19</v>
      </c>
      <c r="I169" t="s">
        <v>19</v>
      </c>
      <c r="J169" t="s">
        <v>19</v>
      </c>
      <c r="K169" t="s">
        <v>19</v>
      </c>
      <c r="L169" t="s">
        <v>19</v>
      </c>
      <c r="M169" t="s">
        <v>19</v>
      </c>
      <c r="N169" t="s">
        <v>19</v>
      </c>
      <c r="O169" t="s">
        <v>343</v>
      </c>
      <c r="P169">
        <v>20</v>
      </c>
      <c r="Q169">
        <v>1</v>
      </c>
      <c r="R169" t="s">
        <v>529</v>
      </c>
      <c r="S169" t="s">
        <v>950</v>
      </c>
      <c r="T169" t="s">
        <v>682</v>
      </c>
      <c r="U169" t="s">
        <v>969</v>
      </c>
      <c r="V169" t="s">
        <v>936</v>
      </c>
    </row>
    <row r="170" spans="1:22" x14ac:dyDescent="0.25">
      <c r="A170" s="31" t="str">
        <f t="shared" si="2"/>
        <v>37.3.5</v>
      </c>
      <c r="B170" t="s">
        <v>936</v>
      </c>
      <c r="C170">
        <v>0</v>
      </c>
      <c r="D170" t="s">
        <v>533</v>
      </c>
      <c r="E170" t="s">
        <v>970</v>
      </c>
      <c r="F170" t="s">
        <v>19</v>
      </c>
      <c r="G170" t="s">
        <v>19</v>
      </c>
      <c r="H170" t="s">
        <v>19</v>
      </c>
      <c r="I170" t="s">
        <v>19</v>
      </c>
      <c r="J170" t="s">
        <v>19</v>
      </c>
      <c r="K170" t="s">
        <v>19</v>
      </c>
      <c r="L170" t="s">
        <v>19</v>
      </c>
      <c r="M170" t="s">
        <v>19</v>
      </c>
      <c r="N170" t="s">
        <v>19</v>
      </c>
      <c r="O170" t="s">
        <v>344</v>
      </c>
      <c r="P170">
        <v>20</v>
      </c>
      <c r="Q170">
        <v>1</v>
      </c>
      <c r="R170" t="s">
        <v>529</v>
      </c>
      <c r="S170" t="s">
        <v>953</v>
      </c>
      <c r="T170" t="s">
        <v>578</v>
      </c>
      <c r="U170" t="s">
        <v>795</v>
      </c>
      <c r="V170" t="s">
        <v>936</v>
      </c>
    </row>
    <row r="171" spans="1:22" x14ac:dyDescent="0.25">
      <c r="A171" s="31" t="str">
        <f t="shared" si="2"/>
        <v>37.4</v>
      </c>
      <c r="B171" t="s">
        <v>936</v>
      </c>
      <c r="C171">
        <v>0</v>
      </c>
      <c r="D171" t="s">
        <v>523</v>
      </c>
      <c r="E171" t="s">
        <v>971</v>
      </c>
      <c r="F171" t="s">
        <v>525</v>
      </c>
      <c r="G171" t="s">
        <v>1765</v>
      </c>
      <c r="H171" t="s">
        <v>1766</v>
      </c>
      <c r="I171" t="s">
        <v>1767</v>
      </c>
      <c r="J171" t="s">
        <v>19</v>
      </c>
      <c r="K171" t="s">
        <v>526</v>
      </c>
      <c r="L171" t="s">
        <v>329</v>
      </c>
      <c r="M171" t="s">
        <v>880</v>
      </c>
      <c r="N171" t="s">
        <v>938</v>
      </c>
      <c r="O171" t="s">
        <v>345</v>
      </c>
      <c r="P171">
        <v>10</v>
      </c>
      <c r="Q171">
        <v>1</v>
      </c>
      <c r="R171" t="s">
        <v>529</v>
      </c>
      <c r="S171" t="s">
        <v>972</v>
      </c>
      <c r="T171" t="s">
        <v>962</v>
      </c>
      <c r="U171" t="s">
        <v>795</v>
      </c>
      <c r="V171" t="s">
        <v>936</v>
      </c>
    </row>
    <row r="172" spans="1:22" x14ac:dyDescent="0.25">
      <c r="A172" s="31" t="str">
        <f t="shared" si="2"/>
        <v>37.4.1</v>
      </c>
      <c r="B172" t="s">
        <v>936</v>
      </c>
      <c r="C172">
        <v>0</v>
      </c>
      <c r="D172" t="s">
        <v>533</v>
      </c>
      <c r="E172" t="s">
        <v>973</v>
      </c>
      <c r="F172" t="s">
        <v>19</v>
      </c>
      <c r="G172" t="s">
        <v>19</v>
      </c>
      <c r="H172" t="s">
        <v>19</v>
      </c>
      <c r="I172" t="s">
        <v>19</v>
      </c>
      <c r="J172" t="s">
        <v>19</v>
      </c>
      <c r="K172" t="s">
        <v>19</v>
      </c>
      <c r="L172" t="s">
        <v>19</v>
      </c>
      <c r="M172" t="s">
        <v>19</v>
      </c>
      <c r="N172" t="s">
        <v>19</v>
      </c>
      <c r="O172" t="s">
        <v>331</v>
      </c>
      <c r="P172">
        <v>10</v>
      </c>
      <c r="Q172">
        <v>1</v>
      </c>
      <c r="R172" t="s">
        <v>529</v>
      </c>
      <c r="S172" t="s">
        <v>941</v>
      </c>
      <c r="T172" t="s">
        <v>962</v>
      </c>
      <c r="U172" t="s">
        <v>795</v>
      </c>
      <c r="V172" t="s">
        <v>936</v>
      </c>
    </row>
    <row r="173" spans="1:22" x14ac:dyDescent="0.25">
      <c r="A173" s="31" t="str">
        <f t="shared" si="2"/>
        <v>37.4.2</v>
      </c>
      <c r="B173" t="s">
        <v>936</v>
      </c>
      <c r="C173">
        <v>0</v>
      </c>
      <c r="D173" t="s">
        <v>533</v>
      </c>
      <c r="E173" t="s">
        <v>974</v>
      </c>
      <c r="F173" t="s">
        <v>19</v>
      </c>
      <c r="G173" t="s">
        <v>19</v>
      </c>
      <c r="H173" t="s">
        <v>19</v>
      </c>
      <c r="I173" t="s">
        <v>19</v>
      </c>
      <c r="J173" t="s">
        <v>19</v>
      </c>
      <c r="K173" t="s">
        <v>19</v>
      </c>
      <c r="L173" t="s">
        <v>19</v>
      </c>
      <c r="M173" t="s">
        <v>19</v>
      </c>
      <c r="N173" t="s">
        <v>19</v>
      </c>
      <c r="O173" t="s">
        <v>346</v>
      </c>
      <c r="P173">
        <v>25</v>
      </c>
      <c r="Q173">
        <v>1</v>
      </c>
      <c r="R173" t="s">
        <v>529</v>
      </c>
      <c r="S173" t="s">
        <v>948</v>
      </c>
      <c r="T173" t="s">
        <v>965</v>
      </c>
      <c r="U173" t="s">
        <v>975</v>
      </c>
      <c r="V173" t="s">
        <v>936</v>
      </c>
    </row>
    <row r="174" spans="1:22" x14ac:dyDescent="0.25">
      <c r="A174" s="31" t="str">
        <f t="shared" si="2"/>
        <v>37.4.3</v>
      </c>
      <c r="B174" t="s">
        <v>936</v>
      </c>
      <c r="C174">
        <v>0</v>
      </c>
      <c r="D174" t="s">
        <v>533</v>
      </c>
      <c r="E174" t="s">
        <v>976</v>
      </c>
      <c r="F174" t="s">
        <v>19</v>
      </c>
      <c r="G174" t="s">
        <v>19</v>
      </c>
      <c r="H174" t="s">
        <v>19</v>
      </c>
      <c r="I174" t="s">
        <v>19</v>
      </c>
      <c r="J174" t="s">
        <v>19</v>
      </c>
      <c r="K174" t="s">
        <v>19</v>
      </c>
      <c r="L174" t="s">
        <v>19</v>
      </c>
      <c r="M174" t="s">
        <v>19</v>
      </c>
      <c r="N174" t="s">
        <v>19</v>
      </c>
      <c r="O174" t="s">
        <v>347</v>
      </c>
      <c r="P174">
        <v>20</v>
      </c>
      <c r="Q174">
        <v>1</v>
      </c>
      <c r="R174" t="s">
        <v>529</v>
      </c>
      <c r="S174" t="s">
        <v>977</v>
      </c>
      <c r="T174" t="s">
        <v>965</v>
      </c>
      <c r="U174" t="s">
        <v>882</v>
      </c>
      <c r="V174" t="s">
        <v>936</v>
      </c>
    </row>
    <row r="175" spans="1:22" x14ac:dyDescent="0.25">
      <c r="A175" s="31" t="str">
        <f t="shared" si="2"/>
        <v>37.4.4</v>
      </c>
      <c r="B175" t="s">
        <v>936</v>
      </c>
      <c r="C175">
        <v>0</v>
      </c>
      <c r="D175" t="s">
        <v>533</v>
      </c>
      <c r="E175" t="s">
        <v>978</v>
      </c>
      <c r="F175" t="s">
        <v>19</v>
      </c>
      <c r="G175" t="s">
        <v>19</v>
      </c>
      <c r="H175" t="s">
        <v>19</v>
      </c>
      <c r="I175" t="s">
        <v>19</v>
      </c>
      <c r="J175" t="s">
        <v>19</v>
      </c>
      <c r="K175" t="s">
        <v>19</v>
      </c>
      <c r="L175" t="s">
        <v>19</v>
      </c>
      <c r="M175" t="s">
        <v>19</v>
      </c>
      <c r="N175" t="s">
        <v>19</v>
      </c>
      <c r="O175" t="s">
        <v>348</v>
      </c>
      <c r="P175">
        <v>20</v>
      </c>
      <c r="Q175">
        <v>1</v>
      </c>
      <c r="R175" t="s">
        <v>529</v>
      </c>
      <c r="S175" t="s">
        <v>944</v>
      </c>
      <c r="T175" t="s">
        <v>682</v>
      </c>
      <c r="U175" t="s">
        <v>979</v>
      </c>
      <c r="V175" t="s">
        <v>936</v>
      </c>
    </row>
    <row r="176" spans="1:22" x14ac:dyDescent="0.25">
      <c r="A176" s="31" t="str">
        <f t="shared" si="2"/>
        <v>37.4.5</v>
      </c>
      <c r="B176" t="s">
        <v>936</v>
      </c>
      <c r="C176">
        <v>0</v>
      </c>
      <c r="D176" t="s">
        <v>533</v>
      </c>
      <c r="E176" t="s">
        <v>980</v>
      </c>
      <c r="F176" t="s">
        <v>19</v>
      </c>
      <c r="G176" t="s">
        <v>19</v>
      </c>
      <c r="H176" t="s">
        <v>19</v>
      </c>
      <c r="I176" t="s">
        <v>19</v>
      </c>
      <c r="J176" t="s">
        <v>19</v>
      </c>
      <c r="K176" t="s">
        <v>19</v>
      </c>
      <c r="L176" t="s">
        <v>19</v>
      </c>
      <c r="M176" t="s">
        <v>19</v>
      </c>
      <c r="N176" t="s">
        <v>19</v>
      </c>
      <c r="O176" t="s">
        <v>349</v>
      </c>
      <c r="P176">
        <v>20</v>
      </c>
      <c r="Q176">
        <v>1</v>
      </c>
      <c r="R176" t="s">
        <v>529</v>
      </c>
      <c r="S176" t="s">
        <v>981</v>
      </c>
      <c r="T176" t="s">
        <v>578</v>
      </c>
      <c r="U176" t="s">
        <v>951</v>
      </c>
      <c r="V176" t="s">
        <v>936</v>
      </c>
    </row>
    <row r="177" spans="1:22" x14ac:dyDescent="0.25">
      <c r="A177" s="31" t="str">
        <f t="shared" si="2"/>
        <v>37.4.6</v>
      </c>
      <c r="B177" t="s">
        <v>936</v>
      </c>
      <c r="C177">
        <v>0</v>
      </c>
      <c r="D177" t="s">
        <v>533</v>
      </c>
      <c r="E177" t="s">
        <v>982</v>
      </c>
      <c r="F177" t="s">
        <v>19</v>
      </c>
      <c r="G177" t="s">
        <v>19</v>
      </c>
      <c r="H177" t="s">
        <v>19</v>
      </c>
      <c r="I177" t="s">
        <v>19</v>
      </c>
      <c r="J177" t="s">
        <v>19</v>
      </c>
      <c r="K177" t="s">
        <v>19</v>
      </c>
      <c r="L177" t="s">
        <v>19</v>
      </c>
      <c r="M177" t="s">
        <v>19</v>
      </c>
      <c r="N177" t="s">
        <v>19</v>
      </c>
      <c r="O177" t="s">
        <v>350</v>
      </c>
      <c r="P177">
        <v>5</v>
      </c>
      <c r="Q177">
        <v>1</v>
      </c>
      <c r="R177" t="s">
        <v>529</v>
      </c>
      <c r="S177" t="s">
        <v>972</v>
      </c>
      <c r="T177" t="s">
        <v>983</v>
      </c>
      <c r="U177" t="s">
        <v>795</v>
      </c>
      <c r="V177" t="s">
        <v>936</v>
      </c>
    </row>
    <row r="178" spans="1:22" x14ac:dyDescent="0.25">
      <c r="A178" s="31" t="str">
        <f t="shared" si="2"/>
        <v>37.5</v>
      </c>
      <c r="B178" t="s">
        <v>936</v>
      </c>
      <c r="C178">
        <v>0</v>
      </c>
      <c r="D178" t="s">
        <v>523</v>
      </c>
      <c r="E178" t="s">
        <v>984</v>
      </c>
      <c r="F178" t="s">
        <v>525</v>
      </c>
      <c r="G178" t="s">
        <v>1765</v>
      </c>
      <c r="H178" t="s">
        <v>1766</v>
      </c>
      <c r="I178" t="s">
        <v>1767</v>
      </c>
      <c r="J178" t="s">
        <v>19</v>
      </c>
      <c r="K178" t="s">
        <v>526</v>
      </c>
      <c r="L178" t="s">
        <v>329</v>
      </c>
      <c r="M178" t="s">
        <v>880</v>
      </c>
      <c r="N178" t="s">
        <v>938</v>
      </c>
      <c r="O178" t="s">
        <v>351</v>
      </c>
      <c r="P178">
        <v>20</v>
      </c>
      <c r="Q178">
        <v>50</v>
      </c>
      <c r="R178" t="s">
        <v>529</v>
      </c>
      <c r="S178" t="s">
        <v>985</v>
      </c>
      <c r="T178" t="s">
        <v>550</v>
      </c>
      <c r="U178" t="s">
        <v>551</v>
      </c>
      <c r="V178" t="s">
        <v>936</v>
      </c>
    </row>
    <row r="179" spans="1:22" x14ac:dyDescent="0.25">
      <c r="A179" s="31" t="str">
        <f t="shared" si="2"/>
        <v>37.5.1</v>
      </c>
      <c r="B179" t="s">
        <v>936</v>
      </c>
      <c r="C179">
        <v>0</v>
      </c>
      <c r="D179" t="s">
        <v>533</v>
      </c>
      <c r="E179" t="s">
        <v>986</v>
      </c>
      <c r="F179" t="s">
        <v>19</v>
      </c>
      <c r="G179" t="s">
        <v>19</v>
      </c>
      <c r="H179" t="s">
        <v>19</v>
      </c>
      <c r="I179" t="s">
        <v>19</v>
      </c>
      <c r="J179" t="s">
        <v>19</v>
      </c>
      <c r="K179" t="s">
        <v>19</v>
      </c>
      <c r="L179" t="s">
        <v>19</v>
      </c>
      <c r="M179" t="s">
        <v>19</v>
      </c>
      <c r="N179" t="s">
        <v>19</v>
      </c>
      <c r="O179" t="s">
        <v>352</v>
      </c>
      <c r="P179">
        <v>5</v>
      </c>
      <c r="Q179">
        <v>1</v>
      </c>
      <c r="R179" t="s">
        <v>529</v>
      </c>
      <c r="S179" t="s">
        <v>987</v>
      </c>
      <c r="T179" t="s">
        <v>550</v>
      </c>
      <c r="U179" t="s">
        <v>555</v>
      </c>
      <c r="V179" t="s">
        <v>936</v>
      </c>
    </row>
    <row r="180" spans="1:22" x14ac:dyDescent="0.25">
      <c r="A180" s="31" t="str">
        <f t="shared" si="2"/>
        <v>37.5.2</v>
      </c>
      <c r="B180" t="s">
        <v>936</v>
      </c>
      <c r="C180">
        <v>0</v>
      </c>
      <c r="D180" t="s">
        <v>533</v>
      </c>
      <c r="E180" t="s">
        <v>988</v>
      </c>
      <c r="F180" t="s">
        <v>19</v>
      </c>
      <c r="G180" t="s">
        <v>19</v>
      </c>
      <c r="H180" t="s">
        <v>19</v>
      </c>
      <c r="I180" t="s">
        <v>19</v>
      </c>
      <c r="J180" t="s">
        <v>19</v>
      </c>
      <c r="K180" t="s">
        <v>19</v>
      </c>
      <c r="L180" t="s">
        <v>19</v>
      </c>
      <c r="M180" t="s">
        <v>19</v>
      </c>
      <c r="N180" t="s">
        <v>19</v>
      </c>
      <c r="O180" t="s">
        <v>353</v>
      </c>
      <c r="P180">
        <v>10</v>
      </c>
      <c r="Q180">
        <v>1</v>
      </c>
      <c r="R180" t="s">
        <v>529</v>
      </c>
      <c r="S180" t="s">
        <v>989</v>
      </c>
      <c r="T180" t="s">
        <v>682</v>
      </c>
      <c r="U180" t="s">
        <v>990</v>
      </c>
      <c r="V180" t="s">
        <v>936</v>
      </c>
    </row>
    <row r="181" spans="1:22" x14ac:dyDescent="0.25">
      <c r="A181" s="31" t="str">
        <f t="shared" si="2"/>
        <v>37.5.3</v>
      </c>
      <c r="B181" t="s">
        <v>936</v>
      </c>
      <c r="C181">
        <v>0</v>
      </c>
      <c r="D181" t="s">
        <v>533</v>
      </c>
      <c r="E181" t="s">
        <v>991</v>
      </c>
      <c r="F181" t="s">
        <v>19</v>
      </c>
      <c r="G181" t="s">
        <v>19</v>
      </c>
      <c r="H181" t="s">
        <v>19</v>
      </c>
      <c r="I181" t="s">
        <v>19</v>
      </c>
      <c r="J181" t="s">
        <v>19</v>
      </c>
      <c r="K181" t="s">
        <v>19</v>
      </c>
      <c r="L181" t="s">
        <v>19</v>
      </c>
      <c r="M181" t="s">
        <v>19</v>
      </c>
      <c r="N181" t="s">
        <v>19</v>
      </c>
      <c r="O181" t="s">
        <v>354</v>
      </c>
      <c r="P181">
        <v>10</v>
      </c>
      <c r="Q181">
        <v>1</v>
      </c>
      <c r="R181" t="s">
        <v>529</v>
      </c>
      <c r="S181" t="s">
        <v>992</v>
      </c>
      <c r="T181" t="s">
        <v>993</v>
      </c>
      <c r="U181" t="s">
        <v>994</v>
      </c>
      <c r="V181" t="s">
        <v>936</v>
      </c>
    </row>
    <row r="182" spans="1:22" x14ac:dyDescent="0.25">
      <c r="A182" s="31" t="str">
        <f t="shared" si="2"/>
        <v>37.5.4</v>
      </c>
      <c r="B182" t="s">
        <v>936</v>
      </c>
      <c r="C182">
        <v>0</v>
      </c>
      <c r="D182" t="s">
        <v>533</v>
      </c>
      <c r="E182" t="s">
        <v>995</v>
      </c>
      <c r="F182" t="s">
        <v>19</v>
      </c>
      <c r="G182" t="s">
        <v>19</v>
      </c>
      <c r="H182" t="s">
        <v>19</v>
      </c>
      <c r="I182" t="s">
        <v>19</v>
      </c>
      <c r="J182" t="s">
        <v>19</v>
      </c>
      <c r="K182" t="s">
        <v>19</v>
      </c>
      <c r="L182" t="s">
        <v>19</v>
      </c>
      <c r="M182" t="s">
        <v>19</v>
      </c>
      <c r="N182" t="s">
        <v>19</v>
      </c>
      <c r="O182" t="s">
        <v>355</v>
      </c>
      <c r="P182">
        <v>75</v>
      </c>
      <c r="Q182">
        <v>100</v>
      </c>
      <c r="R182" t="s">
        <v>568</v>
      </c>
      <c r="S182" t="s">
        <v>996</v>
      </c>
      <c r="T182" t="s">
        <v>997</v>
      </c>
      <c r="U182" t="s">
        <v>551</v>
      </c>
      <c r="V182" t="s">
        <v>936</v>
      </c>
    </row>
    <row r="183" spans="1:22" x14ac:dyDescent="0.25">
      <c r="A183" s="31" t="str">
        <f t="shared" si="2"/>
        <v>7000.1</v>
      </c>
      <c r="B183" t="s">
        <v>998</v>
      </c>
      <c r="C183">
        <v>0</v>
      </c>
      <c r="D183" t="s">
        <v>523</v>
      </c>
      <c r="E183" t="s">
        <v>999</v>
      </c>
      <c r="F183" t="s">
        <v>546</v>
      </c>
      <c r="G183" t="s">
        <v>1765</v>
      </c>
      <c r="H183" t="s">
        <v>1763</v>
      </c>
      <c r="I183" t="s">
        <v>1767</v>
      </c>
      <c r="J183" t="s">
        <v>1000</v>
      </c>
      <c r="K183" t="s">
        <v>526</v>
      </c>
      <c r="L183" t="s">
        <v>20</v>
      </c>
      <c r="M183" t="s">
        <v>1734</v>
      </c>
      <c r="N183" t="s">
        <v>1001</v>
      </c>
      <c r="O183" t="s">
        <v>162</v>
      </c>
      <c r="P183">
        <v>10</v>
      </c>
      <c r="Q183">
        <v>1</v>
      </c>
      <c r="R183" t="s">
        <v>529</v>
      </c>
      <c r="S183" t="s">
        <v>1002</v>
      </c>
      <c r="T183" t="s">
        <v>559</v>
      </c>
      <c r="U183" t="s">
        <v>1003</v>
      </c>
      <c r="V183" t="s">
        <v>998</v>
      </c>
    </row>
    <row r="184" spans="1:22" x14ac:dyDescent="0.25">
      <c r="A184" s="31" t="str">
        <f t="shared" si="2"/>
        <v>7000.1.1</v>
      </c>
      <c r="B184" t="s">
        <v>998</v>
      </c>
      <c r="C184">
        <v>0</v>
      </c>
      <c r="D184" t="s">
        <v>533</v>
      </c>
      <c r="E184" t="s">
        <v>1004</v>
      </c>
      <c r="F184" t="s">
        <v>19</v>
      </c>
      <c r="G184" t="s">
        <v>19</v>
      </c>
      <c r="H184" t="s">
        <v>19</v>
      </c>
      <c r="I184" t="s">
        <v>19</v>
      </c>
      <c r="J184" t="s">
        <v>19</v>
      </c>
      <c r="K184" t="s">
        <v>19</v>
      </c>
      <c r="L184" t="s">
        <v>19</v>
      </c>
      <c r="M184" t="s">
        <v>19</v>
      </c>
      <c r="N184" t="s">
        <v>19</v>
      </c>
      <c r="O184" t="s">
        <v>163</v>
      </c>
      <c r="P184">
        <v>30</v>
      </c>
      <c r="Q184">
        <v>1</v>
      </c>
      <c r="R184" t="s">
        <v>529</v>
      </c>
      <c r="S184" t="s">
        <v>1005</v>
      </c>
      <c r="T184" t="s">
        <v>559</v>
      </c>
      <c r="U184" t="s">
        <v>1006</v>
      </c>
      <c r="V184" t="s">
        <v>998</v>
      </c>
    </row>
    <row r="185" spans="1:22" x14ac:dyDescent="0.25">
      <c r="A185" s="31" t="str">
        <f t="shared" si="2"/>
        <v>7000.1.2</v>
      </c>
      <c r="B185" t="s">
        <v>998</v>
      </c>
      <c r="C185">
        <v>0</v>
      </c>
      <c r="D185" t="s">
        <v>533</v>
      </c>
      <c r="E185" t="s">
        <v>1007</v>
      </c>
      <c r="F185" t="s">
        <v>19</v>
      </c>
      <c r="G185" t="s">
        <v>19</v>
      </c>
      <c r="H185" t="s">
        <v>19</v>
      </c>
      <c r="I185" t="s">
        <v>19</v>
      </c>
      <c r="J185" t="s">
        <v>19</v>
      </c>
      <c r="K185" t="s">
        <v>19</v>
      </c>
      <c r="L185" t="s">
        <v>19</v>
      </c>
      <c r="M185" t="s">
        <v>19</v>
      </c>
      <c r="N185" t="s">
        <v>19</v>
      </c>
      <c r="O185" t="s">
        <v>164</v>
      </c>
      <c r="P185">
        <v>60</v>
      </c>
      <c r="Q185">
        <v>1</v>
      </c>
      <c r="R185" t="s">
        <v>529</v>
      </c>
      <c r="S185" t="s">
        <v>1008</v>
      </c>
      <c r="T185" t="s">
        <v>1009</v>
      </c>
      <c r="U185" t="s">
        <v>1010</v>
      </c>
      <c r="V185" t="s">
        <v>998</v>
      </c>
    </row>
    <row r="186" spans="1:22" x14ac:dyDescent="0.25">
      <c r="A186" s="31" t="str">
        <f t="shared" si="2"/>
        <v>7000.1.3</v>
      </c>
      <c r="B186" t="s">
        <v>998</v>
      </c>
      <c r="C186">
        <v>0</v>
      </c>
      <c r="D186" t="s">
        <v>533</v>
      </c>
      <c r="E186" t="s">
        <v>1011</v>
      </c>
      <c r="F186" t="s">
        <v>19</v>
      </c>
      <c r="G186" t="s">
        <v>19</v>
      </c>
      <c r="H186" t="s">
        <v>19</v>
      </c>
      <c r="I186" t="s">
        <v>19</v>
      </c>
      <c r="J186" t="s">
        <v>19</v>
      </c>
      <c r="K186" t="s">
        <v>19</v>
      </c>
      <c r="L186" t="s">
        <v>19</v>
      </c>
      <c r="M186" t="s">
        <v>19</v>
      </c>
      <c r="N186" t="s">
        <v>19</v>
      </c>
      <c r="O186" t="s">
        <v>165</v>
      </c>
      <c r="P186">
        <v>10</v>
      </c>
      <c r="Q186">
        <v>1</v>
      </c>
      <c r="R186" t="s">
        <v>529</v>
      </c>
      <c r="S186" t="s">
        <v>1002</v>
      </c>
      <c r="T186" t="s">
        <v>1010</v>
      </c>
      <c r="U186" t="s">
        <v>1003</v>
      </c>
      <c r="V186" t="s">
        <v>998</v>
      </c>
    </row>
    <row r="187" spans="1:22" x14ac:dyDescent="0.25">
      <c r="A187" s="31" t="str">
        <f t="shared" si="2"/>
        <v>7000.2</v>
      </c>
      <c r="B187" t="s">
        <v>998</v>
      </c>
      <c r="C187">
        <v>0</v>
      </c>
      <c r="D187" t="s">
        <v>523</v>
      </c>
      <c r="E187" t="s">
        <v>1012</v>
      </c>
      <c r="F187" t="s">
        <v>546</v>
      </c>
      <c r="G187" t="s">
        <v>1771</v>
      </c>
      <c r="H187" t="s">
        <v>1772</v>
      </c>
      <c r="I187" t="s">
        <v>1773</v>
      </c>
      <c r="J187" t="s">
        <v>547</v>
      </c>
      <c r="K187" t="s">
        <v>526</v>
      </c>
      <c r="L187" t="s">
        <v>23</v>
      </c>
      <c r="M187" t="s">
        <v>880</v>
      </c>
      <c r="N187" t="s">
        <v>1013</v>
      </c>
      <c r="O187" t="s">
        <v>166</v>
      </c>
      <c r="P187">
        <v>10</v>
      </c>
      <c r="Q187">
        <v>1</v>
      </c>
      <c r="R187" t="s">
        <v>529</v>
      </c>
      <c r="S187" t="s">
        <v>1014</v>
      </c>
      <c r="T187" t="s">
        <v>717</v>
      </c>
      <c r="U187" t="s">
        <v>1015</v>
      </c>
      <c r="V187" t="s">
        <v>998</v>
      </c>
    </row>
    <row r="188" spans="1:22" x14ac:dyDescent="0.25">
      <c r="A188" s="31" t="str">
        <f t="shared" si="2"/>
        <v>7000.2.1</v>
      </c>
      <c r="B188" t="s">
        <v>998</v>
      </c>
      <c r="C188">
        <v>0</v>
      </c>
      <c r="D188" t="s">
        <v>533</v>
      </c>
      <c r="E188" t="s">
        <v>1016</v>
      </c>
      <c r="F188" t="s">
        <v>19</v>
      </c>
      <c r="G188" t="s">
        <v>19</v>
      </c>
      <c r="H188" t="s">
        <v>19</v>
      </c>
      <c r="I188" t="s">
        <v>19</v>
      </c>
      <c r="J188" t="s">
        <v>19</v>
      </c>
      <c r="K188" t="s">
        <v>19</v>
      </c>
      <c r="L188" t="s">
        <v>19</v>
      </c>
      <c r="M188" t="s">
        <v>19</v>
      </c>
      <c r="N188" t="s">
        <v>19</v>
      </c>
      <c r="O188" t="s">
        <v>167</v>
      </c>
      <c r="P188">
        <v>50</v>
      </c>
      <c r="Q188">
        <v>1</v>
      </c>
      <c r="R188" t="s">
        <v>529</v>
      </c>
      <c r="S188" t="s">
        <v>1014</v>
      </c>
      <c r="T188" t="s">
        <v>717</v>
      </c>
      <c r="U188" t="s">
        <v>686</v>
      </c>
      <c r="V188" t="s">
        <v>998</v>
      </c>
    </row>
    <row r="189" spans="1:22" x14ac:dyDescent="0.25">
      <c r="A189" s="31" t="str">
        <f t="shared" si="2"/>
        <v>7000.2.2</v>
      </c>
      <c r="B189" t="s">
        <v>998</v>
      </c>
      <c r="C189">
        <v>0</v>
      </c>
      <c r="D189" t="s">
        <v>533</v>
      </c>
      <c r="E189" t="s">
        <v>1017</v>
      </c>
      <c r="F189" t="s">
        <v>19</v>
      </c>
      <c r="G189" t="s">
        <v>19</v>
      </c>
      <c r="H189" t="s">
        <v>19</v>
      </c>
      <c r="I189" t="s">
        <v>19</v>
      </c>
      <c r="J189" t="s">
        <v>19</v>
      </c>
      <c r="K189" t="s">
        <v>19</v>
      </c>
      <c r="L189" t="s">
        <v>19</v>
      </c>
      <c r="M189" t="s">
        <v>19</v>
      </c>
      <c r="N189" t="s">
        <v>19</v>
      </c>
      <c r="O189" t="s">
        <v>168</v>
      </c>
      <c r="P189">
        <v>50</v>
      </c>
      <c r="Q189">
        <v>1</v>
      </c>
      <c r="R189" t="s">
        <v>529</v>
      </c>
      <c r="S189" t="s">
        <v>1005</v>
      </c>
      <c r="T189" t="s">
        <v>630</v>
      </c>
      <c r="U189" t="s">
        <v>1015</v>
      </c>
      <c r="V189" t="s">
        <v>998</v>
      </c>
    </row>
    <row r="190" spans="1:22" x14ac:dyDescent="0.25">
      <c r="A190" s="31" t="str">
        <f t="shared" si="2"/>
        <v>7000.3</v>
      </c>
      <c r="B190" t="s">
        <v>998</v>
      </c>
      <c r="C190">
        <v>0</v>
      </c>
      <c r="D190" t="s">
        <v>523</v>
      </c>
      <c r="E190" t="s">
        <v>1018</v>
      </c>
      <c r="F190" t="s">
        <v>546</v>
      </c>
      <c r="G190" t="s">
        <v>1774</v>
      </c>
      <c r="H190" t="s">
        <v>1775</v>
      </c>
      <c r="I190" t="s">
        <v>1776</v>
      </c>
      <c r="J190" t="s">
        <v>547</v>
      </c>
      <c r="K190" t="s">
        <v>526</v>
      </c>
      <c r="L190" t="s">
        <v>20</v>
      </c>
      <c r="M190" t="s">
        <v>826</v>
      </c>
      <c r="N190" t="s">
        <v>1019</v>
      </c>
      <c r="O190" t="s">
        <v>320</v>
      </c>
      <c r="P190">
        <v>10</v>
      </c>
      <c r="Q190">
        <v>1</v>
      </c>
      <c r="R190" t="s">
        <v>529</v>
      </c>
      <c r="S190" t="s">
        <v>1020</v>
      </c>
      <c r="T190" t="s">
        <v>578</v>
      </c>
      <c r="U190" t="s">
        <v>1021</v>
      </c>
      <c r="V190" t="s">
        <v>998</v>
      </c>
    </row>
    <row r="191" spans="1:22" x14ac:dyDescent="0.25">
      <c r="A191" s="31" t="str">
        <f t="shared" si="2"/>
        <v>7000.3.1</v>
      </c>
      <c r="B191" t="s">
        <v>998</v>
      </c>
      <c r="C191">
        <v>0</v>
      </c>
      <c r="D191" t="s">
        <v>533</v>
      </c>
      <c r="E191" t="s">
        <v>1022</v>
      </c>
      <c r="F191" t="s">
        <v>19</v>
      </c>
      <c r="G191" t="s">
        <v>19</v>
      </c>
      <c r="H191" t="s">
        <v>19</v>
      </c>
      <c r="I191" t="s">
        <v>19</v>
      </c>
      <c r="J191" t="s">
        <v>19</v>
      </c>
      <c r="K191" t="s">
        <v>19</v>
      </c>
      <c r="L191" t="s">
        <v>19</v>
      </c>
      <c r="M191" t="s">
        <v>19</v>
      </c>
      <c r="N191" t="s">
        <v>19</v>
      </c>
      <c r="O191" t="s">
        <v>321</v>
      </c>
      <c r="P191">
        <v>50</v>
      </c>
      <c r="Q191">
        <v>1</v>
      </c>
      <c r="R191" t="s">
        <v>529</v>
      </c>
      <c r="S191" t="s">
        <v>1023</v>
      </c>
      <c r="T191" t="s">
        <v>578</v>
      </c>
      <c r="U191" t="s">
        <v>686</v>
      </c>
      <c r="V191" t="s">
        <v>998</v>
      </c>
    </row>
    <row r="192" spans="1:22" x14ac:dyDescent="0.25">
      <c r="A192" s="31" t="str">
        <f t="shared" si="2"/>
        <v>7000.3.2</v>
      </c>
      <c r="B192" t="s">
        <v>998</v>
      </c>
      <c r="C192">
        <v>0</v>
      </c>
      <c r="D192" t="s">
        <v>533</v>
      </c>
      <c r="E192" t="s">
        <v>1024</v>
      </c>
      <c r="F192" t="s">
        <v>19</v>
      </c>
      <c r="G192" t="s">
        <v>19</v>
      </c>
      <c r="H192" t="s">
        <v>19</v>
      </c>
      <c r="I192" t="s">
        <v>19</v>
      </c>
      <c r="J192" t="s">
        <v>19</v>
      </c>
      <c r="K192" t="s">
        <v>19</v>
      </c>
      <c r="L192" t="s">
        <v>19</v>
      </c>
      <c r="M192" t="s">
        <v>19</v>
      </c>
      <c r="N192" t="s">
        <v>19</v>
      </c>
      <c r="O192" t="s">
        <v>322</v>
      </c>
      <c r="P192">
        <v>50</v>
      </c>
      <c r="Q192">
        <v>1</v>
      </c>
      <c r="R192" t="s">
        <v>529</v>
      </c>
      <c r="S192" t="s">
        <v>1005</v>
      </c>
      <c r="T192" t="s">
        <v>630</v>
      </c>
      <c r="U192" t="s">
        <v>1021</v>
      </c>
      <c r="V192" t="s">
        <v>998</v>
      </c>
    </row>
    <row r="193" spans="1:22" x14ac:dyDescent="0.25">
      <c r="A193" s="31" t="str">
        <f t="shared" si="2"/>
        <v>7000.4</v>
      </c>
      <c r="B193" t="s">
        <v>998</v>
      </c>
      <c r="C193">
        <v>0</v>
      </c>
      <c r="D193" t="s">
        <v>523</v>
      </c>
      <c r="E193" t="s">
        <v>1025</v>
      </c>
      <c r="F193" t="s">
        <v>525</v>
      </c>
      <c r="G193" t="s">
        <v>1771</v>
      </c>
      <c r="H193" t="s">
        <v>1772</v>
      </c>
      <c r="I193" t="s">
        <v>1773</v>
      </c>
      <c r="J193" t="s">
        <v>618</v>
      </c>
      <c r="K193" t="s">
        <v>548</v>
      </c>
      <c r="L193" t="s">
        <v>23</v>
      </c>
      <c r="M193" t="s">
        <v>826</v>
      </c>
      <c r="N193" t="s">
        <v>1019</v>
      </c>
      <c r="O193" t="s">
        <v>323</v>
      </c>
      <c r="P193">
        <v>40</v>
      </c>
      <c r="Q193">
        <v>2</v>
      </c>
      <c r="R193" t="s">
        <v>529</v>
      </c>
      <c r="S193" t="s">
        <v>1026</v>
      </c>
      <c r="T193" t="s">
        <v>1027</v>
      </c>
      <c r="U193" t="s">
        <v>579</v>
      </c>
      <c r="V193" t="s">
        <v>1028</v>
      </c>
    </row>
    <row r="194" spans="1:22" x14ac:dyDescent="0.25">
      <c r="A194" s="31" t="str">
        <f t="shared" si="2"/>
        <v>7000.4.1</v>
      </c>
      <c r="B194" t="s">
        <v>998</v>
      </c>
      <c r="C194">
        <v>0</v>
      </c>
      <c r="D194" t="s">
        <v>533</v>
      </c>
      <c r="E194" t="s">
        <v>1029</v>
      </c>
      <c r="F194" t="s">
        <v>19</v>
      </c>
      <c r="G194" t="s">
        <v>19</v>
      </c>
      <c r="H194" t="s">
        <v>19</v>
      </c>
      <c r="I194" t="s">
        <v>19</v>
      </c>
      <c r="J194" t="s">
        <v>19</v>
      </c>
      <c r="K194" t="s">
        <v>19</v>
      </c>
      <c r="L194" t="s">
        <v>19</v>
      </c>
      <c r="M194" t="s">
        <v>19</v>
      </c>
      <c r="N194" t="s">
        <v>19</v>
      </c>
      <c r="O194" t="s">
        <v>324</v>
      </c>
      <c r="P194">
        <v>5</v>
      </c>
      <c r="Q194">
        <v>2</v>
      </c>
      <c r="R194" t="s">
        <v>529</v>
      </c>
      <c r="S194" t="s">
        <v>1030</v>
      </c>
      <c r="T194" t="s">
        <v>1027</v>
      </c>
      <c r="U194" t="s">
        <v>852</v>
      </c>
      <c r="V194" t="s">
        <v>998</v>
      </c>
    </row>
    <row r="195" spans="1:22" x14ac:dyDescent="0.25">
      <c r="A195" s="31" t="str">
        <f t="shared" si="2"/>
        <v>7000.4.2</v>
      </c>
      <c r="B195" t="s">
        <v>998</v>
      </c>
      <c r="C195">
        <v>0</v>
      </c>
      <c r="D195" t="s">
        <v>533</v>
      </c>
      <c r="E195" t="s">
        <v>1031</v>
      </c>
      <c r="F195" t="s">
        <v>19</v>
      </c>
      <c r="G195" t="s">
        <v>19</v>
      </c>
      <c r="H195" t="s">
        <v>19</v>
      </c>
      <c r="I195" t="s">
        <v>19</v>
      </c>
      <c r="J195" t="s">
        <v>19</v>
      </c>
      <c r="K195" t="s">
        <v>19</v>
      </c>
      <c r="L195" t="s">
        <v>19</v>
      </c>
      <c r="M195" t="s">
        <v>19</v>
      </c>
      <c r="N195" t="s">
        <v>19</v>
      </c>
      <c r="O195" t="s">
        <v>325</v>
      </c>
      <c r="P195">
        <v>15</v>
      </c>
      <c r="Q195">
        <v>2</v>
      </c>
      <c r="R195" t="s">
        <v>529</v>
      </c>
      <c r="S195" t="s">
        <v>1032</v>
      </c>
      <c r="T195" t="s">
        <v>1033</v>
      </c>
      <c r="U195" t="s">
        <v>1034</v>
      </c>
      <c r="V195" t="s">
        <v>998</v>
      </c>
    </row>
    <row r="196" spans="1:22" x14ac:dyDescent="0.25">
      <c r="A196" s="31" t="str">
        <f t="shared" ref="A196:A259" si="3">+E196</f>
        <v>7000.4.3</v>
      </c>
      <c r="B196" t="s">
        <v>998</v>
      </c>
      <c r="C196">
        <v>0</v>
      </c>
      <c r="D196" t="s">
        <v>533</v>
      </c>
      <c r="E196" t="s">
        <v>1035</v>
      </c>
      <c r="F196" t="s">
        <v>19</v>
      </c>
      <c r="G196" t="s">
        <v>19</v>
      </c>
      <c r="H196" t="s">
        <v>19</v>
      </c>
      <c r="I196" t="s">
        <v>19</v>
      </c>
      <c r="J196" t="s">
        <v>19</v>
      </c>
      <c r="K196" t="s">
        <v>19</v>
      </c>
      <c r="L196" t="s">
        <v>19</v>
      </c>
      <c r="M196" t="s">
        <v>19</v>
      </c>
      <c r="N196" t="s">
        <v>19</v>
      </c>
      <c r="O196" t="s">
        <v>326</v>
      </c>
      <c r="P196">
        <v>20</v>
      </c>
      <c r="Q196">
        <v>2</v>
      </c>
      <c r="R196" t="s">
        <v>529</v>
      </c>
      <c r="S196" t="s">
        <v>1036</v>
      </c>
      <c r="T196" t="s">
        <v>1015</v>
      </c>
      <c r="U196" t="s">
        <v>1037</v>
      </c>
      <c r="V196" t="s">
        <v>998</v>
      </c>
    </row>
    <row r="197" spans="1:22" x14ac:dyDescent="0.25">
      <c r="A197" s="31" t="str">
        <f t="shared" si="3"/>
        <v>7000.4.4</v>
      </c>
      <c r="B197" t="s">
        <v>998</v>
      </c>
      <c r="C197">
        <v>0</v>
      </c>
      <c r="D197" t="s">
        <v>1780</v>
      </c>
      <c r="E197" t="s">
        <v>1038</v>
      </c>
      <c r="F197" t="s">
        <v>19</v>
      </c>
      <c r="G197" t="s">
        <v>19</v>
      </c>
      <c r="H197" t="s">
        <v>19</v>
      </c>
      <c r="I197" t="s">
        <v>19</v>
      </c>
      <c r="J197" t="s">
        <v>19</v>
      </c>
      <c r="K197" t="s">
        <v>19</v>
      </c>
      <c r="L197" t="s">
        <v>19</v>
      </c>
      <c r="M197" t="s">
        <v>19</v>
      </c>
      <c r="N197" t="s">
        <v>19</v>
      </c>
      <c r="O197" t="s">
        <v>327</v>
      </c>
      <c r="P197">
        <v>0</v>
      </c>
      <c r="Q197">
        <v>2</v>
      </c>
      <c r="R197" t="s">
        <v>529</v>
      </c>
      <c r="S197" t="s">
        <v>1039</v>
      </c>
      <c r="T197" t="s">
        <v>979</v>
      </c>
      <c r="U197" t="s">
        <v>1040</v>
      </c>
      <c r="V197" t="s">
        <v>690</v>
      </c>
    </row>
    <row r="198" spans="1:22" x14ac:dyDescent="0.25">
      <c r="A198" s="31" t="str">
        <f t="shared" si="3"/>
        <v>7000.4.5</v>
      </c>
      <c r="B198" t="s">
        <v>998</v>
      </c>
      <c r="C198">
        <v>0</v>
      </c>
      <c r="D198" t="s">
        <v>533</v>
      </c>
      <c r="E198" t="s">
        <v>1041</v>
      </c>
      <c r="F198" t="s">
        <v>19</v>
      </c>
      <c r="G198" t="s">
        <v>19</v>
      </c>
      <c r="H198" t="s">
        <v>19</v>
      </c>
      <c r="I198" t="s">
        <v>19</v>
      </c>
      <c r="J198" t="s">
        <v>19</v>
      </c>
      <c r="K198" t="s">
        <v>19</v>
      </c>
      <c r="L198" t="s">
        <v>19</v>
      </c>
      <c r="M198" t="s">
        <v>19</v>
      </c>
      <c r="N198" t="s">
        <v>19</v>
      </c>
      <c r="O198" t="s">
        <v>328</v>
      </c>
      <c r="P198">
        <v>60</v>
      </c>
      <c r="Q198">
        <v>2</v>
      </c>
      <c r="R198" t="s">
        <v>529</v>
      </c>
      <c r="S198" t="s">
        <v>1042</v>
      </c>
      <c r="T198" t="s">
        <v>1043</v>
      </c>
      <c r="U198" t="s">
        <v>579</v>
      </c>
      <c r="V198" t="s">
        <v>1028</v>
      </c>
    </row>
    <row r="199" spans="1:22" x14ac:dyDescent="0.25">
      <c r="A199" s="31" t="str">
        <f t="shared" si="3"/>
        <v>7000.5</v>
      </c>
      <c r="B199" t="s">
        <v>998</v>
      </c>
      <c r="C199">
        <v>0</v>
      </c>
      <c r="D199" t="s">
        <v>523</v>
      </c>
      <c r="E199" t="s">
        <v>1044</v>
      </c>
      <c r="F199" t="s">
        <v>525</v>
      </c>
      <c r="G199" t="s">
        <v>1771</v>
      </c>
      <c r="H199" t="s">
        <v>1772</v>
      </c>
      <c r="I199" t="s">
        <v>1773</v>
      </c>
      <c r="J199" t="s">
        <v>618</v>
      </c>
      <c r="K199" t="s">
        <v>548</v>
      </c>
      <c r="L199" t="s">
        <v>20</v>
      </c>
      <c r="M199" t="s">
        <v>724</v>
      </c>
      <c r="N199" t="s">
        <v>1019</v>
      </c>
      <c r="O199" t="s">
        <v>309</v>
      </c>
      <c r="P199">
        <v>30</v>
      </c>
      <c r="Q199">
        <v>1</v>
      </c>
      <c r="R199" t="s">
        <v>529</v>
      </c>
      <c r="S199" t="s">
        <v>1045</v>
      </c>
      <c r="T199" t="s">
        <v>559</v>
      </c>
      <c r="U199" t="s">
        <v>1046</v>
      </c>
      <c r="V199" t="s">
        <v>1028</v>
      </c>
    </row>
    <row r="200" spans="1:22" x14ac:dyDescent="0.25">
      <c r="A200" s="31" t="str">
        <f t="shared" si="3"/>
        <v>7000.5.1</v>
      </c>
      <c r="B200" t="s">
        <v>998</v>
      </c>
      <c r="C200">
        <v>0</v>
      </c>
      <c r="D200" t="s">
        <v>533</v>
      </c>
      <c r="E200" t="s">
        <v>1047</v>
      </c>
      <c r="F200" t="s">
        <v>19</v>
      </c>
      <c r="G200" t="s">
        <v>19</v>
      </c>
      <c r="H200" t="s">
        <v>19</v>
      </c>
      <c r="I200" t="s">
        <v>19</v>
      </c>
      <c r="J200" t="s">
        <v>19</v>
      </c>
      <c r="K200" t="s">
        <v>19</v>
      </c>
      <c r="L200" t="s">
        <v>19</v>
      </c>
      <c r="M200" t="s">
        <v>19</v>
      </c>
      <c r="N200" t="s">
        <v>19</v>
      </c>
      <c r="O200" t="s">
        <v>39</v>
      </c>
      <c r="P200">
        <v>50</v>
      </c>
      <c r="Q200">
        <v>1</v>
      </c>
      <c r="R200" t="s">
        <v>529</v>
      </c>
      <c r="S200" t="s">
        <v>1048</v>
      </c>
      <c r="T200" t="s">
        <v>559</v>
      </c>
      <c r="U200" t="s">
        <v>1049</v>
      </c>
      <c r="V200" t="s">
        <v>998</v>
      </c>
    </row>
    <row r="201" spans="1:22" x14ac:dyDescent="0.25">
      <c r="A201" s="31" t="str">
        <f t="shared" si="3"/>
        <v>7000.5.2</v>
      </c>
      <c r="B201" t="s">
        <v>998</v>
      </c>
      <c r="C201">
        <v>0</v>
      </c>
      <c r="D201" t="s">
        <v>1780</v>
      </c>
      <c r="E201" t="s">
        <v>1050</v>
      </c>
      <c r="F201" t="s">
        <v>19</v>
      </c>
      <c r="G201" t="s">
        <v>19</v>
      </c>
      <c r="H201" t="s">
        <v>19</v>
      </c>
      <c r="I201" t="s">
        <v>19</v>
      </c>
      <c r="J201" t="s">
        <v>19</v>
      </c>
      <c r="K201" t="s">
        <v>19</v>
      </c>
      <c r="L201" t="s">
        <v>19</v>
      </c>
      <c r="M201" t="s">
        <v>19</v>
      </c>
      <c r="N201" t="s">
        <v>19</v>
      </c>
      <c r="O201" t="s">
        <v>310</v>
      </c>
      <c r="P201">
        <v>0</v>
      </c>
      <c r="Q201">
        <v>1</v>
      </c>
      <c r="R201" t="s">
        <v>529</v>
      </c>
      <c r="S201" t="s">
        <v>1051</v>
      </c>
      <c r="T201" t="s">
        <v>1052</v>
      </c>
      <c r="U201" t="s">
        <v>893</v>
      </c>
      <c r="V201" t="s">
        <v>690</v>
      </c>
    </row>
    <row r="202" spans="1:22" x14ac:dyDescent="0.25">
      <c r="A202" s="31" t="str">
        <f t="shared" si="3"/>
        <v>7000.5.3</v>
      </c>
      <c r="B202" t="s">
        <v>998</v>
      </c>
      <c r="C202">
        <v>0</v>
      </c>
      <c r="D202" t="s">
        <v>533</v>
      </c>
      <c r="E202" t="s">
        <v>1053</v>
      </c>
      <c r="F202" t="s">
        <v>19</v>
      </c>
      <c r="G202" t="s">
        <v>19</v>
      </c>
      <c r="H202" t="s">
        <v>19</v>
      </c>
      <c r="I202" t="s">
        <v>19</v>
      </c>
      <c r="J202" t="s">
        <v>19</v>
      </c>
      <c r="K202" t="s">
        <v>19</v>
      </c>
      <c r="L202" t="s">
        <v>19</v>
      </c>
      <c r="M202" t="s">
        <v>19</v>
      </c>
      <c r="N202" t="s">
        <v>19</v>
      </c>
      <c r="O202" t="s">
        <v>311</v>
      </c>
      <c r="P202">
        <v>50</v>
      </c>
      <c r="Q202">
        <v>1</v>
      </c>
      <c r="R202" t="s">
        <v>529</v>
      </c>
      <c r="S202" t="s">
        <v>1054</v>
      </c>
      <c r="T202" t="s">
        <v>1055</v>
      </c>
      <c r="U202" t="s">
        <v>1056</v>
      </c>
      <c r="V202" t="s">
        <v>998</v>
      </c>
    </row>
    <row r="203" spans="1:22" x14ac:dyDescent="0.25">
      <c r="A203" s="31" t="str">
        <f t="shared" si="3"/>
        <v>7000.5.4</v>
      </c>
      <c r="B203" t="s">
        <v>998</v>
      </c>
      <c r="C203">
        <v>0</v>
      </c>
      <c r="D203" t="s">
        <v>1780</v>
      </c>
      <c r="E203" t="s">
        <v>1057</v>
      </c>
      <c r="F203" t="s">
        <v>19</v>
      </c>
      <c r="G203" t="s">
        <v>19</v>
      </c>
      <c r="H203" t="s">
        <v>19</v>
      </c>
      <c r="I203" t="s">
        <v>19</v>
      </c>
      <c r="J203" t="s">
        <v>19</v>
      </c>
      <c r="K203" t="s">
        <v>19</v>
      </c>
      <c r="L203" t="s">
        <v>19</v>
      </c>
      <c r="M203" t="s">
        <v>19</v>
      </c>
      <c r="N203" t="s">
        <v>19</v>
      </c>
      <c r="O203" t="s">
        <v>312</v>
      </c>
      <c r="P203">
        <v>0</v>
      </c>
      <c r="Q203">
        <v>1</v>
      </c>
      <c r="R203" t="s">
        <v>529</v>
      </c>
      <c r="S203" t="s">
        <v>1058</v>
      </c>
      <c r="T203" t="s">
        <v>1059</v>
      </c>
      <c r="U203" t="s">
        <v>1046</v>
      </c>
      <c r="V203" t="s">
        <v>690</v>
      </c>
    </row>
    <row r="204" spans="1:22" x14ac:dyDescent="0.25">
      <c r="A204" s="31" t="str">
        <f t="shared" si="3"/>
        <v>7100.1</v>
      </c>
      <c r="B204" t="s">
        <v>1060</v>
      </c>
      <c r="C204">
        <v>0</v>
      </c>
      <c r="D204" t="s">
        <v>523</v>
      </c>
      <c r="E204" t="s">
        <v>1061</v>
      </c>
      <c r="F204" t="s">
        <v>525</v>
      </c>
      <c r="G204" t="s">
        <v>1771</v>
      </c>
      <c r="H204" t="s">
        <v>1766</v>
      </c>
      <c r="I204" t="s">
        <v>1773</v>
      </c>
      <c r="J204" t="s">
        <v>618</v>
      </c>
      <c r="K204" t="s">
        <v>548</v>
      </c>
      <c r="L204" t="s">
        <v>23</v>
      </c>
      <c r="M204" t="s">
        <v>826</v>
      </c>
      <c r="N204" t="s">
        <v>1001</v>
      </c>
      <c r="O204" t="s">
        <v>415</v>
      </c>
      <c r="P204">
        <v>50</v>
      </c>
      <c r="Q204">
        <v>6</v>
      </c>
      <c r="R204" t="s">
        <v>529</v>
      </c>
      <c r="S204" t="s">
        <v>1062</v>
      </c>
      <c r="T204" t="s">
        <v>1027</v>
      </c>
      <c r="U204" t="s">
        <v>798</v>
      </c>
      <c r="V204" t="s">
        <v>1063</v>
      </c>
    </row>
    <row r="205" spans="1:22" x14ac:dyDescent="0.25">
      <c r="A205" s="31" t="str">
        <f t="shared" si="3"/>
        <v>7100.1.1</v>
      </c>
      <c r="B205" t="s">
        <v>1060</v>
      </c>
      <c r="C205">
        <v>0</v>
      </c>
      <c r="D205" t="s">
        <v>533</v>
      </c>
      <c r="E205" t="s">
        <v>1064</v>
      </c>
      <c r="F205" t="s">
        <v>19</v>
      </c>
      <c r="G205" t="s">
        <v>19</v>
      </c>
      <c r="H205" t="s">
        <v>19</v>
      </c>
      <c r="I205" t="s">
        <v>19</v>
      </c>
      <c r="J205" t="s">
        <v>19</v>
      </c>
      <c r="K205" t="s">
        <v>19</v>
      </c>
      <c r="L205" t="s">
        <v>19</v>
      </c>
      <c r="M205" t="s">
        <v>19</v>
      </c>
      <c r="N205" t="s">
        <v>19</v>
      </c>
      <c r="O205" t="s">
        <v>416</v>
      </c>
      <c r="P205">
        <v>10</v>
      </c>
      <c r="Q205">
        <v>1</v>
      </c>
      <c r="R205" t="s">
        <v>529</v>
      </c>
      <c r="S205" t="s">
        <v>1065</v>
      </c>
      <c r="T205" t="s">
        <v>1027</v>
      </c>
      <c r="U205" t="s">
        <v>726</v>
      </c>
      <c r="V205" t="s">
        <v>1060</v>
      </c>
    </row>
    <row r="206" spans="1:22" x14ac:dyDescent="0.25">
      <c r="A206" s="31" t="str">
        <f t="shared" si="3"/>
        <v>7100.1.2</v>
      </c>
      <c r="B206" t="s">
        <v>1060</v>
      </c>
      <c r="C206">
        <v>0</v>
      </c>
      <c r="D206" t="s">
        <v>533</v>
      </c>
      <c r="E206" t="s">
        <v>1066</v>
      </c>
      <c r="F206" t="s">
        <v>19</v>
      </c>
      <c r="G206" t="s">
        <v>19</v>
      </c>
      <c r="H206" t="s">
        <v>19</v>
      </c>
      <c r="I206" t="s">
        <v>19</v>
      </c>
      <c r="J206" t="s">
        <v>19</v>
      </c>
      <c r="K206" t="s">
        <v>19</v>
      </c>
      <c r="L206" t="s">
        <v>19</v>
      </c>
      <c r="M206" t="s">
        <v>19</v>
      </c>
      <c r="N206" t="s">
        <v>19</v>
      </c>
      <c r="O206" t="s">
        <v>417</v>
      </c>
      <c r="P206">
        <v>60</v>
      </c>
      <c r="Q206">
        <v>6</v>
      </c>
      <c r="R206" t="s">
        <v>529</v>
      </c>
      <c r="S206" t="s">
        <v>1062</v>
      </c>
      <c r="T206" t="s">
        <v>1067</v>
      </c>
      <c r="U206" t="s">
        <v>579</v>
      </c>
      <c r="V206" t="s">
        <v>1063</v>
      </c>
    </row>
    <row r="207" spans="1:22" x14ac:dyDescent="0.25">
      <c r="A207" s="31" t="str">
        <f t="shared" si="3"/>
        <v>7100.1.3</v>
      </c>
      <c r="B207" t="s">
        <v>1060</v>
      </c>
      <c r="C207">
        <v>0</v>
      </c>
      <c r="D207" t="s">
        <v>533</v>
      </c>
      <c r="E207" t="s">
        <v>1068</v>
      </c>
      <c r="F207" t="s">
        <v>19</v>
      </c>
      <c r="G207" t="s">
        <v>19</v>
      </c>
      <c r="H207" t="s">
        <v>19</v>
      </c>
      <c r="I207" t="s">
        <v>19</v>
      </c>
      <c r="J207" t="s">
        <v>19</v>
      </c>
      <c r="K207" t="s">
        <v>19</v>
      </c>
      <c r="L207" t="s">
        <v>19</v>
      </c>
      <c r="M207" t="s">
        <v>19</v>
      </c>
      <c r="N207" t="s">
        <v>19</v>
      </c>
      <c r="O207" t="s">
        <v>418</v>
      </c>
      <c r="P207">
        <v>30</v>
      </c>
      <c r="Q207">
        <v>6</v>
      </c>
      <c r="R207" t="s">
        <v>529</v>
      </c>
      <c r="S207" t="s">
        <v>1069</v>
      </c>
      <c r="T207" t="s">
        <v>1067</v>
      </c>
      <c r="U207" t="s">
        <v>798</v>
      </c>
      <c r="V207" t="s">
        <v>1060</v>
      </c>
    </row>
    <row r="208" spans="1:22" x14ac:dyDescent="0.25">
      <c r="A208" s="31" t="str">
        <f t="shared" si="3"/>
        <v>7100.2</v>
      </c>
      <c r="B208" t="s">
        <v>1060</v>
      </c>
      <c r="C208">
        <v>0</v>
      </c>
      <c r="D208" t="s">
        <v>523</v>
      </c>
      <c r="E208" t="s">
        <v>1070</v>
      </c>
      <c r="F208" t="s">
        <v>546</v>
      </c>
      <c r="G208" t="s">
        <v>1777</v>
      </c>
      <c r="H208" t="s">
        <v>1778</v>
      </c>
      <c r="I208" t="s">
        <v>1779</v>
      </c>
      <c r="J208" t="s">
        <v>618</v>
      </c>
      <c r="K208" t="s">
        <v>526</v>
      </c>
      <c r="L208" t="s">
        <v>23</v>
      </c>
      <c r="M208" t="s">
        <v>673</v>
      </c>
      <c r="N208" t="s">
        <v>1071</v>
      </c>
      <c r="O208" t="s">
        <v>195</v>
      </c>
      <c r="P208">
        <v>50</v>
      </c>
      <c r="Q208">
        <v>1</v>
      </c>
      <c r="R208" t="s">
        <v>529</v>
      </c>
      <c r="S208" t="s">
        <v>1072</v>
      </c>
      <c r="T208" t="s">
        <v>559</v>
      </c>
      <c r="U208" t="s">
        <v>852</v>
      </c>
      <c r="V208" t="s">
        <v>1060</v>
      </c>
    </row>
    <row r="209" spans="1:22" x14ac:dyDescent="0.25">
      <c r="A209" s="31" t="str">
        <f t="shared" si="3"/>
        <v>7100.2.1</v>
      </c>
      <c r="B209" t="s">
        <v>1060</v>
      </c>
      <c r="C209">
        <v>0</v>
      </c>
      <c r="D209" t="s">
        <v>533</v>
      </c>
      <c r="E209" t="s">
        <v>1073</v>
      </c>
      <c r="F209" t="s">
        <v>19</v>
      </c>
      <c r="G209" t="s">
        <v>19</v>
      </c>
      <c r="H209" t="s">
        <v>19</v>
      </c>
      <c r="I209" t="s">
        <v>19</v>
      </c>
      <c r="J209" t="s">
        <v>19</v>
      </c>
      <c r="K209" t="s">
        <v>19</v>
      </c>
      <c r="L209" t="s">
        <v>19</v>
      </c>
      <c r="M209" t="s">
        <v>19</v>
      </c>
      <c r="N209" t="s">
        <v>19</v>
      </c>
      <c r="O209" t="s">
        <v>196</v>
      </c>
      <c r="P209">
        <v>20</v>
      </c>
      <c r="Q209">
        <v>1</v>
      </c>
      <c r="R209" t="s">
        <v>529</v>
      </c>
      <c r="S209" t="s">
        <v>1074</v>
      </c>
      <c r="T209" t="s">
        <v>559</v>
      </c>
      <c r="U209" t="s">
        <v>993</v>
      </c>
      <c r="V209" t="s">
        <v>1060</v>
      </c>
    </row>
    <row r="210" spans="1:22" x14ac:dyDescent="0.25">
      <c r="A210" s="31" t="str">
        <f t="shared" si="3"/>
        <v>7100.2.2</v>
      </c>
      <c r="B210" t="s">
        <v>1060</v>
      </c>
      <c r="C210">
        <v>0</v>
      </c>
      <c r="D210" t="s">
        <v>533</v>
      </c>
      <c r="E210" t="s">
        <v>1075</v>
      </c>
      <c r="F210" t="s">
        <v>19</v>
      </c>
      <c r="G210" t="s">
        <v>19</v>
      </c>
      <c r="H210" t="s">
        <v>19</v>
      </c>
      <c r="I210" t="s">
        <v>19</v>
      </c>
      <c r="J210" t="s">
        <v>19</v>
      </c>
      <c r="K210" t="s">
        <v>19</v>
      </c>
      <c r="L210" t="s">
        <v>19</v>
      </c>
      <c r="M210" t="s">
        <v>19</v>
      </c>
      <c r="N210" t="s">
        <v>19</v>
      </c>
      <c r="O210" t="s">
        <v>197</v>
      </c>
      <c r="P210">
        <v>30</v>
      </c>
      <c r="Q210">
        <v>1</v>
      </c>
      <c r="R210" t="s">
        <v>529</v>
      </c>
      <c r="S210" t="s">
        <v>1074</v>
      </c>
      <c r="T210" t="s">
        <v>1076</v>
      </c>
      <c r="U210" t="s">
        <v>1077</v>
      </c>
      <c r="V210" t="s">
        <v>1060</v>
      </c>
    </row>
    <row r="211" spans="1:22" x14ac:dyDescent="0.25">
      <c r="A211" s="31" t="str">
        <f t="shared" si="3"/>
        <v>7100.2.3</v>
      </c>
      <c r="B211" t="s">
        <v>1060</v>
      </c>
      <c r="C211">
        <v>0</v>
      </c>
      <c r="D211" t="s">
        <v>533</v>
      </c>
      <c r="E211" t="s">
        <v>1078</v>
      </c>
      <c r="F211" t="s">
        <v>19</v>
      </c>
      <c r="G211" t="s">
        <v>19</v>
      </c>
      <c r="H211" t="s">
        <v>19</v>
      </c>
      <c r="I211" t="s">
        <v>19</v>
      </c>
      <c r="J211" t="s">
        <v>19</v>
      </c>
      <c r="K211" t="s">
        <v>19</v>
      </c>
      <c r="L211" t="s">
        <v>19</v>
      </c>
      <c r="M211" t="s">
        <v>19</v>
      </c>
      <c r="N211" t="s">
        <v>19</v>
      </c>
      <c r="O211" t="s">
        <v>198</v>
      </c>
      <c r="P211">
        <v>20</v>
      </c>
      <c r="Q211">
        <v>1</v>
      </c>
      <c r="R211" t="s">
        <v>529</v>
      </c>
      <c r="S211" t="s">
        <v>1074</v>
      </c>
      <c r="T211" t="s">
        <v>563</v>
      </c>
      <c r="U211" t="s">
        <v>686</v>
      </c>
      <c r="V211" t="s">
        <v>1060</v>
      </c>
    </row>
    <row r="212" spans="1:22" x14ac:dyDescent="0.25">
      <c r="A212" s="31" t="str">
        <f t="shared" si="3"/>
        <v>7100.2.4</v>
      </c>
      <c r="B212" t="s">
        <v>1060</v>
      </c>
      <c r="C212">
        <v>0</v>
      </c>
      <c r="D212" t="s">
        <v>533</v>
      </c>
      <c r="E212" t="s">
        <v>1079</v>
      </c>
      <c r="F212" t="s">
        <v>19</v>
      </c>
      <c r="G212" t="s">
        <v>19</v>
      </c>
      <c r="H212" t="s">
        <v>19</v>
      </c>
      <c r="I212" t="s">
        <v>19</v>
      </c>
      <c r="J212" t="s">
        <v>19</v>
      </c>
      <c r="K212" t="s">
        <v>19</v>
      </c>
      <c r="L212" t="s">
        <v>19</v>
      </c>
      <c r="M212" t="s">
        <v>19</v>
      </c>
      <c r="N212" t="s">
        <v>19</v>
      </c>
      <c r="O212" t="s">
        <v>199</v>
      </c>
      <c r="P212">
        <v>10</v>
      </c>
      <c r="Q212">
        <v>1</v>
      </c>
      <c r="R212" t="s">
        <v>529</v>
      </c>
      <c r="S212" t="s">
        <v>1080</v>
      </c>
      <c r="T212" t="s">
        <v>630</v>
      </c>
      <c r="U212" t="s">
        <v>1081</v>
      </c>
      <c r="V212" t="s">
        <v>1060</v>
      </c>
    </row>
    <row r="213" spans="1:22" x14ac:dyDescent="0.25">
      <c r="A213" s="31" t="str">
        <f t="shared" si="3"/>
        <v>7100.2.5</v>
      </c>
      <c r="B213" t="s">
        <v>1060</v>
      </c>
      <c r="C213">
        <v>0</v>
      </c>
      <c r="D213" t="s">
        <v>533</v>
      </c>
      <c r="E213" t="s">
        <v>1082</v>
      </c>
      <c r="F213" t="s">
        <v>19</v>
      </c>
      <c r="G213" t="s">
        <v>19</v>
      </c>
      <c r="H213" t="s">
        <v>19</v>
      </c>
      <c r="I213" t="s">
        <v>19</v>
      </c>
      <c r="J213" t="s">
        <v>19</v>
      </c>
      <c r="K213" t="s">
        <v>19</v>
      </c>
      <c r="L213" t="s">
        <v>19</v>
      </c>
      <c r="M213" t="s">
        <v>19</v>
      </c>
      <c r="N213" t="s">
        <v>19</v>
      </c>
      <c r="O213" t="s">
        <v>200</v>
      </c>
      <c r="P213">
        <v>20</v>
      </c>
      <c r="Q213">
        <v>1</v>
      </c>
      <c r="R213" t="s">
        <v>529</v>
      </c>
      <c r="S213" t="s">
        <v>1072</v>
      </c>
      <c r="T213" t="s">
        <v>779</v>
      </c>
      <c r="U213" t="s">
        <v>852</v>
      </c>
      <c r="V213" t="s">
        <v>1060</v>
      </c>
    </row>
    <row r="214" spans="1:22" x14ac:dyDescent="0.25">
      <c r="A214" s="31" t="str">
        <f t="shared" si="3"/>
        <v>7200.1</v>
      </c>
      <c r="B214" t="s">
        <v>1083</v>
      </c>
      <c r="C214">
        <v>0</v>
      </c>
      <c r="D214" t="s">
        <v>523</v>
      </c>
      <c r="E214" t="s">
        <v>1084</v>
      </c>
      <c r="F214" t="s">
        <v>546</v>
      </c>
      <c r="G214" t="s">
        <v>1768</v>
      </c>
      <c r="H214" t="s">
        <v>1769</v>
      </c>
      <c r="I214" t="s">
        <v>1770</v>
      </c>
      <c r="J214" t="s">
        <v>19</v>
      </c>
      <c r="K214" t="s">
        <v>548</v>
      </c>
      <c r="L214" t="s">
        <v>23</v>
      </c>
      <c r="M214" t="s">
        <v>673</v>
      </c>
      <c r="N214" t="s">
        <v>1071</v>
      </c>
      <c r="O214" t="s">
        <v>201</v>
      </c>
      <c r="P214">
        <v>50</v>
      </c>
      <c r="Q214">
        <v>1</v>
      </c>
      <c r="R214" t="s">
        <v>529</v>
      </c>
      <c r="S214" t="s">
        <v>1085</v>
      </c>
      <c r="T214" t="s">
        <v>559</v>
      </c>
      <c r="U214" t="s">
        <v>1086</v>
      </c>
      <c r="V214" t="s">
        <v>1087</v>
      </c>
    </row>
    <row r="215" spans="1:22" x14ac:dyDescent="0.25">
      <c r="A215" s="31" t="str">
        <f t="shared" si="3"/>
        <v>7200.1.1</v>
      </c>
      <c r="B215" t="s">
        <v>1083</v>
      </c>
      <c r="C215">
        <v>0</v>
      </c>
      <c r="D215" t="s">
        <v>533</v>
      </c>
      <c r="E215" t="s">
        <v>1088</v>
      </c>
      <c r="F215" t="s">
        <v>19</v>
      </c>
      <c r="G215" t="s">
        <v>19</v>
      </c>
      <c r="H215" t="s">
        <v>19</v>
      </c>
      <c r="I215" t="s">
        <v>19</v>
      </c>
      <c r="J215" t="s">
        <v>19</v>
      </c>
      <c r="K215" t="s">
        <v>19</v>
      </c>
      <c r="L215" t="s">
        <v>19</v>
      </c>
      <c r="M215" t="s">
        <v>19</v>
      </c>
      <c r="N215" t="s">
        <v>19</v>
      </c>
      <c r="O215" t="s">
        <v>24</v>
      </c>
      <c r="P215">
        <v>100</v>
      </c>
      <c r="Q215">
        <v>1</v>
      </c>
      <c r="R215" t="s">
        <v>529</v>
      </c>
      <c r="S215" t="s">
        <v>1089</v>
      </c>
      <c r="T215" t="s">
        <v>559</v>
      </c>
      <c r="U215" t="s">
        <v>615</v>
      </c>
      <c r="V215" t="s">
        <v>1087</v>
      </c>
    </row>
    <row r="216" spans="1:22" x14ac:dyDescent="0.25">
      <c r="A216" s="31" t="str">
        <f t="shared" si="3"/>
        <v>7200.1.2</v>
      </c>
      <c r="B216" t="s">
        <v>1083</v>
      </c>
      <c r="C216">
        <v>0</v>
      </c>
      <c r="D216" t="s">
        <v>1780</v>
      </c>
      <c r="E216" t="s">
        <v>1090</v>
      </c>
      <c r="F216" t="s">
        <v>19</v>
      </c>
      <c r="G216" t="s">
        <v>19</v>
      </c>
      <c r="H216" t="s">
        <v>19</v>
      </c>
      <c r="I216" t="s">
        <v>19</v>
      </c>
      <c r="J216" t="s">
        <v>19</v>
      </c>
      <c r="K216" t="s">
        <v>19</v>
      </c>
      <c r="L216" t="s">
        <v>19</v>
      </c>
      <c r="M216" t="s">
        <v>19</v>
      </c>
      <c r="N216" t="s">
        <v>19</v>
      </c>
      <c r="O216" t="s">
        <v>25</v>
      </c>
      <c r="P216">
        <v>0</v>
      </c>
      <c r="Q216">
        <v>1</v>
      </c>
      <c r="R216" t="s">
        <v>529</v>
      </c>
      <c r="S216" t="s">
        <v>1089</v>
      </c>
      <c r="T216" t="s">
        <v>685</v>
      </c>
      <c r="U216" t="s">
        <v>630</v>
      </c>
      <c r="V216" t="s">
        <v>590</v>
      </c>
    </row>
    <row r="217" spans="1:22" x14ac:dyDescent="0.25">
      <c r="A217" s="31" t="str">
        <f t="shared" si="3"/>
        <v>7200.1.3</v>
      </c>
      <c r="B217" t="s">
        <v>1083</v>
      </c>
      <c r="C217">
        <v>0</v>
      </c>
      <c r="D217" t="s">
        <v>1780</v>
      </c>
      <c r="E217" t="s">
        <v>1091</v>
      </c>
      <c r="F217" t="s">
        <v>19</v>
      </c>
      <c r="G217" t="s">
        <v>19</v>
      </c>
      <c r="H217" t="s">
        <v>19</v>
      </c>
      <c r="I217" t="s">
        <v>19</v>
      </c>
      <c r="J217" t="s">
        <v>19</v>
      </c>
      <c r="K217" t="s">
        <v>19</v>
      </c>
      <c r="L217" t="s">
        <v>19</v>
      </c>
      <c r="M217" t="s">
        <v>19</v>
      </c>
      <c r="N217" t="s">
        <v>19</v>
      </c>
      <c r="O217" t="s">
        <v>202</v>
      </c>
      <c r="P217">
        <v>0</v>
      </c>
      <c r="Q217">
        <v>1</v>
      </c>
      <c r="R217" t="s">
        <v>529</v>
      </c>
      <c r="S217" t="s">
        <v>1089</v>
      </c>
      <c r="T217" t="s">
        <v>630</v>
      </c>
      <c r="U217" t="s">
        <v>779</v>
      </c>
      <c r="V217" t="s">
        <v>590</v>
      </c>
    </row>
    <row r="218" spans="1:22" x14ac:dyDescent="0.25">
      <c r="A218" s="31" t="str">
        <f t="shared" si="3"/>
        <v>7200.1.4</v>
      </c>
      <c r="B218" t="s">
        <v>1083</v>
      </c>
      <c r="C218">
        <v>0</v>
      </c>
      <c r="D218" t="s">
        <v>1780</v>
      </c>
      <c r="E218" t="s">
        <v>1092</v>
      </c>
      <c r="F218" t="s">
        <v>19</v>
      </c>
      <c r="G218" t="s">
        <v>19</v>
      </c>
      <c r="H218" t="s">
        <v>19</v>
      </c>
      <c r="I218" t="s">
        <v>19</v>
      </c>
      <c r="J218" t="s">
        <v>19</v>
      </c>
      <c r="K218" t="s">
        <v>19</v>
      </c>
      <c r="L218" t="s">
        <v>19</v>
      </c>
      <c r="M218" t="s">
        <v>19</v>
      </c>
      <c r="N218" t="s">
        <v>19</v>
      </c>
      <c r="O218" t="s">
        <v>203</v>
      </c>
      <c r="P218">
        <v>0</v>
      </c>
      <c r="Q218">
        <v>1</v>
      </c>
      <c r="R218" t="s">
        <v>529</v>
      </c>
      <c r="S218" t="s">
        <v>1089</v>
      </c>
      <c r="T218" t="s">
        <v>815</v>
      </c>
      <c r="U218" t="s">
        <v>1086</v>
      </c>
      <c r="V218" t="s">
        <v>590</v>
      </c>
    </row>
    <row r="219" spans="1:22" x14ac:dyDescent="0.25">
      <c r="A219" s="31" t="str">
        <f t="shared" si="3"/>
        <v>7200.2</v>
      </c>
      <c r="B219" t="s">
        <v>1083</v>
      </c>
      <c r="C219">
        <v>0</v>
      </c>
      <c r="D219" t="s">
        <v>523</v>
      </c>
      <c r="E219" t="s">
        <v>1093</v>
      </c>
      <c r="F219" t="s">
        <v>525</v>
      </c>
      <c r="G219" t="s">
        <v>1765</v>
      </c>
      <c r="H219" t="s">
        <v>1766</v>
      </c>
      <c r="I219" t="s">
        <v>1767</v>
      </c>
      <c r="J219" t="s">
        <v>19</v>
      </c>
      <c r="K219" t="s">
        <v>526</v>
      </c>
      <c r="L219" t="s">
        <v>23</v>
      </c>
      <c r="M219" t="s">
        <v>724</v>
      </c>
      <c r="N219" t="s">
        <v>1001</v>
      </c>
      <c r="O219" t="s">
        <v>313</v>
      </c>
      <c r="P219">
        <v>50</v>
      </c>
      <c r="Q219">
        <v>2</v>
      </c>
      <c r="R219" t="s">
        <v>529</v>
      </c>
      <c r="S219" t="s">
        <v>1094</v>
      </c>
      <c r="T219" t="s">
        <v>559</v>
      </c>
      <c r="U219" t="s">
        <v>579</v>
      </c>
      <c r="V219" t="s">
        <v>1083</v>
      </c>
    </row>
    <row r="220" spans="1:22" x14ac:dyDescent="0.25">
      <c r="A220" s="31" t="str">
        <f t="shared" si="3"/>
        <v>7200.2.1</v>
      </c>
      <c r="B220" t="s">
        <v>1083</v>
      </c>
      <c r="C220">
        <v>0</v>
      </c>
      <c r="D220" t="s">
        <v>533</v>
      </c>
      <c r="E220" t="s">
        <v>1095</v>
      </c>
      <c r="F220" t="s">
        <v>19</v>
      </c>
      <c r="G220" t="s">
        <v>19</v>
      </c>
      <c r="H220" t="s">
        <v>19</v>
      </c>
      <c r="I220" t="s">
        <v>19</v>
      </c>
      <c r="J220" t="s">
        <v>19</v>
      </c>
      <c r="K220" t="s">
        <v>19</v>
      </c>
      <c r="L220" t="s">
        <v>19</v>
      </c>
      <c r="M220" t="s">
        <v>19</v>
      </c>
      <c r="N220" t="s">
        <v>19</v>
      </c>
      <c r="O220" t="s">
        <v>314</v>
      </c>
      <c r="P220">
        <v>20</v>
      </c>
      <c r="Q220">
        <v>2</v>
      </c>
      <c r="R220" t="s">
        <v>529</v>
      </c>
      <c r="S220" t="s">
        <v>1096</v>
      </c>
      <c r="T220" t="s">
        <v>559</v>
      </c>
      <c r="U220" t="s">
        <v>1097</v>
      </c>
      <c r="V220" t="s">
        <v>1083</v>
      </c>
    </row>
    <row r="221" spans="1:22" x14ac:dyDescent="0.25">
      <c r="A221" s="31" t="str">
        <f t="shared" si="3"/>
        <v>7200.2.2</v>
      </c>
      <c r="B221" t="s">
        <v>1083</v>
      </c>
      <c r="C221">
        <v>0</v>
      </c>
      <c r="D221" t="s">
        <v>533</v>
      </c>
      <c r="E221" t="s">
        <v>1098</v>
      </c>
      <c r="F221" t="s">
        <v>19</v>
      </c>
      <c r="G221" t="s">
        <v>19</v>
      </c>
      <c r="H221" t="s">
        <v>19</v>
      </c>
      <c r="I221" t="s">
        <v>19</v>
      </c>
      <c r="J221" t="s">
        <v>19</v>
      </c>
      <c r="K221" t="s">
        <v>19</v>
      </c>
      <c r="L221" t="s">
        <v>19</v>
      </c>
      <c r="M221" t="s">
        <v>19</v>
      </c>
      <c r="N221" t="s">
        <v>19</v>
      </c>
      <c r="O221" t="s">
        <v>315</v>
      </c>
      <c r="P221">
        <v>40</v>
      </c>
      <c r="Q221">
        <v>1</v>
      </c>
      <c r="R221" t="s">
        <v>529</v>
      </c>
      <c r="S221" t="s">
        <v>1099</v>
      </c>
      <c r="T221" t="s">
        <v>717</v>
      </c>
      <c r="U221" t="s">
        <v>686</v>
      </c>
      <c r="V221" t="s">
        <v>1083</v>
      </c>
    </row>
    <row r="222" spans="1:22" x14ac:dyDescent="0.25">
      <c r="A222" s="31" t="str">
        <f t="shared" si="3"/>
        <v>7200.2.3</v>
      </c>
      <c r="B222" t="s">
        <v>1083</v>
      </c>
      <c r="C222">
        <v>0</v>
      </c>
      <c r="D222" t="s">
        <v>533</v>
      </c>
      <c r="E222" t="s">
        <v>1100</v>
      </c>
      <c r="F222" t="s">
        <v>19</v>
      </c>
      <c r="G222" t="s">
        <v>19</v>
      </c>
      <c r="H222" t="s">
        <v>19</v>
      </c>
      <c r="I222" t="s">
        <v>19</v>
      </c>
      <c r="J222" t="s">
        <v>19</v>
      </c>
      <c r="K222" t="s">
        <v>19</v>
      </c>
      <c r="L222" t="s">
        <v>19</v>
      </c>
      <c r="M222" t="s">
        <v>19</v>
      </c>
      <c r="N222" t="s">
        <v>19</v>
      </c>
      <c r="O222" t="s">
        <v>316</v>
      </c>
      <c r="P222">
        <v>40</v>
      </c>
      <c r="Q222">
        <v>1</v>
      </c>
      <c r="R222" t="s">
        <v>529</v>
      </c>
      <c r="S222" t="s">
        <v>1099</v>
      </c>
      <c r="T222" t="s">
        <v>630</v>
      </c>
      <c r="U222" t="s">
        <v>579</v>
      </c>
      <c r="V222" t="s">
        <v>1083</v>
      </c>
    </row>
    <row r="223" spans="1:22" x14ac:dyDescent="0.25">
      <c r="A223" s="31" t="str">
        <f t="shared" si="3"/>
        <v>72.1</v>
      </c>
      <c r="B223" t="s">
        <v>1101</v>
      </c>
      <c r="C223">
        <v>0</v>
      </c>
      <c r="D223" t="s">
        <v>523</v>
      </c>
      <c r="E223" t="s">
        <v>1102</v>
      </c>
      <c r="F223" t="s">
        <v>525</v>
      </c>
      <c r="G223" t="s">
        <v>1762</v>
      </c>
      <c r="H223" t="s">
        <v>1772</v>
      </c>
      <c r="I223" t="s">
        <v>1764</v>
      </c>
      <c r="J223" t="s">
        <v>19</v>
      </c>
      <c r="K223" t="s">
        <v>526</v>
      </c>
      <c r="L223" t="s">
        <v>22</v>
      </c>
      <c r="M223" t="s">
        <v>826</v>
      </c>
      <c r="N223" t="s">
        <v>567</v>
      </c>
      <c r="O223" t="s">
        <v>360</v>
      </c>
      <c r="P223">
        <v>30</v>
      </c>
      <c r="Q223">
        <v>100</v>
      </c>
      <c r="R223" t="s">
        <v>568</v>
      </c>
      <c r="S223" t="s">
        <v>1103</v>
      </c>
      <c r="T223" t="s">
        <v>531</v>
      </c>
      <c r="U223" t="s">
        <v>969</v>
      </c>
      <c r="V223" t="s">
        <v>1101</v>
      </c>
    </row>
    <row r="224" spans="1:22" x14ac:dyDescent="0.25">
      <c r="A224" s="31" t="str">
        <f t="shared" si="3"/>
        <v>72.1.1</v>
      </c>
      <c r="B224" t="s">
        <v>1101</v>
      </c>
      <c r="C224">
        <v>0</v>
      </c>
      <c r="D224" t="s">
        <v>533</v>
      </c>
      <c r="E224" t="s">
        <v>1104</v>
      </c>
      <c r="F224" t="s">
        <v>19</v>
      </c>
      <c r="G224" t="s">
        <v>19</v>
      </c>
      <c r="H224" t="s">
        <v>19</v>
      </c>
      <c r="I224" t="s">
        <v>19</v>
      </c>
      <c r="J224" t="s">
        <v>19</v>
      </c>
      <c r="K224" t="s">
        <v>19</v>
      </c>
      <c r="L224" t="s">
        <v>19</v>
      </c>
      <c r="M224" t="s">
        <v>19</v>
      </c>
      <c r="N224" t="s">
        <v>19</v>
      </c>
      <c r="O224" t="s">
        <v>361</v>
      </c>
      <c r="P224">
        <v>10</v>
      </c>
      <c r="Q224">
        <v>1</v>
      </c>
      <c r="R224" t="s">
        <v>529</v>
      </c>
      <c r="S224" t="s">
        <v>1105</v>
      </c>
      <c r="T224" t="s">
        <v>531</v>
      </c>
      <c r="U224" t="s">
        <v>750</v>
      </c>
      <c r="V224" t="s">
        <v>1101</v>
      </c>
    </row>
    <row r="225" spans="1:22" x14ac:dyDescent="0.25">
      <c r="A225" s="31" t="str">
        <f t="shared" si="3"/>
        <v>72.1.2</v>
      </c>
      <c r="B225" t="s">
        <v>1101</v>
      </c>
      <c r="C225">
        <v>0</v>
      </c>
      <c r="D225" t="s">
        <v>533</v>
      </c>
      <c r="E225" t="s">
        <v>1106</v>
      </c>
      <c r="F225" t="s">
        <v>19</v>
      </c>
      <c r="G225" t="s">
        <v>19</v>
      </c>
      <c r="H225" t="s">
        <v>19</v>
      </c>
      <c r="I225" t="s">
        <v>19</v>
      </c>
      <c r="J225" t="s">
        <v>19</v>
      </c>
      <c r="K225" t="s">
        <v>19</v>
      </c>
      <c r="L225" t="s">
        <v>19</v>
      </c>
      <c r="M225" t="s">
        <v>19</v>
      </c>
      <c r="N225" t="s">
        <v>19</v>
      </c>
      <c r="O225" t="s">
        <v>362</v>
      </c>
      <c r="P225">
        <v>10</v>
      </c>
      <c r="Q225">
        <v>1</v>
      </c>
      <c r="R225" t="s">
        <v>529</v>
      </c>
      <c r="S225" t="s">
        <v>1107</v>
      </c>
      <c r="T225" t="s">
        <v>1108</v>
      </c>
      <c r="U225" t="s">
        <v>555</v>
      </c>
      <c r="V225" t="s">
        <v>1101</v>
      </c>
    </row>
    <row r="226" spans="1:22" x14ac:dyDescent="0.25">
      <c r="A226" s="31" t="str">
        <f t="shared" si="3"/>
        <v>72.1.3</v>
      </c>
      <c r="B226" t="s">
        <v>1101</v>
      </c>
      <c r="C226">
        <v>0</v>
      </c>
      <c r="D226" t="s">
        <v>533</v>
      </c>
      <c r="E226" t="s">
        <v>1109</v>
      </c>
      <c r="F226" t="s">
        <v>19</v>
      </c>
      <c r="G226" t="s">
        <v>19</v>
      </c>
      <c r="H226" t="s">
        <v>19</v>
      </c>
      <c r="I226" t="s">
        <v>19</v>
      </c>
      <c r="J226" t="s">
        <v>19</v>
      </c>
      <c r="K226" t="s">
        <v>19</v>
      </c>
      <c r="L226" t="s">
        <v>19</v>
      </c>
      <c r="M226" t="s">
        <v>19</v>
      </c>
      <c r="N226" t="s">
        <v>19</v>
      </c>
      <c r="O226" t="s">
        <v>363</v>
      </c>
      <c r="P226">
        <v>15</v>
      </c>
      <c r="Q226">
        <v>2</v>
      </c>
      <c r="R226" t="s">
        <v>529</v>
      </c>
      <c r="S226" t="s">
        <v>1110</v>
      </c>
      <c r="T226" t="s">
        <v>598</v>
      </c>
      <c r="U226" t="s">
        <v>788</v>
      </c>
      <c r="V226" t="s">
        <v>1101</v>
      </c>
    </row>
    <row r="227" spans="1:22" x14ac:dyDescent="0.25">
      <c r="A227" s="31" t="str">
        <f t="shared" si="3"/>
        <v>72.1.4</v>
      </c>
      <c r="B227" t="s">
        <v>1101</v>
      </c>
      <c r="C227">
        <v>0</v>
      </c>
      <c r="D227" t="s">
        <v>533</v>
      </c>
      <c r="E227" t="s">
        <v>1111</v>
      </c>
      <c r="F227" t="s">
        <v>19</v>
      </c>
      <c r="G227" t="s">
        <v>19</v>
      </c>
      <c r="H227" t="s">
        <v>19</v>
      </c>
      <c r="I227" t="s">
        <v>19</v>
      </c>
      <c r="J227" t="s">
        <v>19</v>
      </c>
      <c r="K227" t="s">
        <v>19</v>
      </c>
      <c r="L227" t="s">
        <v>19</v>
      </c>
      <c r="M227" t="s">
        <v>19</v>
      </c>
      <c r="N227" t="s">
        <v>19</v>
      </c>
      <c r="O227" t="s">
        <v>364</v>
      </c>
      <c r="P227">
        <v>20</v>
      </c>
      <c r="Q227">
        <v>2</v>
      </c>
      <c r="R227" t="s">
        <v>529</v>
      </c>
      <c r="S227" t="s">
        <v>1112</v>
      </c>
      <c r="T227" t="s">
        <v>578</v>
      </c>
      <c r="U227" t="s">
        <v>852</v>
      </c>
      <c r="V227" t="s">
        <v>1101</v>
      </c>
    </row>
    <row r="228" spans="1:22" x14ac:dyDescent="0.25">
      <c r="A228" s="31" t="str">
        <f t="shared" si="3"/>
        <v>72.1.5</v>
      </c>
      <c r="B228" t="s">
        <v>1101</v>
      </c>
      <c r="C228">
        <v>0</v>
      </c>
      <c r="D228" t="s">
        <v>533</v>
      </c>
      <c r="E228" t="s">
        <v>1113</v>
      </c>
      <c r="F228" t="s">
        <v>19</v>
      </c>
      <c r="G228" t="s">
        <v>19</v>
      </c>
      <c r="H228" t="s">
        <v>19</v>
      </c>
      <c r="I228" t="s">
        <v>19</v>
      </c>
      <c r="J228" t="s">
        <v>19</v>
      </c>
      <c r="K228" t="s">
        <v>19</v>
      </c>
      <c r="L228" t="s">
        <v>19</v>
      </c>
      <c r="M228" t="s">
        <v>19</v>
      </c>
      <c r="N228" t="s">
        <v>19</v>
      </c>
      <c r="O228" t="s">
        <v>365</v>
      </c>
      <c r="P228">
        <v>15</v>
      </c>
      <c r="Q228">
        <v>2</v>
      </c>
      <c r="R228" t="s">
        <v>529</v>
      </c>
      <c r="S228" t="s">
        <v>1114</v>
      </c>
      <c r="T228" t="s">
        <v>997</v>
      </c>
      <c r="U228" t="s">
        <v>788</v>
      </c>
      <c r="V228" t="s">
        <v>1101</v>
      </c>
    </row>
    <row r="229" spans="1:22" x14ac:dyDescent="0.25">
      <c r="A229" s="31" t="str">
        <f t="shared" si="3"/>
        <v>72.1.6</v>
      </c>
      <c r="B229" t="s">
        <v>1101</v>
      </c>
      <c r="C229">
        <v>0</v>
      </c>
      <c r="D229" t="s">
        <v>533</v>
      </c>
      <c r="E229" t="s">
        <v>1115</v>
      </c>
      <c r="F229" t="s">
        <v>19</v>
      </c>
      <c r="G229" t="s">
        <v>19</v>
      </c>
      <c r="H229" t="s">
        <v>19</v>
      </c>
      <c r="I229" t="s">
        <v>19</v>
      </c>
      <c r="J229" t="s">
        <v>19</v>
      </c>
      <c r="K229" t="s">
        <v>19</v>
      </c>
      <c r="L229" t="s">
        <v>19</v>
      </c>
      <c r="M229" t="s">
        <v>19</v>
      </c>
      <c r="N229" t="s">
        <v>19</v>
      </c>
      <c r="O229" t="s">
        <v>366</v>
      </c>
      <c r="P229">
        <v>10</v>
      </c>
      <c r="Q229">
        <v>2</v>
      </c>
      <c r="R229" t="s">
        <v>529</v>
      </c>
      <c r="S229" t="s">
        <v>1116</v>
      </c>
      <c r="T229" t="s">
        <v>685</v>
      </c>
      <c r="U229" t="s">
        <v>788</v>
      </c>
      <c r="V229" t="s">
        <v>1101</v>
      </c>
    </row>
    <row r="230" spans="1:22" x14ac:dyDescent="0.25">
      <c r="A230" s="31" t="str">
        <f t="shared" si="3"/>
        <v>72.1.7</v>
      </c>
      <c r="B230" t="s">
        <v>1101</v>
      </c>
      <c r="C230">
        <v>0</v>
      </c>
      <c r="D230" t="s">
        <v>533</v>
      </c>
      <c r="E230" t="s">
        <v>1117</v>
      </c>
      <c r="F230" t="s">
        <v>19</v>
      </c>
      <c r="G230" t="s">
        <v>19</v>
      </c>
      <c r="H230" t="s">
        <v>19</v>
      </c>
      <c r="I230" t="s">
        <v>19</v>
      </c>
      <c r="J230" t="s">
        <v>19</v>
      </c>
      <c r="K230" t="s">
        <v>19</v>
      </c>
      <c r="L230" t="s">
        <v>19</v>
      </c>
      <c r="M230" t="s">
        <v>19</v>
      </c>
      <c r="N230" t="s">
        <v>19</v>
      </c>
      <c r="O230" t="s">
        <v>367</v>
      </c>
      <c r="P230">
        <v>10</v>
      </c>
      <c r="Q230">
        <v>100</v>
      </c>
      <c r="R230" t="s">
        <v>568</v>
      </c>
      <c r="S230" t="s">
        <v>996</v>
      </c>
      <c r="T230" t="s">
        <v>685</v>
      </c>
      <c r="U230" t="s">
        <v>788</v>
      </c>
      <c r="V230" t="s">
        <v>1101</v>
      </c>
    </row>
    <row r="231" spans="1:22" x14ac:dyDescent="0.25">
      <c r="A231" s="31" t="str">
        <f t="shared" si="3"/>
        <v>72.1.8</v>
      </c>
      <c r="B231" t="s">
        <v>1101</v>
      </c>
      <c r="C231">
        <v>0</v>
      </c>
      <c r="D231" t="s">
        <v>533</v>
      </c>
      <c r="E231" t="s">
        <v>1118</v>
      </c>
      <c r="F231" t="s">
        <v>19</v>
      </c>
      <c r="G231" t="s">
        <v>19</v>
      </c>
      <c r="H231" t="s">
        <v>19</v>
      </c>
      <c r="I231" t="s">
        <v>19</v>
      </c>
      <c r="J231" t="s">
        <v>19</v>
      </c>
      <c r="K231" t="s">
        <v>19</v>
      </c>
      <c r="L231" t="s">
        <v>19</v>
      </c>
      <c r="M231" t="s">
        <v>19</v>
      </c>
      <c r="N231" t="s">
        <v>19</v>
      </c>
      <c r="O231" t="s">
        <v>368</v>
      </c>
      <c r="P231">
        <v>10</v>
      </c>
      <c r="Q231">
        <v>1</v>
      </c>
      <c r="R231" t="s">
        <v>529</v>
      </c>
      <c r="S231" t="s">
        <v>1119</v>
      </c>
      <c r="T231" t="s">
        <v>689</v>
      </c>
      <c r="U231" t="s">
        <v>969</v>
      </c>
      <c r="V231" t="s">
        <v>1101</v>
      </c>
    </row>
    <row r="232" spans="1:22" x14ac:dyDescent="0.25">
      <c r="A232" s="31" t="str">
        <f t="shared" si="3"/>
        <v>72.2</v>
      </c>
      <c r="B232" t="s">
        <v>1101</v>
      </c>
      <c r="C232">
        <v>0</v>
      </c>
      <c r="D232" t="s">
        <v>523</v>
      </c>
      <c r="E232" t="s">
        <v>1120</v>
      </c>
      <c r="F232" t="s">
        <v>525</v>
      </c>
      <c r="G232" t="s">
        <v>1777</v>
      </c>
      <c r="H232" t="s">
        <v>1778</v>
      </c>
      <c r="I232" t="s">
        <v>1779</v>
      </c>
      <c r="J232" t="s">
        <v>19</v>
      </c>
      <c r="K232" t="s">
        <v>526</v>
      </c>
      <c r="L232" t="s">
        <v>22</v>
      </c>
      <c r="M232" t="s">
        <v>724</v>
      </c>
      <c r="N232" t="s">
        <v>567</v>
      </c>
      <c r="O232" t="s">
        <v>219</v>
      </c>
      <c r="P232">
        <v>25</v>
      </c>
      <c r="Q232">
        <v>1</v>
      </c>
      <c r="R232" t="s">
        <v>529</v>
      </c>
      <c r="S232" t="s">
        <v>1121</v>
      </c>
      <c r="T232" t="s">
        <v>559</v>
      </c>
      <c r="U232" t="s">
        <v>570</v>
      </c>
      <c r="V232" t="s">
        <v>1101</v>
      </c>
    </row>
    <row r="233" spans="1:22" x14ac:dyDescent="0.25">
      <c r="A233" s="31" t="str">
        <f t="shared" si="3"/>
        <v>72.2.1</v>
      </c>
      <c r="B233" t="s">
        <v>1101</v>
      </c>
      <c r="C233">
        <v>0</v>
      </c>
      <c r="D233" t="s">
        <v>533</v>
      </c>
      <c r="E233" t="s">
        <v>1122</v>
      </c>
      <c r="F233" t="s">
        <v>19</v>
      </c>
      <c r="G233" t="s">
        <v>19</v>
      </c>
      <c r="H233" t="s">
        <v>19</v>
      </c>
      <c r="I233" t="s">
        <v>19</v>
      </c>
      <c r="J233" t="s">
        <v>19</v>
      </c>
      <c r="K233" t="s">
        <v>19</v>
      </c>
      <c r="L233" t="s">
        <v>19</v>
      </c>
      <c r="M233" t="s">
        <v>19</v>
      </c>
      <c r="N233" t="s">
        <v>19</v>
      </c>
      <c r="O233" t="s">
        <v>220</v>
      </c>
      <c r="P233">
        <v>30</v>
      </c>
      <c r="Q233">
        <v>1</v>
      </c>
      <c r="R233" t="s">
        <v>529</v>
      </c>
      <c r="S233" t="s">
        <v>1123</v>
      </c>
      <c r="T233" t="s">
        <v>559</v>
      </c>
      <c r="U233" t="s">
        <v>732</v>
      </c>
      <c r="V233" t="s">
        <v>1101</v>
      </c>
    </row>
    <row r="234" spans="1:22" x14ac:dyDescent="0.25">
      <c r="A234" s="31" t="str">
        <f t="shared" si="3"/>
        <v>72.2.2</v>
      </c>
      <c r="B234" t="s">
        <v>1101</v>
      </c>
      <c r="C234">
        <v>0</v>
      </c>
      <c r="D234" t="s">
        <v>533</v>
      </c>
      <c r="E234" t="s">
        <v>1124</v>
      </c>
      <c r="F234" t="s">
        <v>19</v>
      </c>
      <c r="G234" t="s">
        <v>19</v>
      </c>
      <c r="H234" t="s">
        <v>19</v>
      </c>
      <c r="I234" t="s">
        <v>19</v>
      </c>
      <c r="J234" t="s">
        <v>19</v>
      </c>
      <c r="K234" t="s">
        <v>19</v>
      </c>
      <c r="L234" t="s">
        <v>19</v>
      </c>
      <c r="M234" t="s">
        <v>19</v>
      </c>
      <c r="N234" t="s">
        <v>19</v>
      </c>
      <c r="O234" t="s">
        <v>221</v>
      </c>
      <c r="P234">
        <v>60</v>
      </c>
      <c r="Q234">
        <v>3</v>
      </c>
      <c r="R234" t="s">
        <v>529</v>
      </c>
      <c r="S234" t="s">
        <v>1125</v>
      </c>
      <c r="T234" t="s">
        <v>578</v>
      </c>
      <c r="U234" t="s">
        <v>570</v>
      </c>
      <c r="V234" t="s">
        <v>1101</v>
      </c>
    </row>
    <row r="235" spans="1:22" x14ac:dyDescent="0.25">
      <c r="A235" s="31" t="str">
        <f t="shared" si="3"/>
        <v>72.2.3</v>
      </c>
      <c r="B235" t="s">
        <v>1101</v>
      </c>
      <c r="C235">
        <v>0</v>
      </c>
      <c r="D235" t="s">
        <v>533</v>
      </c>
      <c r="E235" t="s">
        <v>1126</v>
      </c>
      <c r="F235" t="s">
        <v>19</v>
      </c>
      <c r="G235" t="s">
        <v>19</v>
      </c>
      <c r="H235" t="s">
        <v>19</v>
      </c>
      <c r="I235" t="s">
        <v>19</v>
      </c>
      <c r="J235" t="s">
        <v>19</v>
      </c>
      <c r="K235" t="s">
        <v>19</v>
      </c>
      <c r="L235" t="s">
        <v>19</v>
      </c>
      <c r="M235" t="s">
        <v>19</v>
      </c>
      <c r="N235" t="s">
        <v>19</v>
      </c>
      <c r="O235" t="s">
        <v>222</v>
      </c>
      <c r="P235">
        <v>10</v>
      </c>
      <c r="Q235">
        <v>1</v>
      </c>
      <c r="R235" t="s">
        <v>529</v>
      </c>
      <c r="S235" t="s">
        <v>1127</v>
      </c>
      <c r="T235" t="s">
        <v>745</v>
      </c>
      <c r="U235" t="s">
        <v>570</v>
      </c>
      <c r="V235" t="s">
        <v>1101</v>
      </c>
    </row>
    <row r="236" spans="1:22" x14ac:dyDescent="0.25">
      <c r="A236" s="31" t="str">
        <f t="shared" si="3"/>
        <v>72.3</v>
      </c>
      <c r="B236" t="s">
        <v>1101</v>
      </c>
      <c r="C236">
        <v>0</v>
      </c>
      <c r="D236" t="s">
        <v>523</v>
      </c>
      <c r="E236" t="s">
        <v>1128</v>
      </c>
      <c r="F236" t="s">
        <v>546</v>
      </c>
      <c r="G236" t="s">
        <v>1771</v>
      </c>
      <c r="H236" t="s">
        <v>1772</v>
      </c>
      <c r="I236" t="s">
        <v>1773</v>
      </c>
      <c r="J236" t="s">
        <v>547</v>
      </c>
      <c r="K236" t="s">
        <v>548</v>
      </c>
      <c r="L236" t="s">
        <v>22</v>
      </c>
      <c r="M236" t="s">
        <v>826</v>
      </c>
      <c r="N236" t="s">
        <v>567</v>
      </c>
      <c r="O236" t="s">
        <v>369</v>
      </c>
      <c r="P236">
        <v>25</v>
      </c>
      <c r="Q236">
        <v>1</v>
      </c>
      <c r="R236" t="s">
        <v>529</v>
      </c>
      <c r="S236" t="s">
        <v>1121</v>
      </c>
      <c r="T236" t="s">
        <v>559</v>
      </c>
      <c r="U236" t="s">
        <v>579</v>
      </c>
      <c r="V236" t="s">
        <v>1129</v>
      </c>
    </row>
    <row r="237" spans="1:22" x14ac:dyDescent="0.25">
      <c r="A237" s="31" t="str">
        <f t="shared" si="3"/>
        <v>72.3.1</v>
      </c>
      <c r="B237" t="s">
        <v>1101</v>
      </c>
      <c r="C237">
        <v>0</v>
      </c>
      <c r="D237" t="s">
        <v>533</v>
      </c>
      <c r="E237" t="s">
        <v>1130</v>
      </c>
      <c r="F237" t="s">
        <v>19</v>
      </c>
      <c r="G237" t="s">
        <v>19</v>
      </c>
      <c r="H237" t="s">
        <v>19</v>
      </c>
      <c r="I237" t="s">
        <v>19</v>
      </c>
      <c r="J237" t="s">
        <v>19</v>
      </c>
      <c r="K237" t="s">
        <v>19</v>
      </c>
      <c r="L237" t="s">
        <v>19</v>
      </c>
      <c r="M237" t="s">
        <v>19</v>
      </c>
      <c r="N237" t="s">
        <v>19</v>
      </c>
      <c r="O237" t="s">
        <v>370</v>
      </c>
      <c r="P237">
        <v>15</v>
      </c>
      <c r="Q237">
        <v>1</v>
      </c>
      <c r="R237" t="s">
        <v>529</v>
      </c>
      <c r="S237" t="s">
        <v>1131</v>
      </c>
      <c r="T237" t="s">
        <v>559</v>
      </c>
      <c r="U237" t="s">
        <v>720</v>
      </c>
      <c r="V237" t="s">
        <v>1101</v>
      </c>
    </row>
    <row r="238" spans="1:22" x14ac:dyDescent="0.25">
      <c r="A238" s="31" t="str">
        <f t="shared" si="3"/>
        <v>72.3.2</v>
      </c>
      <c r="B238" t="s">
        <v>1101</v>
      </c>
      <c r="C238">
        <v>0</v>
      </c>
      <c r="D238" t="s">
        <v>533</v>
      </c>
      <c r="E238" t="s">
        <v>1132</v>
      </c>
      <c r="F238" t="s">
        <v>19</v>
      </c>
      <c r="G238" t="s">
        <v>19</v>
      </c>
      <c r="H238" t="s">
        <v>19</v>
      </c>
      <c r="I238" t="s">
        <v>19</v>
      </c>
      <c r="J238" t="s">
        <v>19</v>
      </c>
      <c r="K238" t="s">
        <v>19</v>
      </c>
      <c r="L238" t="s">
        <v>19</v>
      </c>
      <c r="M238" t="s">
        <v>19</v>
      </c>
      <c r="N238" t="s">
        <v>19</v>
      </c>
      <c r="O238" t="s">
        <v>371</v>
      </c>
      <c r="P238">
        <v>15</v>
      </c>
      <c r="Q238">
        <v>1</v>
      </c>
      <c r="R238" t="s">
        <v>529</v>
      </c>
      <c r="S238" t="s">
        <v>1133</v>
      </c>
      <c r="T238" t="s">
        <v>1076</v>
      </c>
      <c r="U238" t="s">
        <v>615</v>
      </c>
      <c r="V238" t="s">
        <v>1134</v>
      </c>
    </row>
    <row r="239" spans="1:22" x14ac:dyDescent="0.25">
      <c r="A239" s="31" t="str">
        <f t="shared" si="3"/>
        <v>72.3.3</v>
      </c>
      <c r="B239" t="s">
        <v>1101</v>
      </c>
      <c r="C239">
        <v>0</v>
      </c>
      <c r="D239" t="s">
        <v>533</v>
      </c>
      <c r="E239" t="s">
        <v>1135</v>
      </c>
      <c r="F239" t="s">
        <v>19</v>
      </c>
      <c r="G239" t="s">
        <v>19</v>
      </c>
      <c r="H239" t="s">
        <v>19</v>
      </c>
      <c r="I239" t="s">
        <v>19</v>
      </c>
      <c r="J239" t="s">
        <v>19</v>
      </c>
      <c r="K239" t="s">
        <v>19</v>
      </c>
      <c r="L239" t="s">
        <v>19</v>
      </c>
      <c r="M239" t="s">
        <v>19</v>
      </c>
      <c r="N239" t="s">
        <v>19</v>
      </c>
      <c r="O239" t="s">
        <v>372</v>
      </c>
      <c r="P239">
        <v>20</v>
      </c>
      <c r="Q239">
        <v>1</v>
      </c>
      <c r="R239" t="s">
        <v>529</v>
      </c>
      <c r="S239" t="s">
        <v>1136</v>
      </c>
      <c r="T239" t="s">
        <v>578</v>
      </c>
      <c r="U239" t="s">
        <v>1137</v>
      </c>
      <c r="V239" t="s">
        <v>1101</v>
      </c>
    </row>
    <row r="240" spans="1:22" x14ac:dyDescent="0.25">
      <c r="A240" s="31" t="str">
        <f t="shared" si="3"/>
        <v>72.3.4</v>
      </c>
      <c r="B240" t="s">
        <v>1101</v>
      </c>
      <c r="C240">
        <v>0</v>
      </c>
      <c r="D240" t="s">
        <v>533</v>
      </c>
      <c r="E240" t="s">
        <v>1138</v>
      </c>
      <c r="F240" t="s">
        <v>19</v>
      </c>
      <c r="G240" t="s">
        <v>19</v>
      </c>
      <c r="H240" t="s">
        <v>19</v>
      </c>
      <c r="I240" t="s">
        <v>19</v>
      </c>
      <c r="J240" t="s">
        <v>19</v>
      </c>
      <c r="K240" t="s">
        <v>19</v>
      </c>
      <c r="L240" t="s">
        <v>19</v>
      </c>
      <c r="M240" t="s">
        <v>19</v>
      </c>
      <c r="N240" t="s">
        <v>19</v>
      </c>
      <c r="O240" t="s">
        <v>373</v>
      </c>
      <c r="P240">
        <v>30</v>
      </c>
      <c r="Q240">
        <v>1</v>
      </c>
      <c r="R240" t="s">
        <v>529</v>
      </c>
      <c r="S240" t="s">
        <v>1139</v>
      </c>
      <c r="T240" t="s">
        <v>563</v>
      </c>
      <c r="U240" t="s">
        <v>579</v>
      </c>
      <c r="V240" t="s">
        <v>1140</v>
      </c>
    </row>
    <row r="241" spans="1:22" x14ac:dyDescent="0.25">
      <c r="A241" s="31" t="str">
        <f t="shared" si="3"/>
        <v>72.3.5</v>
      </c>
      <c r="B241" t="s">
        <v>1101</v>
      </c>
      <c r="C241">
        <v>0</v>
      </c>
      <c r="D241" t="s">
        <v>533</v>
      </c>
      <c r="E241" t="s">
        <v>1141</v>
      </c>
      <c r="F241" t="s">
        <v>19</v>
      </c>
      <c r="G241" t="s">
        <v>19</v>
      </c>
      <c r="H241" t="s">
        <v>19</v>
      </c>
      <c r="I241" t="s">
        <v>19</v>
      </c>
      <c r="J241" t="s">
        <v>19</v>
      </c>
      <c r="K241" t="s">
        <v>19</v>
      </c>
      <c r="L241" t="s">
        <v>19</v>
      </c>
      <c r="M241" t="s">
        <v>19</v>
      </c>
      <c r="N241" t="s">
        <v>19</v>
      </c>
      <c r="O241" t="s">
        <v>374</v>
      </c>
      <c r="P241">
        <v>20</v>
      </c>
      <c r="Q241">
        <v>1</v>
      </c>
      <c r="R241" t="s">
        <v>529</v>
      </c>
      <c r="S241" t="s">
        <v>1142</v>
      </c>
      <c r="T241" t="s">
        <v>932</v>
      </c>
      <c r="U241" t="s">
        <v>579</v>
      </c>
      <c r="V241" t="s">
        <v>1140</v>
      </c>
    </row>
    <row r="242" spans="1:22" x14ac:dyDescent="0.25">
      <c r="A242" s="31" t="str">
        <f t="shared" si="3"/>
        <v>72.4</v>
      </c>
      <c r="B242" t="s">
        <v>1101</v>
      </c>
      <c r="C242">
        <v>0</v>
      </c>
      <c r="D242" t="s">
        <v>523</v>
      </c>
      <c r="E242" t="s">
        <v>1143</v>
      </c>
      <c r="F242" t="s">
        <v>525</v>
      </c>
      <c r="G242" t="s">
        <v>1762</v>
      </c>
      <c r="H242" t="s">
        <v>1763</v>
      </c>
      <c r="I242" t="s">
        <v>1764</v>
      </c>
      <c r="J242" t="s">
        <v>547</v>
      </c>
      <c r="K242" t="s">
        <v>526</v>
      </c>
      <c r="L242" t="s">
        <v>22</v>
      </c>
      <c r="M242" t="s">
        <v>826</v>
      </c>
      <c r="N242" t="s">
        <v>547</v>
      </c>
      <c r="O242" t="s">
        <v>375</v>
      </c>
      <c r="P242">
        <v>20</v>
      </c>
      <c r="Q242">
        <v>30</v>
      </c>
      <c r="R242" t="s">
        <v>568</v>
      </c>
      <c r="S242" t="s">
        <v>1144</v>
      </c>
      <c r="T242" t="s">
        <v>531</v>
      </c>
      <c r="U242" t="s">
        <v>795</v>
      </c>
      <c r="V242" t="s">
        <v>1101</v>
      </c>
    </row>
    <row r="243" spans="1:22" x14ac:dyDescent="0.25">
      <c r="A243" s="31" t="str">
        <f t="shared" si="3"/>
        <v>72.4.1</v>
      </c>
      <c r="B243" t="s">
        <v>1101</v>
      </c>
      <c r="C243">
        <v>0</v>
      </c>
      <c r="D243" t="s">
        <v>533</v>
      </c>
      <c r="E243" t="s">
        <v>1145</v>
      </c>
      <c r="F243" t="s">
        <v>19</v>
      </c>
      <c r="G243" t="s">
        <v>19</v>
      </c>
      <c r="H243" t="s">
        <v>19</v>
      </c>
      <c r="I243" t="s">
        <v>19</v>
      </c>
      <c r="J243" t="s">
        <v>19</v>
      </c>
      <c r="K243" t="s">
        <v>19</v>
      </c>
      <c r="L243" t="s">
        <v>19</v>
      </c>
      <c r="M243" t="s">
        <v>19</v>
      </c>
      <c r="N243" t="s">
        <v>19</v>
      </c>
      <c r="O243" t="s">
        <v>376</v>
      </c>
      <c r="P243">
        <v>25</v>
      </c>
      <c r="Q243">
        <v>1</v>
      </c>
      <c r="R243" t="s">
        <v>529</v>
      </c>
      <c r="S243" t="s">
        <v>1146</v>
      </c>
      <c r="T243" t="s">
        <v>531</v>
      </c>
      <c r="U243" t="s">
        <v>750</v>
      </c>
      <c r="V243" t="s">
        <v>1101</v>
      </c>
    </row>
    <row r="244" spans="1:22" x14ac:dyDescent="0.25">
      <c r="A244" s="31" t="str">
        <f t="shared" si="3"/>
        <v>72.4.2</v>
      </c>
      <c r="B244" t="s">
        <v>1101</v>
      </c>
      <c r="C244">
        <v>0</v>
      </c>
      <c r="D244" t="s">
        <v>533</v>
      </c>
      <c r="E244" t="s">
        <v>1147</v>
      </c>
      <c r="F244" t="s">
        <v>19</v>
      </c>
      <c r="G244" t="s">
        <v>19</v>
      </c>
      <c r="H244" t="s">
        <v>19</v>
      </c>
      <c r="I244" t="s">
        <v>19</v>
      </c>
      <c r="J244" t="s">
        <v>19</v>
      </c>
      <c r="K244" t="s">
        <v>19</v>
      </c>
      <c r="L244" t="s">
        <v>19</v>
      </c>
      <c r="M244" t="s">
        <v>19</v>
      </c>
      <c r="N244" t="s">
        <v>19</v>
      </c>
      <c r="O244" t="s">
        <v>377</v>
      </c>
      <c r="P244">
        <v>20</v>
      </c>
      <c r="Q244">
        <v>1</v>
      </c>
      <c r="R244" t="s">
        <v>529</v>
      </c>
      <c r="S244" t="s">
        <v>1148</v>
      </c>
      <c r="T244" t="s">
        <v>1108</v>
      </c>
      <c r="U244" t="s">
        <v>555</v>
      </c>
      <c r="V244" t="s">
        <v>1101</v>
      </c>
    </row>
    <row r="245" spans="1:22" x14ac:dyDescent="0.25">
      <c r="A245" s="31" t="str">
        <f t="shared" si="3"/>
        <v>72.4.3</v>
      </c>
      <c r="B245" t="s">
        <v>1101</v>
      </c>
      <c r="C245">
        <v>0</v>
      </c>
      <c r="D245" t="s">
        <v>533</v>
      </c>
      <c r="E245" t="s">
        <v>1149</v>
      </c>
      <c r="F245" t="s">
        <v>19</v>
      </c>
      <c r="G245" t="s">
        <v>19</v>
      </c>
      <c r="H245" t="s">
        <v>19</v>
      </c>
      <c r="I245" t="s">
        <v>19</v>
      </c>
      <c r="J245" t="s">
        <v>19</v>
      </c>
      <c r="K245" t="s">
        <v>19</v>
      </c>
      <c r="L245" t="s">
        <v>19</v>
      </c>
      <c r="M245" t="s">
        <v>19</v>
      </c>
      <c r="N245" t="s">
        <v>19</v>
      </c>
      <c r="O245" t="s">
        <v>378</v>
      </c>
      <c r="P245">
        <v>30</v>
      </c>
      <c r="Q245">
        <v>4</v>
      </c>
      <c r="R245" t="s">
        <v>529</v>
      </c>
      <c r="S245" t="s">
        <v>1150</v>
      </c>
      <c r="T245" t="s">
        <v>598</v>
      </c>
      <c r="U245" t="s">
        <v>969</v>
      </c>
      <c r="V245" t="s">
        <v>1101</v>
      </c>
    </row>
    <row r="246" spans="1:22" x14ac:dyDescent="0.25">
      <c r="A246" s="31" t="str">
        <f t="shared" si="3"/>
        <v>72.4.4</v>
      </c>
      <c r="B246" t="s">
        <v>1101</v>
      </c>
      <c r="C246">
        <v>0</v>
      </c>
      <c r="D246" t="s">
        <v>533</v>
      </c>
      <c r="E246" t="s">
        <v>1151</v>
      </c>
      <c r="F246" t="s">
        <v>19</v>
      </c>
      <c r="G246" t="s">
        <v>19</v>
      </c>
      <c r="H246" t="s">
        <v>19</v>
      </c>
      <c r="I246" t="s">
        <v>19</v>
      </c>
      <c r="J246" t="s">
        <v>19</v>
      </c>
      <c r="K246" t="s">
        <v>19</v>
      </c>
      <c r="L246" t="s">
        <v>19</v>
      </c>
      <c r="M246" t="s">
        <v>19</v>
      </c>
      <c r="N246" t="s">
        <v>19</v>
      </c>
      <c r="O246" t="s">
        <v>379</v>
      </c>
      <c r="P246">
        <v>25</v>
      </c>
      <c r="Q246">
        <v>1</v>
      </c>
      <c r="R246" t="s">
        <v>529</v>
      </c>
      <c r="S246" t="s">
        <v>1152</v>
      </c>
      <c r="T246" t="s">
        <v>745</v>
      </c>
      <c r="U246" t="s">
        <v>795</v>
      </c>
      <c r="V246" t="s">
        <v>1101</v>
      </c>
    </row>
    <row r="247" spans="1:22" x14ac:dyDescent="0.25">
      <c r="A247" s="31" t="str">
        <f t="shared" si="3"/>
        <v>3200.1</v>
      </c>
      <c r="B247" t="s">
        <v>1153</v>
      </c>
      <c r="C247">
        <v>0</v>
      </c>
      <c r="D247" t="s">
        <v>523</v>
      </c>
      <c r="E247" t="s">
        <v>1154</v>
      </c>
      <c r="F247" t="s">
        <v>546</v>
      </c>
      <c r="G247" t="s">
        <v>1765</v>
      </c>
      <c r="H247" t="s">
        <v>1766</v>
      </c>
      <c r="I247" t="s">
        <v>1767</v>
      </c>
      <c r="J247" t="s">
        <v>618</v>
      </c>
      <c r="K247" t="s">
        <v>526</v>
      </c>
      <c r="L247" t="s">
        <v>20</v>
      </c>
      <c r="M247" t="s">
        <v>724</v>
      </c>
      <c r="N247" t="s">
        <v>1155</v>
      </c>
      <c r="O247" t="s">
        <v>151</v>
      </c>
      <c r="P247">
        <v>50</v>
      </c>
      <c r="Q247">
        <v>10</v>
      </c>
      <c r="R247" t="s">
        <v>529</v>
      </c>
      <c r="S247" t="s">
        <v>1156</v>
      </c>
      <c r="T247" t="s">
        <v>531</v>
      </c>
      <c r="U247" t="s">
        <v>795</v>
      </c>
      <c r="V247" t="s">
        <v>1153</v>
      </c>
    </row>
    <row r="248" spans="1:22" x14ac:dyDescent="0.25">
      <c r="A248" s="31" t="str">
        <f t="shared" si="3"/>
        <v>3200.1.1</v>
      </c>
      <c r="B248" t="s">
        <v>1153</v>
      </c>
      <c r="C248">
        <v>0</v>
      </c>
      <c r="D248" t="s">
        <v>533</v>
      </c>
      <c r="E248" t="s">
        <v>1157</v>
      </c>
      <c r="F248" t="s">
        <v>19</v>
      </c>
      <c r="G248" t="s">
        <v>19</v>
      </c>
      <c r="H248" t="s">
        <v>19</v>
      </c>
      <c r="I248" t="s">
        <v>19</v>
      </c>
      <c r="J248" t="s">
        <v>19</v>
      </c>
      <c r="K248" t="s">
        <v>19</v>
      </c>
      <c r="L248" t="s">
        <v>19</v>
      </c>
      <c r="M248" t="s">
        <v>19</v>
      </c>
      <c r="N248" t="s">
        <v>19</v>
      </c>
      <c r="O248" t="s">
        <v>152</v>
      </c>
      <c r="P248">
        <v>50</v>
      </c>
      <c r="Q248">
        <v>1</v>
      </c>
      <c r="R248" t="s">
        <v>529</v>
      </c>
      <c r="S248" t="s">
        <v>1158</v>
      </c>
      <c r="T248" t="s">
        <v>531</v>
      </c>
      <c r="U248" t="s">
        <v>1159</v>
      </c>
      <c r="V248" t="s">
        <v>1153</v>
      </c>
    </row>
    <row r="249" spans="1:22" x14ac:dyDescent="0.25">
      <c r="A249" s="31" t="str">
        <f t="shared" si="3"/>
        <v>3200.1.2</v>
      </c>
      <c r="B249" t="s">
        <v>1153</v>
      </c>
      <c r="C249">
        <v>0</v>
      </c>
      <c r="D249" t="s">
        <v>533</v>
      </c>
      <c r="E249" t="s">
        <v>1160</v>
      </c>
      <c r="F249" t="s">
        <v>19</v>
      </c>
      <c r="G249" t="s">
        <v>19</v>
      </c>
      <c r="H249" t="s">
        <v>19</v>
      </c>
      <c r="I249" t="s">
        <v>19</v>
      </c>
      <c r="J249" t="s">
        <v>19</v>
      </c>
      <c r="K249" t="s">
        <v>19</v>
      </c>
      <c r="L249" t="s">
        <v>19</v>
      </c>
      <c r="M249" t="s">
        <v>19</v>
      </c>
      <c r="N249" t="s">
        <v>19</v>
      </c>
      <c r="O249" t="s">
        <v>153</v>
      </c>
      <c r="P249">
        <v>50</v>
      </c>
      <c r="Q249">
        <v>10</v>
      </c>
      <c r="R249" t="s">
        <v>529</v>
      </c>
      <c r="S249" t="s">
        <v>1156</v>
      </c>
      <c r="T249" t="s">
        <v>962</v>
      </c>
      <c r="U249" t="s">
        <v>795</v>
      </c>
      <c r="V249" t="s">
        <v>1153</v>
      </c>
    </row>
    <row r="250" spans="1:22" x14ac:dyDescent="0.25">
      <c r="A250" s="31" t="str">
        <f t="shared" si="3"/>
        <v>3200.2</v>
      </c>
      <c r="B250" t="s">
        <v>1153</v>
      </c>
      <c r="C250">
        <v>0</v>
      </c>
      <c r="D250" t="s">
        <v>523</v>
      </c>
      <c r="E250" t="s">
        <v>1161</v>
      </c>
      <c r="F250" t="s">
        <v>808</v>
      </c>
      <c r="G250" t="s">
        <v>1771</v>
      </c>
      <c r="H250" t="s">
        <v>1772</v>
      </c>
      <c r="I250" t="s">
        <v>1773</v>
      </c>
      <c r="J250" t="s">
        <v>618</v>
      </c>
      <c r="K250" t="s">
        <v>526</v>
      </c>
      <c r="L250" t="s">
        <v>20</v>
      </c>
      <c r="M250" t="s">
        <v>724</v>
      </c>
      <c r="N250" t="s">
        <v>938</v>
      </c>
      <c r="O250" t="s">
        <v>276</v>
      </c>
      <c r="P250">
        <v>50</v>
      </c>
      <c r="Q250">
        <v>80</v>
      </c>
      <c r="R250" t="s">
        <v>568</v>
      </c>
      <c r="S250" t="s">
        <v>1162</v>
      </c>
      <c r="T250" t="s">
        <v>550</v>
      </c>
      <c r="U250" t="s">
        <v>1163</v>
      </c>
      <c r="V250" t="s">
        <v>1153</v>
      </c>
    </row>
    <row r="251" spans="1:22" x14ac:dyDescent="0.25">
      <c r="A251" s="31" t="str">
        <f t="shared" si="3"/>
        <v>3200.2.1</v>
      </c>
      <c r="B251" t="s">
        <v>1153</v>
      </c>
      <c r="C251">
        <v>0</v>
      </c>
      <c r="D251" t="s">
        <v>533</v>
      </c>
      <c r="E251" t="s">
        <v>1164</v>
      </c>
      <c r="F251" t="s">
        <v>19</v>
      </c>
      <c r="G251" t="s">
        <v>19</v>
      </c>
      <c r="H251" t="s">
        <v>19</v>
      </c>
      <c r="I251" t="s">
        <v>19</v>
      </c>
      <c r="J251" t="s">
        <v>19</v>
      </c>
      <c r="K251" t="s">
        <v>19</v>
      </c>
      <c r="L251" t="s">
        <v>19</v>
      </c>
      <c r="M251" t="s">
        <v>19</v>
      </c>
      <c r="N251" t="s">
        <v>19</v>
      </c>
      <c r="O251" t="s">
        <v>277</v>
      </c>
      <c r="P251">
        <v>25</v>
      </c>
      <c r="Q251">
        <v>1</v>
      </c>
      <c r="R251" t="s">
        <v>529</v>
      </c>
      <c r="S251" t="s">
        <v>1165</v>
      </c>
      <c r="T251" t="s">
        <v>550</v>
      </c>
      <c r="U251" t="s">
        <v>720</v>
      </c>
      <c r="V251" t="s">
        <v>1153</v>
      </c>
    </row>
    <row r="252" spans="1:22" x14ac:dyDescent="0.25">
      <c r="A252" s="31" t="str">
        <f t="shared" si="3"/>
        <v>3200.2.2</v>
      </c>
      <c r="B252" t="s">
        <v>1153</v>
      </c>
      <c r="C252">
        <v>0</v>
      </c>
      <c r="D252" t="s">
        <v>533</v>
      </c>
      <c r="E252" t="s">
        <v>1166</v>
      </c>
      <c r="F252" t="s">
        <v>19</v>
      </c>
      <c r="G252" t="s">
        <v>19</v>
      </c>
      <c r="H252" t="s">
        <v>19</v>
      </c>
      <c r="I252" t="s">
        <v>19</v>
      </c>
      <c r="J252" t="s">
        <v>19</v>
      </c>
      <c r="K252" t="s">
        <v>19</v>
      </c>
      <c r="L252" t="s">
        <v>19</v>
      </c>
      <c r="M252" t="s">
        <v>19</v>
      </c>
      <c r="N252" t="s">
        <v>19</v>
      </c>
      <c r="O252" t="s">
        <v>278</v>
      </c>
      <c r="P252">
        <v>25</v>
      </c>
      <c r="Q252">
        <v>1</v>
      </c>
      <c r="R252" t="s">
        <v>529</v>
      </c>
      <c r="S252" t="s">
        <v>1165</v>
      </c>
      <c r="T252" t="s">
        <v>550</v>
      </c>
      <c r="U252" t="s">
        <v>1167</v>
      </c>
      <c r="V252" t="s">
        <v>1153</v>
      </c>
    </row>
    <row r="253" spans="1:22" x14ac:dyDescent="0.25">
      <c r="A253" s="31" t="str">
        <f t="shared" si="3"/>
        <v>3200.2.3</v>
      </c>
      <c r="B253" t="s">
        <v>1153</v>
      </c>
      <c r="C253">
        <v>0</v>
      </c>
      <c r="D253" t="s">
        <v>533</v>
      </c>
      <c r="E253" t="s">
        <v>1168</v>
      </c>
      <c r="F253" t="s">
        <v>19</v>
      </c>
      <c r="G253" t="s">
        <v>19</v>
      </c>
      <c r="H253" t="s">
        <v>19</v>
      </c>
      <c r="I253" t="s">
        <v>19</v>
      </c>
      <c r="J253" t="s">
        <v>19</v>
      </c>
      <c r="K253" t="s">
        <v>19</v>
      </c>
      <c r="L253" t="s">
        <v>19</v>
      </c>
      <c r="M253" t="s">
        <v>19</v>
      </c>
      <c r="N253" t="s">
        <v>19</v>
      </c>
      <c r="O253" t="s">
        <v>279</v>
      </c>
      <c r="P253">
        <v>50</v>
      </c>
      <c r="Q253">
        <v>80</v>
      </c>
      <c r="R253" t="s">
        <v>568</v>
      </c>
      <c r="S253" t="s">
        <v>1169</v>
      </c>
      <c r="T253" t="s">
        <v>550</v>
      </c>
      <c r="U253" t="s">
        <v>1163</v>
      </c>
      <c r="V253" t="s">
        <v>1153</v>
      </c>
    </row>
    <row r="254" spans="1:22" x14ac:dyDescent="0.25">
      <c r="A254" s="31" t="str">
        <f t="shared" si="3"/>
        <v>2000.1</v>
      </c>
      <c r="B254" t="s">
        <v>1170</v>
      </c>
      <c r="C254">
        <v>0</v>
      </c>
      <c r="D254" t="s">
        <v>523</v>
      </c>
      <c r="E254" t="s">
        <v>1171</v>
      </c>
      <c r="F254" t="s">
        <v>808</v>
      </c>
      <c r="G254" t="s">
        <v>1777</v>
      </c>
      <c r="H254" t="s">
        <v>1778</v>
      </c>
      <c r="I254" t="s">
        <v>1779</v>
      </c>
      <c r="J254" t="s">
        <v>19</v>
      </c>
      <c r="K254" t="s">
        <v>526</v>
      </c>
      <c r="L254" t="s">
        <v>32</v>
      </c>
      <c r="M254" t="s">
        <v>724</v>
      </c>
      <c r="N254" t="s">
        <v>19</v>
      </c>
      <c r="O254" t="s">
        <v>125</v>
      </c>
      <c r="P254">
        <v>50</v>
      </c>
      <c r="Q254">
        <v>60</v>
      </c>
      <c r="R254" t="s">
        <v>568</v>
      </c>
      <c r="S254" t="s">
        <v>1172</v>
      </c>
      <c r="T254" t="s">
        <v>550</v>
      </c>
      <c r="U254" t="s">
        <v>570</v>
      </c>
      <c r="V254" t="s">
        <v>1170</v>
      </c>
    </row>
    <row r="255" spans="1:22" x14ac:dyDescent="0.25">
      <c r="A255" s="31" t="str">
        <f t="shared" si="3"/>
        <v>2000.1.1</v>
      </c>
      <c r="B255" t="s">
        <v>1170</v>
      </c>
      <c r="C255">
        <v>0</v>
      </c>
      <c r="D255" t="s">
        <v>533</v>
      </c>
      <c r="E255" t="s">
        <v>1173</v>
      </c>
      <c r="F255" t="s">
        <v>19</v>
      </c>
      <c r="G255" t="s">
        <v>19</v>
      </c>
      <c r="H255" t="s">
        <v>19</v>
      </c>
      <c r="I255" t="s">
        <v>19</v>
      </c>
      <c r="J255" t="s">
        <v>19</v>
      </c>
      <c r="K255" t="s">
        <v>19</v>
      </c>
      <c r="L255" t="s">
        <v>19</v>
      </c>
      <c r="M255" t="s">
        <v>19</v>
      </c>
      <c r="N255" t="s">
        <v>19</v>
      </c>
      <c r="O255" t="s">
        <v>126</v>
      </c>
      <c r="P255">
        <v>100</v>
      </c>
      <c r="Q255">
        <v>60</v>
      </c>
      <c r="R255" t="s">
        <v>568</v>
      </c>
      <c r="S255" t="s">
        <v>1172</v>
      </c>
      <c r="T255" t="s">
        <v>550</v>
      </c>
      <c r="U255" t="s">
        <v>570</v>
      </c>
      <c r="V255" t="s">
        <v>1170</v>
      </c>
    </row>
    <row r="256" spans="1:22" x14ac:dyDescent="0.25">
      <c r="A256" s="31" t="str">
        <f t="shared" si="3"/>
        <v>2000.2</v>
      </c>
      <c r="B256" t="s">
        <v>1170</v>
      </c>
      <c r="C256">
        <v>0</v>
      </c>
      <c r="D256" t="s">
        <v>523</v>
      </c>
      <c r="E256" t="s">
        <v>1174</v>
      </c>
      <c r="F256" t="s">
        <v>19</v>
      </c>
      <c r="G256" t="s">
        <v>1765</v>
      </c>
      <c r="H256" t="s">
        <v>1766</v>
      </c>
      <c r="I256" t="s">
        <v>1767</v>
      </c>
      <c r="J256" t="s">
        <v>618</v>
      </c>
      <c r="K256" t="s">
        <v>548</v>
      </c>
      <c r="L256" t="s">
        <v>19</v>
      </c>
      <c r="M256" t="s">
        <v>724</v>
      </c>
      <c r="N256" t="s">
        <v>1175</v>
      </c>
      <c r="O256" t="s">
        <v>137</v>
      </c>
      <c r="P256">
        <v>10</v>
      </c>
      <c r="Q256">
        <v>1</v>
      </c>
      <c r="R256" t="s">
        <v>529</v>
      </c>
      <c r="S256" t="s">
        <v>1176</v>
      </c>
      <c r="T256" t="s">
        <v>598</v>
      </c>
      <c r="U256" t="s">
        <v>735</v>
      </c>
      <c r="V256" t="s">
        <v>1177</v>
      </c>
    </row>
    <row r="257" spans="1:22" x14ac:dyDescent="0.25">
      <c r="A257" s="31" t="str">
        <f t="shared" si="3"/>
        <v>2000.2.1</v>
      </c>
      <c r="B257" t="s">
        <v>1170</v>
      </c>
      <c r="C257">
        <v>0</v>
      </c>
      <c r="D257" t="s">
        <v>1780</v>
      </c>
      <c r="E257" t="s">
        <v>1178</v>
      </c>
      <c r="F257" t="s">
        <v>19</v>
      </c>
      <c r="G257" t="s">
        <v>19</v>
      </c>
      <c r="H257" t="s">
        <v>19</v>
      </c>
      <c r="I257" t="s">
        <v>19</v>
      </c>
      <c r="J257" t="s">
        <v>19</v>
      </c>
      <c r="K257" t="s">
        <v>19</v>
      </c>
      <c r="L257" t="s">
        <v>19</v>
      </c>
      <c r="M257" t="s">
        <v>19</v>
      </c>
      <c r="N257" t="s">
        <v>19</v>
      </c>
      <c r="O257" t="s">
        <v>138</v>
      </c>
      <c r="P257">
        <v>0</v>
      </c>
      <c r="Q257">
        <v>1</v>
      </c>
      <c r="R257" t="s">
        <v>529</v>
      </c>
      <c r="S257" t="s">
        <v>1179</v>
      </c>
      <c r="T257" t="s">
        <v>598</v>
      </c>
      <c r="U257" t="s">
        <v>732</v>
      </c>
      <c r="V257" t="s">
        <v>816</v>
      </c>
    </row>
    <row r="258" spans="1:22" x14ac:dyDescent="0.25">
      <c r="A258" s="31" t="str">
        <f t="shared" si="3"/>
        <v>2000.2.2</v>
      </c>
      <c r="B258" t="s">
        <v>1170</v>
      </c>
      <c r="C258">
        <v>0</v>
      </c>
      <c r="D258" t="s">
        <v>533</v>
      </c>
      <c r="E258" t="s">
        <v>1180</v>
      </c>
      <c r="F258" t="s">
        <v>19</v>
      </c>
      <c r="G258" t="s">
        <v>19</v>
      </c>
      <c r="H258" t="s">
        <v>19</v>
      </c>
      <c r="I258" t="s">
        <v>19</v>
      </c>
      <c r="J258" t="s">
        <v>19</v>
      </c>
      <c r="K258" t="s">
        <v>19</v>
      </c>
      <c r="L258" t="s">
        <v>19</v>
      </c>
      <c r="M258" t="s">
        <v>19</v>
      </c>
      <c r="N258" t="s">
        <v>19</v>
      </c>
      <c r="O258" t="s">
        <v>139</v>
      </c>
      <c r="P258">
        <v>50</v>
      </c>
      <c r="Q258">
        <v>1</v>
      </c>
      <c r="R258" t="s">
        <v>529</v>
      </c>
      <c r="S258" t="s">
        <v>1181</v>
      </c>
      <c r="T258" t="s">
        <v>578</v>
      </c>
      <c r="U258" t="s">
        <v>560</v>
      </c>
      <c r="V258" t="s">
        <v>1177</v>
      </c>
    </row>
    <row r="259" spans="1:22" x14ac:dyDescent="0.25">
      <c r="A259" s="31" t="str">
        <f t="shared" si="3"/>
        <v>2000.2.3</v>
      </c>
      <c r="B259" t="s">
        <v>1170</v>
      </c>
      <c r="C259">
        <v>0</v>
      </c>
      <c r="D259" t="s">
        <v>1780</v>
      </c>
      <c r="E259" t="s">
        <v>1182</v>
      </c>
      <c r="F259" t="s">
        <v>19</v>
      </c>
      <c r="G259" t="s">
        <v>19</v>
      </c>
      <c r="H259" t="s">
        <v>19</v>
      </c>
      <c r="I259" t="s">
        <v>19</v>
      </c>
      <c r="J259" t="s">
        <v>19</v>
      </c>
      <c r="K259" t="s">
        <v>19</v>
      </c>
      <c r="L259" t="s">
        <v>19</v>
      </c>
      <c r="M259" t="s">
        <v>19</v>
      </c>
      <c r="N259" t="s">
        <v>19</v>
      </c>
      <c r="O259" t="s">
        <v>140</v>
      </c>
      <c r="P259">
        <v>0</v>
      </c>
      <c r="Q259">
        <v>1</v>
      </c>
      <c r="R259" t="s">
        <v>529</v>
      </c>
      <c r="S259" t="s">
        <v>1183</v>
      </c>
      <c r="T259" t="s">
        <v>563</v>
      </c>
      <c r="U259" t="s">
        <v>852</v>
      </c>
      <c r="V259" t="s">
        <v>816</v>
      </c>
    </row>
    <row r="260" spans="1:22" x14ac:dyDescent="0.25">
      <c r="A260" s="31" t="str">
        <f t="shared" ref="A260:A323" si="4">+E260</f>
        <v>2000.2.4</v>
      </c>
      <c r="B260" t="s">
        <v>1170</v>
      </c>
      <c r="C260">
        <v>0</v>
      </c>
      <c r="D260" t="s">
        <v>533</v>
      </c>
      <c r="E260" t="s">
        <v>1184</v>
      </c>
      <c r="F260" t="s">
        <v>19</v>
      </c>
      <c r="G260" t="s">
        <v>19</v>
      </c>
      <c r="H260" t="s">
        <v>19</v>
      </c>
      <c r="I260" t="s">
        <v>19</v>
      </c>
      <c r="J260" t="s">
        <v>19</v>
      </c>
      <c r="K260" t="s">
        <v>19</v>
      </c>
      <c r="L260" t="s">
        <v>19</v>
      </c>
      <c r="M260" t="s">
        <v>19</v>
      </c>
      <c r="N260" t="s">
        <v>19</v>
      </c>
      <c r="O260" t="s">
        <v>141</v>
      </c>
      <c r="P260">
        <v>50</v>
      </c>
      <c r="Q260">
        <v>1</v>
      </c>
      <c r="R260" t="s">
        <v>529</v>
      </c>
      <c r="S260" t="s">
        <v>1176</v>
      </c>
      <c r="T260" t="s">
        <v>1033</v>
      </c>
      <c r="U260" t="s">
        <v>735</v>
      </c>
      <c r="V260" t="s">
        <v>1177</v>
      </c>
    </row>
    <row r="261" spans="1:22" x14ac:dyDescent="0.25">
      <c r="A261" s="31" t="str">
        <f t="shared" si="4"/>
        <v>2000.3</v>
      </c>
      <c r="B261" t="s">
        <v>1170</v>
      </c>
      <c r="C261">
        <v>0</v>
      </c>
      <c r="D261" t="s">
        <v>523</v>
      </c>
      <c r="E261" t="s">
        <v>1185</v>
      </c>
      <c r="F261" t="s">
        <v>525</v>
      </c>
      <c r="G261" t="s">
        <v>1768</v>
      </c>
      <c r="H261" t="s">
        <v>1769</v>
      </c>
      <c r="I261" t="s">
        <v>1770</v>
      </c>
      <c r="J261" t="s">
        <v>19</v>
      </c>
      <c r="K261" t="s">
        <v>548</v>
      </c>
      <c r="L261" t="s">
        <v>19</v>
      </c>
      <c r="M261" t="s">
        <v>1186</v>
      </c>
      <c r="N261" t="s">
        <v>19</v>
      </c>
      <c r="O261" t="s">
        <v>133</v>
      </c>
      <c r="P261">
        <v>10</v>
      </c>
      <c r="Q261">
        <v>1</v>
      </c>
      <c r="R261" t="s">
        <v>529</v>
      </c>
      <c r="S261" t="s">
        <v>1187</v>
      </c>
      <c r="T261" t="s">
        <v>559</v>
      </c>
      <c r="U261" t="s">
        <v>579</v>
      </c>
      <c r="V261" t="s">
        <v>1188</v>
      </c>
    </row>
    <row r="262" spans="1:22" x14ac:dyDescent="0.25">
      <c r="A262" s="31" t="str">
        <f t="shared" si="4"/>
        <v>2000.3.1</v>
      </c>
      <c r="B262" t="s">
        <v>1170</v>
      </c>
      <c r="C262">
        <v>0</v>
      </c>
      <c r="D262" t="s">
        <v>533</v>
      </c>
      <c r="E262" t="s">
        <v>1189</v>
      </c>
      <c r="F262" t="s">
        <v>19</v>
      </c>
      <c r="G262" t="s">
        <v>19</v>
      </c>
      <c r="H262" t="s">
        <v>19</v>
      </c>
      <c r="I262" t="s">
        <v>19</v>
      </c>
      <c r="J262" t="s">
        <v>19</v>
      </c>
      <c r="K262" t="s">
        <v>19</v>
      </c>
      <c r="L262" t="s">
        <v>19</v>
      </c>
      <c r="M262" t="s">
        <v>19</v>
      </c>
      <c r="N262" t="s">
        <v>19</v>
      </c>
      <c r="O262" t="s">
        <v>134</v>
      </c>
      <c r="P262">
        <v>10</v>
      </c>
      <c r="Q262">
        <v>1</v>
      </c>
      <c r="R262" t="s">
        <v>529</v>
      </c>
      <c r="S262" t="s">
        <v>1190</v>
      </c>
      <c r="T262" t="s">
        <v>559</v>
      </c>
      <c r="U262" t="s">
        <v>555</v>
      </c>
      <c r="V262" t="s">
        <v>1188</v>
      </c>
    </row>
    <row r="263" spans="1:22" x14ac:dyDescent="0.25">
      <c r="A263" s="31" t="str">
        <f t="shared" si="4"/>
        <v>2000.3.2</v>
      </c>
      <c r="B263" t="s">
        <v>1170</v>
      </c>
      <c r="C263">
        <v>0</v>
      </c>
      <c r="D263" t="s">
        <v>533</v>
      </c>
      <c r="E263" t="s">
        <v>1191</v>
      </c>
      <c r="F263" t="s">
        <v>19</v>
      </c>
      <c r="G263" t="s">
        <v>19</v>
      </c>
      <c r="H263" t="s">
        <v>19</v>
      </c>
      <c r="I263" t="s">
        <v>19</v>
      </c>
      <c r="J263" t="s">
        <v>19</v>
      </c>
      <c r="K263" t="s">
        <v>19</v>
      </c>
      <c r="L263" t="s">
        <v>19</v>
      </c>
      <c r="M263" t="s">
        <v>19</v>
      </c>
      <c r="N263" t="s">
        <v>19</v>
      </c>
      <c r="O263" t="s">
        <v>135</v>
      </c>
      <c r="P263">
        <v>60</v>
      </c>
      <c r="Q263">
        <v>8</v>
      </c>
      <c r="R263" t="s">
        <v>529</v>
      </c>
      <c r="S263" t="s">
        <v>1192</v>
      </c>
      <c r="T263" t="s">
        <v>598</v>
      </c>
      <c r="U263" t="s">
        <v>735</v>
      </c>
      <c r="V263" t="s">
        <v>1170</v>
      </c>
    </row>
    <row r="264" spans="1:22" x14ac:dyDescent="0.25">
      <c r="A264" s="31" t="str">
        <f t="shared" si="4"/>
        <v>2000.3.3</v>
      </c>
      <c r="B264" t="s">
        <v>1170</v>
      </c>
      <c r="C264">
        <v>0</v>
      </c>
      <c r="D264" t="s">
        <v>533</v>
      </c>
      <c r="E264" t="s">
        <v>1193</v>
      </c>
      <c r="F264" t="s">
        <v>19</v>
      </c>
      <c r="G264" t="s">
        <v>19</v>
      </c>
      <c r="H264" t="s">
        <v>19</v>
      </c>
      <c r="I264" t="s">
        <v>19</v>
      </c>
      <c r="J264" t="s">
        <v>19</v>
      </c>
      <c r="K264" t="s">
        <v>19</v>
      </c>
      <c r="L264" t="s">
        <v>19</v>
      </c>
      <c r="M264" t="s">
        <v>19</v>
      </c>
      <c r="N264" t="s">
        <v>19</v>
      </c>
      <c r="O264" t="s">
        <v>136</v>
      </c>
      <c r="P264">
        <v>30</v>
      </c>
      <c r="Q264">
        <v>1</v>
      </c>
      <c r="R264" t="s">
        <v>529</v>
      </c>
      <c r="S264" t="s">
        <v>1194</v>
      </c>
      <c r="T264" t="s">
        <v>741</v>
      </c>
      <c r="U264" t="s">
        <v>579</v>
      </c>
      <c r="V264" t="s">
        <v>1188</v>
      </c>
    </row>
    <row r="265" spans="1:22" x14ac:dyDescent="0.25">
      <c r="A265" s="31" t="str">
        <f t="shared" si="4"/>
        <v>2000.4</v>
      </c>
      <c r="B265" t="s">
        <v>1170</v>
      </c>
      <c r="C265">
        <v>0</v>
      </c>
      <c r="D265" t="s">
        <v>523</v>
      </c>
      <c r="E265" t="s">
        <v>1195</v>
      </c>
      <c r="F265" t="s">
        <v>546</v>
      </c>
      <c r="G265" t="s">
        <v>1768</v>
      </c>
      <c r="H265" t="s">
        <v>1769</v>
      </c>
      <c r="I265" t="s">
        <v>1770</v>
      </c>
      <c r="J265" t="s">
        <v>19</v>
      </c>
      <c r="K265" t="s">
        <v>548</v>
      </c>
      <c r="L265" t="s">
        <v>19</v>
      </c>
      <c r="M265" t="s">
        <v>1186</v>
      </c>
      <c r="N265" t="s">
        <v>19</v>
      </c>
      <c r="O265" t="s">
        <v>461</v>
      </c>
      <c r="P265">
        <v>10</v>
      </c>
      <c r="Q265">
        <v>1</v>
      </c>
      <c r="R265" t="s">
        <v>529</v>
      </c>
      <c r="S265" t="s">
        <v>1183</v>
      </c>
      <c r="T265" t="s">
        <v>636</v>
      </c>
      <c r="U265" t="s">
        <v>579</v>
      </c>
      <c r="V265" t="s">
        <v>1196</v>
      </c>
    </row>
    <row r="266" spans="1:22" x14ac:dyDescent="0.25">
      <c r="A266" s="31" t="str">
        <f t="shared" si="4"/>
        <v>2000.4.1</v>
      </c>
      <c r="B266" t="s">
        <v>1170</v>
      </c>
      <c r="C266">
        <v>0</v>
      </c>
      <c r="D266" t="s">
        <v>533</v>
      </c>
      <c r="E266" t="s">
        <v>1197</v>
      </c>
      <c r="F266" t="s">
        <v>19</v>
      </c>
      <c r="G266" t="s">
        <v>19</v>
      </c>
      <c r="H266" t="s">
        <v>19</v>
      </c>
      <c r="I266" t="s">
        <v>19</v>
      </c>
      <c r="J266" t="s">
        <v>19</v>
      </c>
      <c r="K266" t="s">
        <v>19</v>
      </c>
      <c r="L266" t="s">
        <v>19</v>
      </c>
      <c r="M266" t="s">
        <v>19</v>
      </c>
      <c r="N266" t="s">
        <v>19</v>
      </c>
      <c r="O266" t="s">
        <v>462</v>
      </c>
      <c r="P266">
        <v>40</v>
      </c>
      <c r="Q266">
        <v>1</v>
      </c>
      <c r="R266" t="s">
        <v>529</v>
      </c>
      <c r="S266" t="s">
        <v>1198</v>
      </c>
      <c r="T266" t="s">
        <v>636</v>
      </c>
      <c r="U266" t="s">
        <v>555</v>
      </c>
      <c r="V266" t="s">
        <v>1199</v>
      </c>
    </row>
    <row r="267" spans="1:22" x14ac:dyDescent="0.25">
      <c r="A267" s="31" t="str">
        <f t="shared" si="4"/>
        <v>2000.4.2</v>
      </c>
      <c r="B267" t="s">
        <v>1170</v>
      </c>
      <c r="C267">
        <v>0</v>
      </c>
      <c r="D267" t="s">
        <v>1780</v>
      </c>
      <c r="E267" t="s">
        <v>1200</v>
      </c>
      <c r="F267" t="s">
        <v>19</v>
      </c>
      <c r="G267" t="s">
        <v>19</v>
      </c>
      <c r="H267" t="s">
        <v>19</v>
      </c>
      <c r="I267" t="s">
        <v>19</v>
      </c>
      <c r="J267" t="s">
        <v>19</v>
      </c>
      <c r="K267" t="s">
        <v>19</v>
      </c>
      <c r="L267" t="s">
        <v>19</v>
      </c>
      <c r="M267" t="s">
        <v>19</v>
      </c>
      <c r="N267" t="s">
        <v>19</v>
      </c>
      <c r="O267" t="s">
        <v>463</v>
      </c>
      <c r="P267">
        <v>0</v>
      </c>
      <c r="Q267">
        <v>1</v>
      </c>
      <c r="R267" t="s">
        <v>529</v>
      </c>
      <c r="S267" t="s">
        <v>1201</v>
      </c>
      <c r="T267" t="s">
        <v>636</v>
      </c>
      <c r="U267" t="s">
        <v>555</v>
      </c>
      <c r="V267" t="s">
        <v>1202</v>
      </c>
    </row>
    <row r="268" spans="1:22" x14ac:dyDescent="0.25">
      <c r="A268" s="31" t="str">
        <f t="shared" si="4"/>
        <v>2000.4.3</v>
      </c>
      <c r="B268" t="s">
        <v>1170</v>
      </c>
      <c r="C268">
        <v>0</v>
      </c>
      <c r="D268" t="s">
        <v>533</v>
      </c>
      <c r="E268" t="s">
        <v>1203</v>
      </c>
      <c r="F268" t="s">
        <v>19</v>
      </c>
      <c r="G268" t="s">
        <v>19</v>
      </c>
      <c r="H268" t="s">
        <v>19</v>
      </c>
      <c r="I268" t="s">
        <v>19</v>
      </c>
      <c r="J268" t="s">
        <v>19</v>
      </c>
      <c r="K268" t="s">
        <v>19</v>
      </c>
      <c r="L268" t="s">
        <v>19</v>
      </c>
      <c r="M268" t="s">
        <v>19</v>
      </c>
      <c r="N268" t="s">
        <v>19</v>
      </c>
      <c r="O268" t="s">
        <v>464</v>
      </c>
      <c r="P268">
        <v>30</v>
      </c>
      <c r="Q268">
        <v>1</v>
      </c>
      <c r="R268" t="s">
        <v>529</v>
      </c>
      <c r="S268" t="s">
        <v>1179</v>
      </c>
      <c r="T268" t="s">
        <v>598</v>
      </c>
      <c r="U268" t="s">
        <v>615</v>
      </c>
      <c r="V268" t="s">
        <v>1199</v>
      </c>
    </row>
    <row r="269" spans="1:22" x14ac:dyDescent="0.25">
      <c r="A269" s="31" t="str">
        <f t="shared" si="4"/>
        <v>2000.4.4</v>
      </c>
      <c r="B269" t="s">
        <v>1170</v>
      </c>
      <c r="C269">
        <v>0</v>
      </c>
      <c r="D269" t="s">
        <v>533</v>
      </c>
      <c r="E269" t="s">
        <v>1204</v>
      </c>
      <c r="F269" t="s">
        <v>19</v>
      </c>
      <c r="G269" t="s">
        <v>19</v>
      </c>
      <c r="H269" t="s">
        <v>19</v>
      </c>
      <c r="I269" t="s">
        <v>19</v>
      </c>
      <c r="J269" t="s">
        <v>19</v>
      </c>
      <c r="K269" t="s">
        <v>19</v>
      </c>
      <c r="L269" t="s">
        <v>19</v>
      </c>
      <c r="M269" t="s">
        <v>19</v>
      </c>
      <c r="N269" t="s">
        <v>19</v>
      </c>
      <c r="O269" t="s">
        <v>465</v>
      </c>
      <c r="P269">
        <v>30</v>
      </c>
      <c r="Q269">
        <v>1</v>
      </c>
      <c r="R269" t="s">
        <v>529</v>
      </c>
      <c r="S269" t="s">
        <v>1183</v>
      </c>
      <c r="T269" t="s">
        <v>893</v>
      </c>
      <c r="U269" t="s">
        <v>579</v>
      </c>
      <c r="V269" t="s">
        <v>1199</v>
      </c>
    </row>
    <row r="270" spans="1:22" x14ac:dyDescent="0.25">
      <c r="A270" s="31" t="str">
        <f t="shared" si="4"/>
        <v>2000.5</v>
      </c>
      <c r="B270" t="s">
        <v>1170</v>
      </c>
      <c r="C270">
        <v>0</v>
      </c>
      <c r="D270" t="s">
        <v>523</v>
      </c>
      <c r="E270" t="s">
        <v>1205</v>
      </c>
      <c r="F270" t="s">
        <v>525</v>
      </c>
      <c r="G270" t="s">
        <v>1768</v>
      </c>
      <c r="H270" t="s">
        <v>1769</v>
      </c>
      <c r="I270" t="s">
        <v>1770</v>
      </c>
      <c r="J270" t="s">
        <v>618</v>
      </c>
      <c r="K270" t="s">
        <v>548</v>
      </c>
      <c r="L270" t="s">
        <v>20</v>
      </c>
      <c r="M270" t="s">
        <v>592</v>
      </c>
      <c r="N270" t="s">
        <v>19</v>
      </c>
      <c r="O270" t="s">
        <v>435</v>
      </c>
      <c r="P270">
        <v>10</v>
      </c>
      <c r="Q270">
        <v>4</v>
      </c>
      <c r="R270" t="s">
        <v>529</v>
      </c>
      <c r="S270" t="s">
        <v>1206</v>
      </c>
      <c r="T270" t="s">
        <v>1207</v>
      </c>
      <c r="U270" t="s">
        <v>579</v>
      </c>
      <c r="V270" t="s">
        <v>1208</v>
      </c>
    </row>
    <row r="271" spans="1:22" x14ac:dyDescent="0.25">
      <c r="A271" s="31" t="str">
        <f t="shared" si="4"/>
        <v>2000.5.1</v>
      </c>
      <c r="B271" t="s">
        <v>1170</v>
      </c>
      <c r="C271">
        <v>0</v>
      </c>
      <c r="D271" t="s">
        <v>533</v>
      </c>
      <c r="E271" t="s">
        <v>1209</v>
      </c>
      <c r="F271" t="s">
        <v>19</v>
      </c>
      <c r="G271" t="s">
        <v>19</v>
      </c>
      <c r="H271" t="s">
        <v>19</v>
      </c>
      <c r="I271" t="s">
        <v>19</v>
      </c>
      <c r="J271" t="s">
        <v>19</v>
      </c>
      <c r="K271" t="s">
        <v>19</v>
      </c>
      <c r="L271" t="s">
        <v>19</v>
      </c>
      <c r="M271" t="s">
        <v>19</v>
      </c>
      <c r="N271" t="s">
        <v>19</v>
      </c>
      <c r="O271" t="s">
        <v>436</v>
      </c>
      <c r="P271">
        <v>50</v>
      </c>
      <c r="Q271">
        <v>4</v>
      </c>
      <c r="R271" t="s">
        <v>529</v>
      </c>
      <c r="S271" t="s">
        <v>1210</v>
      </c>
      <c r="T271" t="s">
        <v>1207</v>
      </c>
      <c r="U271" t="s">
        <v>579</v>
      </c>
      <c r="V271" t="s">
        <v>1208</v>
      </c>
    </row>
    <row r="272" spans="1:22" x14ac:dyDescent="0.25">
      <c r="A272" s="31" t="str">
        <f t="shared" si="4"/>
        <v>2000.5.2</v>
      </c>
      <c r="B272" t="s">
        <v>1170</v>
      </c>
      <c r="C272">
        <v>0</v>
      </c>
      <c r="D272" t="s">
        <v>533</v>
      </c>
      <c r="E272" t="s">
        <v>1211</v>
      </c>
      <c r="F272" t="s">
        <v>19</v>
      </c>
      <c r="G272" t="s">
        <v>19</v>
      </c>
      <c r="H272" t="s">
        <v>19</v>
      </c>
      <c r="I272" t="s">
        <v>19</v>
      </c>
      <c r="J272" t="s">
        <v>19</v>
      </c>
      <c r="K272" t="s">
        <v>19</v>
      </c>
      <c r="L272" t="s">
        <v>19</v>
      </c>
      <c r="M272" t="s">
        <v>19</v>
      </c>
      <c r="N272" t="s">
        <v>19</v>
      </c>
      <c r="O272" t="s">
        <v>437</v>
      </c>
      <c r="P272">
        <v>50</v>
      </c>
      <c r="Q272">
        <v>4</v>
      </c>
      <c r="R272" t="s">
        <v>529</v>
      </c>
      <c r="S272" t="s">
        <v>1206</v>
      </c>
      <c r="T272" t="s">
        <v>578</v>
      </c>
      <c r="U272" t="s">
        <v>579</v>
      </c>
      <c r="V272" t="s">
        <v>1208</v>
      </c>
    </row>
    <row r="273" spans="1:22" x14ac:dyDescent="0.25">
      <c r="A273" s="31" t="str">
        <f t="shared" si="4"/>
        <v>2000.6</v>
      </c>
      <c r="B273" t="s">
        <v>1170</v>
      </c>
      <c r="C273">
        <v>0</v>
      </c>
      <c r="D273" t="s">
        <v>523</v>
      </c>
      <c r="E273" t="s">
        <v>1212</v>
      </c>
      <c r="F273" t="s">
        <v>525</v>
      </c>
      <c r="G273" t="s">
        <v>1762</v>
      </c>
      <c r="H273" t="s">
        <v>1769</v>
      </c>
      <c r="I273" t="s">
        <v>1764</v>
      </c>
      <c r="J273" t="s">
        <v>19</v>
      </c>
      <c r="K273" t="s">
        <v>548</v>
      </c>
      <c r="L273" t="s">
        <v>19</v>
      </c>
      <c r="M273" t="s">
        <v>1734</v>
      </c>
      <c r="N273" t="s">
        <v>19</v>
      </c>
      <c r="O273" t="s">
        <v>493</v>
      </c>
      <c r="P273">
        <v>10</v>
      </c>
      <c r="Q273">
        <v>1</v>
      </c>
      <c r="R273" t="s">
        <v>529</v>
      </c>
      <c r="S273" t="s">
        <v>1213</v>
      </c>
      <c r="T273" t="s">
        <v>636</v>
      </c>
      <c r="U273" t="s">
        <v>1214</v>
      </c>
      <c r="V273" t="s">
        <v>1215</v>
      </c>
    </row>
    <row r="274" spans="1:22" x14ac:dyDescent="0.25">
      <c r="A274" s="31" t="str">
        <f t="shared" si="4"/>
        <v>2000.6.1</v>
      </c>
      <c r="B274" t="s">
        <v>1170</v>
      </c>
      <c r="C274">
        <v>0</v>
      </c>
      <c r="D274" t="s">
        <v>1780</v>
      </c>
      <c r="E274" t="s">
        <v>1216</v>
      </c>
      <c r="F274" t="s">
        <v>19</v>
      </c>
      <c r="G274" t="s">
        <v>19</v>
      </c>
      <c r="H274" t="s">
        <v>19</v>
      </c>
      <c r="I274" t="s">
        <v>19</v>
      </c>
      <c r="J274" t="s">
        <v>19</v>
      </c>
      <c r="K274" t="s">
        <v>19</v>
      </c>
      <c r="L274" t="s">
        <v>19</v>
      </c>
      <c r="M274" t="s">
        <v>19</v>
      </c>
      <c r="N274" t="s">
        <v>19</v>
      </c>
      <c r="O274" t="s">
        <v>494</v>
      </c>
      <c r="P274">
        <v>0</v>
      </c>
      <c r="Q274">
        <v>2</v>
      </c>
      <c r="R274" t="s">
        <v>529</v>
      </c>
      <c r="S274" t="s">
        <v>1217</v>
      </c>
      <c r="T274" t="s">
        <v>636</v>
      </c>
      <c r="U274" t="s">
        <v>560</v>
      </c>
      <c r="V274" t="s">
        <v>1218</v>
      </c>
    </row>
    <row r="275" spans="1:22" x14ac:dyDescent="0.25">
      <c r="A275" s="31" t="str">
        <f t="shared" si="4"/>
        <v>2000.6.2</v>
      </c>
      <c r="B275" t="s">
        <v>1170</v>
      </c>
      <c r="C275">
        <v>0</v>
      </c>
      <c r="D275" t="s">
        <v>1780</v>
      </c>
      <c r="E275" t="s">
        <v>1219</v>
      </c>
      <c r="F275" t="s">
        <v>19</v>
      </c>
      <c r="G275" t="s">
        <v>19</v>
      </c>
      <c r="H275" t="s">
        <v>19</v>
      </c>
      <c r="I275" t="s">
        <v>19</v>
      </c>
      <c r="J275" t="s">
        <v>19</v>
      </c>
      <c r="K275" t="s">
        <v>19</v>
      </c>
      <c r="L275" t="s">
        <v>19</v>
      </c>
      <c r="M275" t="s">
        <v>19</v>
      </c>
      <c r="N275" t="s">
        <v>19</v>
      </c>
      <c r="O275" t="s">
        <v>495</v>
      </c>
      <c r="P275">
        <v>0</v>
      </c>
      <c r="Q275">
        <v>2</v>
      </c>
      <c r="R275" t="s">
        <v>529</v>
      </c>
      <c r="S275" t="s">
        <v>1220</v>
      </c>
      <c r="T275" t="s">
        <v>636</v>
      </c>
      <c r="U275" t="s">
        <v>560</v>
      </c>
      <c r="V275" t="s">
        <v>1218</v>
      </c>
    </row>
    <row r="276" spans="1:22" x14ac:dyDescent="0.25">
      <c r="A276" s="31" t="str">
        <f t="shared" si="4"/>
        <v>2000.6.3</v>
      </c>
      <c r="B276" t="s">
        <v>1170</v>
      </c>
      <c r="C276">
        <v>0</v>
      </c>
      <c r="D276" t="s">
        <v>533</v>
      </c>
      <c r="E276" t="s">
        <v>1221</v>
      </c>
      <c r="F276" t="s">
        <v>19</v>
      </c>
      <c r="G276" t="s">
        <v>19</v>
      </c>
      <c r="H276" t="s">
        <v>19</v>
      </c>
      <c r="I276" t="s">
        <v>19</v>
      </c>
      <c r="J276" t="s">
        <v>19</v>
      </c>
      <c r="K276" t="s">
        <v>19</v>
      </c>
      <c r="L276" t="s">
        <v>19</v>
      </c>
      <c r="M276" t="s">
        <v>19</v>
      </c>
      <c r="N276" t="s">
        <v>19</v>
      </c>
      <c r="O276" t="s">
        <v>496</v>
      </c>
      <c r="P276">
        <v>50</v>
      </c>
      <c r="Q276">
        <v>1</v>
      </c>
      <c r="R276" t="s">
        <v>529</v>
      </c>
      <c r="S276" t="s">
        <v>1222</v>
      </c>
      <c r="T276" t="s">
        <v>563</v>
      </c>
      <c r="U276" t="s">
        <v>686</v>
      </c>
      <c r="V276" t="s">
        <v>1170</v>
      </c>
    </row>
    <row r="277" spans="1:22" x14ac:dyDescent="0.25">
      <c r="A277" s="31" t="str">
        <f t="shared" si="4"/>
        <v>2000.6.4</v>
      </c>
      <c r="B277" t="s">
        <v>1170</v>
      </c>
      <c r="C277">
        <v>0</v>
      </c>
      <c r="D277" t="s">
        <v>533</v>
      </c>
      <c r="E277" t="s">
        <v>1223</v>
      </c>
      <c r="F277" t="s">
        <v>19</v>
      </c>
      <c r="G277" t="s">
        <v>19</v>
      </c>
      <c r="H277" t="s">
        <v>19</v>
      </c>
      <c r="I277" t="s">
        <v>19</v>
      </c>
      <c r="J277" t="s">
        <v>19</v>
      </c>
      <c r="K277" t="s">
        <v>19</v>
      </c>
      <c r="L277" t="s">
        <v>19</v>
      </c>
      <c r="M277" t="s">
        <v>19</v>
      </c>
      <c r="N277" t="s">
        <v>19</v>
      </c>
      <c r="O277" t="s">
        <v>497</v>
      </c>
      <c r="P277">
        <v>50</v>
      </c>
      <c r="Q277">
        <v>1</v>
      </c>
      <c r="R277" t="s">
        <v>529</v>
      </c>
      <c r="S277" t="s">
        <v>1213</v>
      </c>
      <c r="T277" t="s">
        <v>630</v>
      </c>
      <c r="U277" t="s">
        <v>1214</v>
      </c>
      <c r="V277" t="s">
        <v>1170</v>
      </c>
    </row>
    <row r="278" spans="1:22" x14ac:dyDescent="0.25">
      <c r="A278" s="31" t="str">
        <f t="shared" si="4"/>
        <v>4000.1</v>
      </c>
      <c r="B278" t="s">
        <v>1224</v>
      </c>
      <c r="C278">
        <v>0</v>
      </c>
      <c r="D278" t="s">
        <v>523</v>
      </c>
      <c r="E278" t="s">
        <v>1225</v>
      </c>
      <c r="F278" t="s">
        <v>808</v>
      </c>
      <c r="G278" t="s">
        <v>1774</v>
      </c>
      <c r="H278" t="s">
        <v>1772</v>
      </c>
      <c r="I278" t="s">
        <v>1776</v>
      </c>
      <c r="J278" t="s">
        <v>19</v>
      </c>
      <c r="K278" t="s">
        <v>526</v>
      </c>
      <c r="L278" t="s">
        <v>34</v>
      </c>
      <c r="M278" t="s">
        <v>724</v>
      </c>
      <c r="N278" t="s">
        <v>758</v>
      </c>
      <c r="O278" t="s">
        <v>300</v>
      </c>
      <c r="P278">
        <v>15</v>
      </c>
      <c r="Q278">
        <v>100</v>
      </c>
      <c r="R278" t="s">
        <v>529</v>
      </c>
      <c r="S278" t="s">
        <v>1226</v>
      </c>
      <c r="T278" t="s">
        <v>636</v>
      </c>
      <c r="U278" t="s">
        <v>594</v>
      </c>
      <c r="V278" t="s">
        <v>1224</v>
      </c>
    </row>
    <row r="279" spans="1:22" x14ac:dyDescent="0.25">
      <c r="A279" s="31" t="str">
        <f t="shared" si="4"/>
        <v>4000.1.1</v>
      </c>
      <c r="B279" t="s">
        <v>1224</v>
      </c>
      <c r="C279">
        <v>0</v>
      </c>
      <c r="D279" t="s">
        <v>533</v>
      </c>
      <c r="E279" t="s">
        <v>1227</v>
      </c>
      <c r="F279" t="s">
        <v>19</v>
      </c>
      <c r="G279" t="s">
        <v>19</v>
      </c>
      <c r="H279" t="s">
        <v>19</v>
      </c>
      <c r="I279" t="s">
        <v>19</v>
      </c>
      <c r="J279" t="s">
        <v>19</v>
      </c>
      <c r="K279" t="s">
        <v>19</v>
      </c>
      <c r="L279" t="s">
        <v>19</v>
      </c>
      <c r="M279" t="s">
        <v>19</v>
      </c>
      <c r="N279" t="s">
        <v>19</v>
      </c>
      <c r="O279" t="s">
        <v>301</v>
      </c>
      <c r="P279">
        <v>100</v>
      </c>
      <c r="Q279">
        <v>100</v>
      </c>
      <c r="R279" t="s">
        <v>529</v>
      </c>
      <c r="S279" t="s">
        <v>1226</v>
      </c>
      <c r="T279" t="s">
        <v>636</v>
      </c>
      <c r="U279" t="s">
        <v>594</v>
      </c>
      <c r="V279" t="s">
        <v>1224</v>
      </c>
    </row>
    <row r="280" spans="1:22" x14ac:dyDescent="0.25">
      <c r="A280" s="31" t="str">
        <f t="shared" si="4"/>
        <v>4000.2</v>
      </c>
      <c r="B280" t="s">
        <v>1224</v>
      </c>
      <c r="C280">
        <v>0</v>
      </c>
      <c r="D280" t="s">
        <v>523</v>
      </c>
      <c r="E280" t="s">
        <v>1228</v>
      </c>
      <c r="F280" t="s">
        <v>808</v>
      </c>
      <c r="G280" t="s">
        <v>1777</v>
      </c>
      <c r="H280" t="s">
        <v>1778</v>
      </c>
      <c r="I280" t="s">
        <v>1779</v>
      </c>
      <c r="J280" t="s">
        <v>19</v>
      </c>
      <c r="K280" t="s">
        <v>526</v>
      </c>
      <c r="L280" t="s">
        <v>34</v>
      </c>
      <c r="M280" t="s">
        <v>724</v>
      </c>
      <c r="N280" t="s">
        <v>758</v>
      </c>
      <c r="O280" t="s">
        <v>302</v>
      </c>
      <c r="P280">
        <v>15</v>
      </c>
      <c r="Q280">
        <v>100</v>
      </c>
      <c r="R280" t="s">
        <v>568</v>
      </c>
      <c r="S280" t="s">
        <v>1229</v>
      </c>
      <c r="T280" t="s">
        <v>636</v>
      </c>
      <c r="U280" t="s">
        <v>594</v>
      </c>
      <c r="V280" t="s">
        <v>1224</v>
      </c>
    </row>
    <row r="281" spans="1:22" x14ac:dyDescent="0.25">
      <c r="A281" s="31" t="str">
        <f t="shared" si="4"/>
        <v>4000.2.1</v>
      </c>
      <c r="B281" t="s">
        <v>1224</v>
      </c>
      <c r="C281">
        <v>0</v>
      </c>
      <c r="D281" t="s">
        <v>533</v>
      </c>
      <c r="E281" t="s">
        <v>1230</v>
      </c>
      <c r="F281" t="s">
        <v>19</v>
      </c>
      <c r="G281" t="s">
        <v>19</v>
      </c>
      <c r="H281" t="s">
        <v>19</v>
      </c>
      <c r="I281" t="s">
        <v>19</v>
      </c>
      <c r="J281" t="s">
        <v>19</v>
      </c>
      <c r="K281" t="s">
        <v>19</v>
      </c>
      <c r="L281" t="s">
        <v>19</v>
      </c>
      <c r="M281" t="s">
        <v>19</v>
      </c>
      <c r="N281" t="s">
        <v>19</v>
      </c>
      <c r="O281" t="s">
        <v>35</v>
      </c>
      <c r="P281">
        <v>100</v>
      </c>
      <c r="Q281">
        <v>100</v>
      </c>
      <c r="R281" t="s">
        <v>568</v>
      </c>
      <c r="S281" t="s">
        <v>1229</v>
      </c>
      <c r="T281" t="s">
        <v>636</v>
      </c>
      <c r="U281" t="s">
        <v>594</v>
      </c>
      <c r="V281" t="s">
        <v>1224</v>
      </c>
    </row>
    <row r="282" spans="1:22" x14ac:dyDescent="0.25">
      <c r="A282" s="31" t="str">
        <f t="shared" si="4"/>
        <v>4000.3</v>
      </c>
      <c r="B282" t="s">
        <v>1224</v>
      </c>
      <c r="C282">
        <v>0</v>
      </c>
      <c r="D282" t="s">
        <v>523</v>
      </c>
      <c r="E282" t="s">
        <v>1231</v>
      </c>
      <c r="F282" t="s">
        <v>808</v>
      </c>
      <c r="G282" t="s">
        <v>1777</v>
      </c>
      <c r="H282" t="s">
        <v>1778</v>
      </c>
      <c r="I282" t="s">
        <v>1779</v>
      </c>
      <c r="J282" t="s">
        <v>19</v>
      </c>
      <c r="K282" t="s">
        <v>526</v>
      </c>
      <c r="L282" t="s">
        <v>34</v>
      </c>
      <c r="M282" t="s">
        <v>724</v>
      </c>
      <c r="N282" t="s">
        <v>758</v>
      </c>
      <c r="O282" t="s">
        <v>303</v>
      </c>
      <c r="P282">
        <v>15</v>
      </c>
      <c r="Q282">
        <v>20000</v>
      </c>
      <c r="R282" t="s">
        <v>529</v>
      </c>
      <c r="S282" t="s">
        <v>1232</v>
      </c>
      <c r="T282" t="s">
        <v>636</v>
      </c>
      <c r="U282" t="s">
        <v>594</v>
      </c>
      <c r="V282" t="s">
        <v>1224</v>
      </c>
    </row>
    <row r="283" spans="1:22" x14ac:dyDescent="0.25">
      <c r="A283" s="31" t="str">
        <f t="shared" si="4"/>
        <v>4000.3.1</v>
      </c>
      <c r="B283" t="s">
        <v>1224</v>
      </c>
      <c r="C283">
        <v>0</v>
      </c>
      <c r="D283" t="s">
        <v>533</v>
      </c>
      <c r="E283" t="s">
        <v>1233</v>
      </c>
      <c r="F283" t="s">
        <v>19</v>
      </c>
      <c r="G283" t="s">
        <v>19</v>
      </c>
      <c r="H283" t="s">
        <v>19</v>
      </c>
      <c r="I283" t="s">
        <v>19</v>
      </c>
      <c r="J283" t="s">
        <v>19</v>
      </c>
      <c r="K283" t="s">
        <v>19</v>
      </c>
      <c r="L283" t="s">
        <v>19</v>
      </c>
      <c r="M283" t="s">
        <v>19</v>
      </c>
      <c r="N283" t="s">
        <v>19</v>
      </c>
      <c r="O283" t="s">
        <v>304</v>
      </c>
      <c r="P283">
        <v>100</v>
      </c>
      <c r="Q283">
        <v>20000</v>
      </c>
      <c r="R283" t="s">
        <v>529</v>
      </c>
      <c r="S283" t="s">
        <v>1232</v>
      </c>
      <c r="T283" t="s">
        <v>636</v>
      </c>
      <c r="U283" t="s">
        <v>594</v>
      </c>
      <c r="V283" t="s">
        <v>1224</v>
      </c>
    </row>
    <row r="284" spans="1:22" x14ac:dyDescent="0.25">
      <c r="A284" s="31" t="str">
        <f t="shared" si="4"/>
        <v>4000.4</v>
      </c>
      <c r="B284" t="s">
        <v>1224</v>
      </c>
      <c r="C284">
        <v>0</v>
      </c>
      <c r="D284" t="s">
        <v>523</v>
      </c>
      <c r="E284" t="s">
        <v>1234</v>
      </c>
      <c r="F284" t="s">
        <v>808</v>
      </c>
      <c r="G284" t="s">
        <v>1777</v>
      </c>
      <c r="H284" t="s">
        <v>1778</v>
      </c>
      <c r="I284" t="s">
        <v>1779</v>
      </c>
      <c r="J284" t="s">
        <v>19</v>
      </c>
      <c r="K284" t="s">
        <v>526</v>
      </c>
      <c r="L284" t="s">
        <v>34</v>
      </c>
      <c r="M284" t="s">
        <v>724</v>
      </c>
      <c r="N284" t="s">
        <v>758</v>
      </c>
      <c r="O284" t="s">
        <v>305</v>
      </c>
      <c r="P284">
        <v>15</v>
      </c>
      <c r="Q284">
        <v>6430</v>
      </c>
      <c r="R284" t="s">
        <v>529</v>
      </c>
      <c r="S284" t="s">
        <v>1235</v>
      </c>
      <c r="T284" t="s">
        <v>636</v>
      </c>
      <c r="U284" t="s">
        <v>594</v>
      </c>
      <c r="V284" t="s">
        <v>1224</v>
      </c>
    </row>
    <row r="285" spans="1:22" x14ac:dyDescent="0.25">
      <c r="A285" s="31" t="str">
        <f t="shared" si="4"/>
        <v>4000.4.1</v>
      </c>
      <c r="B285" t="s">
        <v>1224</v>
      </c>
      <c r="C285">
        <v>0</v>
      </c>
      <c r="D285" t="s">
        <v>533</v>
      </c>
      <c r="E285" t="s">
        <v>1236</v>
      </c>
      <c r="F285" t="s">
        <v>19</v>
      </c>
      <c r="G285" t="s">
        <v>19</v>
      </c>
      <c r="H285" t="s">
        <v>19</v>
      </c>
      <c r="I285" t="s">
        <v>19</v>
      </c>
      <c r="J285" t="s">
        <v>19</v>
      </c>
      <c r="K285" t="s">
        <v>19</v>
      </c>
      <c r="L285" t="s">
        <v>19</v>
      </c>
      <c r="M285" t="s">
        <v>19</v>
      </c>
      <c r="N285" t="s">
        <v>19</v>
      </c>
      <c r="O285" t="s">
        <v>36</v>
      </c>
      <c r="P285">
        <v>100</v>
      </c>
      <c r="Q285">
        <v>6430</v>
      </c>
      <c r="R285" t="s">
        <v>529</v>
      </c>
      <c r="S285" t="s">
        <v>1235</v>
      </c>
      <c r="T285" t="s">
        <v>636</v>
      </c>
      <c r="U285" t="s">
        <v>594</v>
      </c>
      <c r="V285" t="s">
        <v>1224</v>
      </c>
    </row>
    <row r="286" spans="1:22" x14ac:dyDescent="0.25">
      <c r="A286" s="31" t="str">
        <f t="shared" si="4"/>
        <v>4000.5</v>
      </c>
      <c r="B286" t="s">
        <v>1224</v>
      </c>
      <c r="C286">
        <v>0</v>
      </c>
      <c r="D286" t="s">
        <v>523</v>
      </c>
      <c r="E286" t="s">
        <v>1237</v>
      </c>
      <c r="F286" t="s">
        <v>546</v>
      </c>
      <c r="G286" t="s">
        <v>1771</v>
      </c>
      <c r="H286" t="s">
        <v>1772</v>
      </c>
      <c r="I286" t="s">
        <v>1773</v>
      </c>
      <c r="J286" t="s">
        <v>672</v>
      </c>
      <c r="K286" t="s">
        <v>526</v>
      </c>
      <c r="L286" t="s">
        <v>34</v>
      </c>
      <c r="M286" t="s">
        <v>724</v>
      </c>
      <c r="N286" t="s">
        <v>758</v>
      </c>
      <c r="O286" t="s">
        <v>306</v>
      </c>
      <c r="P286">
        <v>10</v>
      </c>
      <c r="Q286">
        <v>6</v>
      </c>
      <c r="R286" t="s">
        <v>529</v>
      </c>
      <c r="S286" t="s">
        <v>1238</v>
      </c>
      <c r="T286" t="s">
        <v>559</v>
      </c>
      <c r="U286" t="s">
        <v>579</v>
      </c>
      <c r="V286" t="s">
        <v>1224</v>
      </c>
    </row>
    <row r="287" spans="1:22" x14ac:dyDescent="0.25">
      <c r="A287" s="31" t="str">
        <f t="shared" si="4"/>
        <v>4000.5.1</v>
      </c>
      <c r="B287" t="s">
        <v>1224</v>
      </c>
      <c r="C287">
        <v>0</v>
      </c>
      <c r="D287" t="s">
        <v>533</v>
      </c>
      <c r="E287" t="s">
        <v>1239</v>
      </c>
      <c r="F287" t="s">
        <v>19</v>
      </c>
      <c r="G287" t="s">
        <v>19</v>
      </c>
      <c r="H287" t="s">
        <v>19</v>
      </c>
      <c r="I287" t="s">
        <v>19</v>
      </c>
      <c r="J287" t="s">
        <v>19</v>
      </c>
      <c r="K287" t="s">
        <v>19</v>
      </c>
      <c r="L287" t="s">
        <v>19</v>
      </c>
      <c r="M287" t="s">
        <v>19</v>
      </c>
      <c r="N287" t="s">
        <v>19</v>
      </c>
      <c r="O287" t="s">
        <v>37</v>
      </c>
      <c r="P287">
        <v>20</v>
      </c>
      <c r="Q287">
        <v>1</v>
      </c>
      <c r="R287" t="s">
        <v>529</v>
      </c>
      <c r="S287" t="s">
        <v>1240</v>
      </c>
      <c r="T287" t="s">
        <v>559</v>
      </c>
      <c r="U287" t="s">
        <v>732</v>
      </c>
      <c r="V287" t="s">
        <v>1224</v>
      </c>
    </row>
    <row r="288" spans="1:22" x14ac:dyDescent="0.25">
      <c r="A288" s="31" t="str">
        <f t="shared" si="4"/>
        <v>4000.5.2</v>
      </c>
      <c r="B288" t="s">
        <v>1224</v>
      </c>
      <c r="C288">
        <v>0</v>
      </c>
      <c r="D288" t="s">
        <v>533</v>
      </c>
      <c r="E288" t="s">
        <v>1241</v>
      </c>
      <c r="F288" t="s">
        <v>19</v>
      </c>
      <c r="G288" t="s">
        <v>19</v>
      </c>
      <c r="H288" t="s">
        <v>19</v>
      </c>
      <c r="I288" t="s">
        <v>19</v>
      </c>
      <c r="J288" t="s">
        <v>19</v>
      </c>
      <c r="K288" t="s">
        <v>19</v>
      </c>
      <c r="L288" t="s">
        <v>19</v>
      </c>
      <c r="M288" t="s">
        <v>19</v>
      </c>
      <c r="N288" t="s">
        <v>19</v>
      </c>
      <c r="O288" t="s">
        <v>38</v>
      </c>
      <c r="P288">
        <v>80</v>
      </c>
      <c r="Q288">
        <v>6</v>
      </c>
      <c r="R288" t="s">
        <v>529</v>
      </c>
      <c r="S288" t="s">
        <v>1238</v>
      </c>
      <c r="T288" t="s">
        <v>578</v>
      </c>
      <c r="U288" t="s">
        <v>579</v>
      </c>
      <c r="V288" t="s">
        <v>1224</v>
      </c>
    </row>
    <row r="289" spans="1:22" x14ac:dyDescent="0.25">
      <c r="A289" s="31" t="str">
        <f t="shared" si="4"/>
        <v>4000.6</v>
      </c>
      <c r="B289" t="s">
        <v>1224</v>
      </c>
      <c r="C289">
        <v>0</v>
      </c>
      <c r="D289" t="s">
        <v>523</v>
      </c>
      <c r="E289" t="s">
        <v>1242</v>
      </c>
      <c r="F289" t="s">
        <v>546</v>
      </c>
      <c r="G289" t="s">
        <v>1774</v>
      </c>
      <c r="H289" t="s">
        <v>1775</v>
      </c>
      <c r="I289" t="s">
        <v>1776</v>
      </c>
      <c r="J289" t="s">
        <v>19</v>
      </c>
      <c r="K289" t="s">
        <v>548</v>
      </c>
      <c r="L289" t="s">
        <v>34</v>
      </c>
      <c r="M289" t="s">
        <v>826</v>
      </c>
      <c r="N289" t="s">
        <v>758</v>
      </c>
      <c r="O289" t="s">
        <v>43</v>
      </c>
      <c r="P289">
        <v>13</v>
      </c>
      <c r="Q289">
        <v>1</v>
      </c>
      <c r="R289" t="s">
        <v>529</v>
      </c>
      <c r="S289" t="s">
        <v>1243</v>
      </c>
      <c r="T289" t="s">
        <v>559</v>
      </c>
      <c r="U289" t="s">
        <v>1244</v>
      </c>
      <c r="V289" t="s">
        <v>1245</v>
      </c>
    </row>
    <row r="290" spans="1:22" x14ac:dyDescent="0.25">
      <c r="A290" s="31" t="str">
        <f t="shared" si="4"/>
        <v>4000.6.1</v>
      </c>
      <c r="B290" t="s">
        <v>1224</v>
      </c>
      <c r="C290">
        <v>0</v>
      </c>
      <c r="D290" t="s">
        <v>533</v>
      </c>
      <c r="E290" t="s">
        <v>1246</v>
      </c>
      <c r="F290" t="s">
        <v>19</v>
      </c>
      <c r="G290" t="s">
        <v>19</v>
      </c>
      <c r="H290" t="s">
        <v>19</v>
      </c>
      <c r="I290" t="s">
        <v>19</v>
      </c>
      <c r="J290" t="s">
        <v>19</v>
      </c>
      <c r="K290" t="s">
        <v>19</v>
      </c>
      <c r="L290" t="s">
        <v>19</v>
      </c>
      <c r="M290" t="s">
        <v>19</v>
      </c>
      <c r="N290" t="s">
        <v>19</v>
      </c>
      <c r="O290" t="s">
        <v>419</v>
      </c>
      <c r="P290">
        <v>25</v>
      </c>
      <c r="Q290">
        <v>1</v>
      </c>
      <c r="R290" t="s">
        <v>529</v>
      </c>
      <c r="S290" t="s">
        <v>1247</v>
      </c>
      <c r="T290" t="s">
        <v>559</v>
      </c>
      <c r="U290" t="s">
        <v>560</v>
      </c>
      <c r="V290" t="s">
        <v>1224</v>
      </c>
    </row>
    <row r="291" spans="1:22" x14ac:dyDescent="0.25">
      <c r="A291" s="31" t="str">
        <f t="shared" si="4"/>
        <v>4000.6.2</v>
      </c>
      <c r="B291" t="s">
        <v>1224</v>
      </c>
      <c r="C291">
        <v>0</v>
      </c>
      <c r="D291" t="s">
        <v>1780</v>
      </c>
      <c r="E291" t="s">
        <v>1248</v>
      </c>
      <c r="F291" t="s">
        <v>19</v>
      </c>
      <c r="G291" t="s">
        <v>19</v>
      </c>
      <c r="H291" t="s">
        <v>19</v>
      </c>
      <c r="I291" t="s">
        <v>19</v>
      </c>
      <c r="J291" t="s">
        <v>19</v>
      </c>
      <c r="K291" t="s">
        <v>19</v>
      </c>
      <c r="L291" t="s">
        <v>19</v>
      </c>
      <c r="M291" t="s">
        <v>19</v>
      </c>
      <c r="N291" t="s">
        <v>19</v>
      </c>
      <c r="O291" t="s">
        <v>420</v>
      </c>
      <c r="P291">
        <v>0</v>
      </c>
      <c r="Q291">
        <v>1</v>
      </c>
      <c r="R291" t="s">
        <v>529</v>
      </c>
      <c r="S291" t="s">
        <v>1249</v>
      </c>
      <c r="T291" t="s">
        <v>563</v>
      </c>
      <c r="U291" t="s">
        <v>1250</v>
      </c>
      <c r="V291" t="s">
        <v>690</v>
      </c>
    </row>
    <row r="292" spans="1:22" x14ac:dyDescent="0.25">
      <c r="A292" s="31" t="str">
        <f t="shared" si="4"/>
        <v>4000.6.3</v>
      </c>
      <c r="B292" t="s">
        <v>1224</v>
      </c>
      <c r="C292">
        <v>0</v>
      </c>
      <c r="D292" t="s">
        <v>533</v>
      </c>
      <c r="E292" t="s">
        <v>1251</v>
      </c>
      <c r="F292" t="s">
        <v>19</v>
      </c>
      <c r="G292" t="s">
        <v>19</v>
      </c>
      <c r="H292" t="s">
        <v>19</v>
      </c>
      <c r="I292" t="s">
        <v>19</v>
      </c>
      <c r="J292" t="s">
        <v>19</v>
      </c>
      <c r="K292" t="s">
        <v>19</v>
      </c>
      <c r="L292" t="s">
        <v>19</v>
      </c>
      <c r="M292" t="s">
        <v>19</v>
      </c>
      <c r="N292" t="s">
        <v>19</v>
      </c>
      <c r="O292" t="s">
        <v>44</v>
      </c>
      <c r="P292">
        <v>25</v>
      </c>
      <c r="Q292">
        <v>1</v>
      </c>
      <c r="R292" t="s">
        <v>529</v>
      </c>
      <c r="S292" t="s">
        <v>1252</v>
      </c>
      <c r="T292" t="s">
        <v>1253</v>
      </c>
      <c r="U292" t="s">
        <v>1010</v>
      </c>
      <c r="V292" t="s">
        <v>1224</v>
      </c>
    </row>
    <row r="293" spans="1:22" x14ac:dyDescent="0.25">
      <c r="A293" s="31" t="str">
        <f t="shared" si="4"/>
        <v>4000.6.4</v>
      </c>
      <c r="B293" t="s">
        <v>1224</v>
      </c>
      <c r="C293">
        <v>0</v>
      </c>
      <c r="D293" t="s">
        <v>533</v>
      </c>
      <c r="E293" t="s">
        <v>1254</v>
      </c>
      <c r="F293" t="s">
        <v>19</v>
      </c>
      <c r="G293" t="s">
        <v>19</v>
      </c>
      <c r="H293" t="s">
        <v>19</v>
      </c>
      <c r="I293" t="s">
        <v>19</v>
      </c>
      <c r="J293" t="s">
        <v>19</v>
      </c>
      <c r="K293" t="s">
        <v>19</v>
      </c>
      <c r="L293" t="s">
        <v>19</v>
      </c>
      <c r="M293" t="s">
        <v>19</v>
      </c>
      <c r="N293" t="s">
        <v>19</v>
      </c>
      <c r="O293" t="s">
        <v>45</v>
      </c>
      <c r="P293">
        <v>25</v>
      </c>
      <c r="Q293">
        <v>1</v>
      </c>
      <c r="R293" t="s">
        <v>529</v>
      </c>
      <c r="S293" t="s">
        <v>1255</v>
      </c>
      <c r="T293" t="s">
        <v>1256</v>
      </c>
      <c r="U293" t="s">
        <v>1257</v>
      </c>
      <c r="V293" t="s">
        <v>1224</v>
      </c>
    </row>
    <row r="294" spans="1:22" x14ac:dyDescent="0.25">
      <c r="A294" s="31" t="str">
        <f t="shared" si="4"/>
        <v>4000.6.5</v>
      </c>
      <c r="B294" t="s">
        <v>1224</v>
      </c>
      <c r="C294">
        <v>0</v>
      </c>
      <c r="D294" t="s">
        <v>1780</v>
      </c>
      <c r="E294" t="s">
        <v>1258</v>
      </c>
      <c r="F294" t="s">
        <v>19</v>
      </c>
      <c r="G294" t="s">
        <v>19</v>
      </c>
      <c r="H294" t="s">
        <v>19</v>
      </c>
      <c r="I294" t="s">
        <v>19</v>
      </c>
      <c r="J294" t="s">
        <v>19</v>
      </c>
      <c r="K294" t="s">
        <v>19</v>
      </c>
      <c r="L294" t="s">
        <v>19</v>
      </c>
      <c r="M294" t="s">
        <v>19</v>
      </c>
      <c r="N294" t="s">
        <v>19</v>
      </c>
      <c r="O294" t="s">
        <v>421</v>
      </c>
      <c r="P294">
        <v>0</v>
      </c>
      <c r="Q294">
        <v>1</v>
      </c>
      <c r="R294" t="s">
        <v>529</v>
      </c>
      <c r="S294" t="s">
        <v>1259</v>
      </c>
      <c r="T294" t="s">
        <v>1260</v>
      </c>
      <c r="U294" t="s">
        <v>969</v>
      </c>
      <c r="V294" t="s">
        <v>590</v>
      </c>
    </row>
    <row r="295" spans="1:22" x14ac:dyDescent="0.25">
      <c r="A295" s="31" t="str">
        <f t="shared" si="4"/>
        <v>4000.6.6</v>
      </c>
      <c r="B295" t="s">
        <v>1224</v>
      </c>
      <c r="C295">
        <v>0</v>
      </c>
      <c r="D295" t="s">
        <v>533</v>
      </c>
      <c r="E295" t="s">
        <v>1261</v>
      </c>
      <c r="F295" t="s">
        <v>19</v>
      </c>
      <c r="G295" t="s">
        <v>19</v>
      </c>
      <c r="H295" t="s">
        <v>19</v>
      </c>
      <c r="I295" t="s">
        <v>19</v>
      </c>
      <c r="J295" t="s">
        <v>19</v>
      </c>
      <c r="K295" t="s">
        <v>19</v>
      </c>
      <c r="L295" t="s">
        <v>19</v>
      </c>
      <c r="M295" t="s">
        <v>19</v>
      </c>
      <c r="N295" t="s">
        <v>19</v>
      </c>
      <c r="O295" t="s">
        <v>46</v>
      </c>
      <c r="P295">
        <v>25</v>
      </c>
      <c r="Q295">
        <v>1</v>
      </c>
      <c r="R295" t="s">
        <v>529</v>
      </c>
      <c r="S295" t="s">
        <v>1262</v>
      </c>
      <c r="T295" t="s">
        <v>742</v>
      </c>
      <c r="U295" t="s">
        <v>1244</v>
      </c>
      <c r="V295" t="s">
        <v>1263</v>
      </c>
    </row>
    <row r="296" spans="1:22" x14ac:dyDescent="0.25">
      <c r="A296" s="31" t="str">
        <f t="shared" si="4"/>
        <v>4000.7</v>
      </c>
      <c r="B296" t="s">
        <v>1224</v>
      </c>
      <c r="C296">
        <v>0</v>
      </c>
      <c r="D296" t="s">
        <v>523</v>
      </c>
      <c r="E296" t="s">
        <v>1264</v>
      </c>
      <c r="F296" t="s">
        <v>546</v>
      </c>
      <c r="G296" t="s">
        <v>1774</v>
      </c>
      <c r="H296" t="s">
        <v>1775</v>
      </c>
      <c r="I296" t="s">
        <v>1776</v>
      </c>
      <c r="J296" t="s">
        <v>19</v>
      </c>
      <c r="K296" t="s">
        <v>548</v>
      </c>
      <c r="L296" t="s">
        <v>34</v>
      </c>
      <c r="M296" t="s">
        <v>826</v>
      </c>
      <c r="N296" t="s">
        <v>758</v>
      </c>
      <c r="O296" t="s">
        <v>47</v>
      </c>
      <c r="P296">
        <v>12</v>
      </c>
      <c r="Q296">
        <v>1</v>
      </c>
      <c r="R296" t="s">
        <v>529</v>
      </c>
      <c r="S296" t="s">
        <v>1243</v>
      </c>
      <c r="T296" t="s">
        <v>559</v>
      </c>
      <c r="U296" t="s">
        <v>1244</v>
      </c>
      <c r="V296" t="s">
        <v>1245</v>
      </c>
    </row>
    <row r="297" spans="1:22" x14ac:dyDescent="0.25">
      <c r="A297" s="31" t="str">
        <f t="shared" si="4"/>
        <v>4000.7.1</v>
      </c>
      <c r="B297" t="s">
        <v>1224</v>
      </c>
      <c r="C297">
        <v>0</v>
      </c>
      <c r="D297" t="s">
        <v>533</v>
      </c>
      <c r="E297" t="s">
        <v>1265</v>
      </c>
      <c r="F297" t="s">
        <v>19</v>
      </c>
      <c r="G297" t="s">
        <v>19</v>
      </c>
      <c r="H297" t="s">
        <v>19</v>
      </c>
      <c r="I297" t="s">
        <v>19</v>
      </c>
      <c r="J297" t="s">
        <v>19</v>
      </c>
      <c r="K297" t="s">
        <v>19</v>
      </c>
      <c r="L297" t="s">
        <v>19</v>
      </c>
      <c r="M297" t="s">
        <v>19</v>
      </c>
      <c r="N297" t="s">
        <v>19</v>
      </c>
      <c r="O297" t="s">
        <v>419</v>
      </c>
      <c r="P297">
        <v>25</v>
      </c>
      <c r="Q297">
        <v>1</v>
      </c>
      <c r="R297" t="s">
        <v>529</v>
      </c>
      <c r="S297" t="s">
        <v>1247</v>
      </c>
      <c r="T297" t="s">
        <v>559</v>
      </c>
      <c r="U297" t="s">
        <v>560</v>
      </c>
      <c r="V297" t="s">
        <v>1224</v>
      </c>
    </row>
    <row r="298" spans="1:22" x14ac:dyDescent="0.25">
      <c r="A298" s="31" t="str">
        <f t="shared" si="4"/>
        <v>4000.7.2</v>
      </c>
      <c r="B298" t="s">
        <v>1224</v>
      </c>
      <c r="C298">
        <v>0</v>
      </c>
      <c r="D298" t="s">
        <v>1780</v>
      </c>
      <c r="E298" t="s">
        <v>1266</v>
      </c>
      <c r="F298" t="s">
        <v>19</v>
      </c>
      <c r="G298" t="s">
        <v>19</v>
      </c>
      <c r="H298" t="s">
        <v>19</v>
      </c>
      <c r="I298" t="s">
        <v>19</v>
      </c>
      <c r="J298" t="s">
        <v>19</v>
      </c>
      <c r="K298" t="s">
        <v>19</v>
      </c>
      <c r="L298" t="s">
        <v>19</v>
      </c>
      <c r="M298" t="s">
        <v>19</v>
      </c>
      <c r="N298" t="s">
        <v>19</v>
      </c>
      <c r="O298" t="s">
        <v>420</v>
      </c>
      <c r="P298">
        <v>0</v>
      </c>
      <c r="Q298">
        <v>1</v>
      </c>
      <c r="R298" t="s">
        <v>529</v>
      </c>
      <c r="S298" t="s">
        <v>1249</v>
      </c>
      <c r="T298" t="s">
        <v>563</v>
      </c>
      <c r="U298" t="s">
        <v>1250</v>
      </c>
      <c r="V298" t="s">
        <v>690</v>
      </c>
    </row>
    <row r="299" spans="1:22" x14ac:dyDescent="0.25">
      <c r="A299" s="31" t="str">
        <f t="shared" si="4"/>
        <v>4000.7.3</v>
      </c>
      <c r="B299" t="s">
        <v>1224</v>
      </c>
      <c r="C299">
        <v>0</v>
      </c>
      <c r="D299" t="s">
        <v>533</v>
      </c>
      <c r="E299" t="s">
        <v>1267</v>
      </c>
      <c r="F299" t="s">
        <v>19</v>
      </c>
      <c r="G299" t="s">
        <v>19</v>
      </c>
      <c r="H299" t="s">
        <v>19</v>
      </c>
      <c r="I299" t="s">
        <v>19</v>
      </c>
      <c r="J299" t="s">
        <v>19</v>
      </c>
      <c r="K299" t="s">
        <v>19</v>
      </c>
      <c r="L299" t="s">
        <v>19</v>
      </c>
      <c r="M299" t="s">
        <v>19</v>
      </c>
      <c r="N299" t="s">
        <v>19</v>
      </c>
      <c r="O299" t="s">
        <v>44</v>
      </c>
      <c r="P299">
        <v>25</v>
      </c>
      <c r="Q299">
        <v>1</v>
      </c>
      <c r="R299" t="s">
        <v>529</v>
      </c>
      <c r="S299" t="s">
        <v>1252</v>
      </c>
      <c r="T299" t="s">
        <v>1253</v>
      </c>
      <c r="U299" t="s">
        <v>1010</v>
      </c>
      <c r="V299" t="s">
        <v>1224</v>
      </c>
    </row>
    <row r="300" spans="1:22" x14ac:dyDescent="0.25">
      <c r="A300" s="31" t="str">
        <f t="shared" si="4"/>
        <v>4000.7.4</v>
      </c>
      <c r="B300" t="s">
        <v>1224</v>
      </c>
      <c r="C300">
        <v>0</v>
      </c>
      <c r="D300" t="s">
        <v>533</v>
      </c>
      <c r="E300" t="s">
        <v>1268</v>
      </c>
      <c r="F300" t="s">
        <v>19</v>
      </c>
      <c r="G300" t="s">
        <v>19</v>
      </c>
      <c r="H300" t="s">
        <v>19</v>
      </c>
      <c r="I300" t="s">
        <v>19</v>
      </c>
      <c r="J300" t="s">
        <v>19</v>
      </c>
      <c r="K300" t="s">
        <v>19</v>
      </c>
      <c r="L300" t="s">
        <v>19</v>
      </c>
      <c r="M300" t="s">
        <v>19</v>
      </c>
      <c r="N300" t="s">
        <v>19</v>
      </c>
      <c r="O300" t="s">
        <v>45</v>
      </c>
      <c r="P300">
        <v>25</v>
      </c>
      <c r="Q300">
        <v>1</v>
      </c>
      <c r="R300" t="s">
        <v>529</v>
      </c>
      <c r="S300" t="s">
        <v>1255</v>
      </c>
      <c r="T300" t="s">
        <v>1256</v>
      </c>
      <c r="U300" t="s">
        <v>1257</v>
      </c>
      <c r="V300" t="s">
        <v>1224</v>
      </c>
    </row>
    <row r="301" spans="1:22" x14ac:dyDescent="0.25">
      <c r="A301" s="31" t="str">
        <f t="shared" si="4"/>
        <v>4000.7.5</v>
      </c>
      <c r="B301" t="s">
        <v>1224</v>
      </c>
      <c r="C301">
        <v>0</v>
      </c>
      <c r="D301" t="s">
        <v>1780</v>
      </c>
      <c r="E301" t="s">
        <v>1269</v>
      </c>
      <c r="F301" t="s">
        <v>19</v>
      </c>
      <c r="G301" t="s">
        <v>19</v>
      </c>
      <c r="H301" t="s">
        <v>19</v>
      </c>
      <c r="I301" t="s">
        <v>19</v>
      </c>
      <c r="J301" t="s">
        <v>19</v>
      </c>
      <c r="K301" t="s">
        <v>19</v>
      </c>
      <c r="L301" t="s">
        <v>19</v>
      </c>
      <c r="M301" t="s">
        <v>19</v>
      </c>
      <c r="N301" t="s">
        <v>19</v>
      </c>
      <c r="O301" t="s">
        <v>421</v>
      </c>
      <c r="P301">
        <v>0</v>
      </c>
      <c r="Q301">
        <v>1</v>
      </c>
      <c r="R301" t="s">
        <v>529</v>
      </c>
      <c r="S301" t="s">
        <v>1259</v>
      </c>
      <c r="T301" t="s">
        <v>1260</v>
      </c>
      <c r="U301" t="s">
        <v>969</v>
      </c>
      <c r="V301" t="s">
        <v>590</v>
      </c>
    </row>
    <row r="302" spans="1:22" x14ac:dyDescent="0.25">
      <c r="A302" s="31" t="str">
        <f t="shared" si="4"/>
        <v>4000.7.6</v>
      </c>
      <c r="B302" t="s">
        <v>1224</v>
      </c>
      <c r="C302">
        <v>0</v>
      </c>
      <c r="D302" t="s">
        <v>533</v>
      </c>
      <c r="E302" t="s">
        <v>1270</v>
      </c>
      <c r="F302" t="s">
        <v>19</v>
      </c>
      <c r="G302" t="s">
        <v>19</v>
      </c>
      <c r="H302" t="s">
        <v>19</v>
      </c>
      <c r="I302" t="s">
        <v>19</v>
      </c>
      <c r="J302" t="s">
        <v>19</v>
      </c>
      <c r="K302" t="s">
        <v>19</v>
      </c>
      <c r="L302" t="s">
        <v>19</v>
      </c>
      <c r="M302" t="s">
        <v>19</v>
      </c>
      <c r="N302" t="s">
        <v>19</v>
      </c>
      <c r="O302" t="s">
        <v>46</v>
      </c>
      <c r="P302">
        <v>25</v>
      </c>
      <c r="Q302">
        <v>1</v>
      </c>
      <c r="R302" t="s">
        <v>529</v>
      </c>
      <c r="S302" t="s">
        <v>1262</v>
      </c>
      <c r="T302" t="s">
        <v>742</v>
      </c>
      <c r="U302" t="s">
        <v>1244</v>
      </c>
      <c r="V302" t="s">
        <v>1263</v>
      </c>
    </row>
    <row r="303" spans="1:22" x14ac:dyDescent="0.25">
      <c r="A303" s="31" t="str">
        <f t="shared" si="4"/>
        <v>4000.8</v>
      </c>
      <c r="B303" t="s">
        <v>1224</v>
      </c>
      <c r="C303">
        <v>0</v>
      </c>
      <c r="D303" t="s">
        <v>523</v>
      </c>
      <c r="E303" t="s">
        <v>1271</v>
      </c>
      <c r="F303" t="s">
        <v>546</v>
      </c>
      <c r="G303" t="s">
        <v>1765</v>
      </c>
      <c r="H303" t="s">
        <v>1766</v>
      </c>
      <c r="I303" t="s">
        <v>1767</v>
      </c>
      <c r="J303" t="s">
        <v>19</v>
      </c>
      <c r="K303" t="s">
        <v>526</v>
      </c>
      <c r="L303" t="s">
        <v>34</v>
      </c>
      <c r="M303" t="s">
        <v>724</v>
      </c>
      <c r="N303" t="s">
        <v>758</v>
      </c>
      <c r="O303" t="s">
        <v>307</v>
      </c>
      <c r="P303">
        <v>5</v>
      </c>
      <c r="Q303">
        <v>1</v>
      </c>
      <c r="R303" t="s">
        <v>529</v>
      </c>
      <c r="S303" t="s">
        <v>1272</v>
      </c>
      <c r="T303" t="s">
        <v>559</v>
      </c>
      <c r="U303" t="s">
        <v>594</v>
      </c>
      <c r="V303" t="s">
        <v>1224</v>
      </c>
    </row>
    <row r="304" spans="1:22" x14ac:dyDescent="0.25">
      <c r="A304" s="31" t="str">
        <f t="shared" si="4"/>
        <v>4000.8.1</v>
      </c>
      <c r="B304" t="s">
        <v>1224</v>
      </c>
      <c r="C304">
        <v>0</v>
      </c>
      <c r="D304" t="s">
        <v>533</v>
      </c>
      <c r="E304" t="s">
        <v>1273</v>
      </c>
      <c r="F304" t="s">
        <v>19</v>
      </c>
      <c r="G304" t="s">
        <v>19</v>
      </c>
      <c r="H304" t="s">
        <v>19</v>
      </c>
      <c r="I304" t="s">
        <v>19</v>
      </c>
      <c r="J304" t="s">
        <v>19</v>
      </c>
      <c r="K304" t="s">
        <v>19</v>
      </c>
      <c r="L304" t="s">
        <v>19</v>
      </c>
      <c r="M304" t="s">
        <v>19</v>
      </c>
      <c r="N304" t="s">
        <v>19</v>
      </c>
      <c r="O304" t="s">
        <v>308</v>
      </c>
      <c r="P304">
        <v>100</v>
      </c>
      <c r="Q304">
        <v>1</v>
      </c>
      <c r="R304" t="s">
        <v>529</v>
      </c>
      <c r="S304" t="s">
        <v>1272</v>
      </c>
      <c r="T304" t="s">
        <v>559</v>
      </c>
      <c r="U304" t="s">
        <v>594</v>
      </c>
      <c r="V304" t="s">
        <v>1224</v>
      </c>
    </row>
    <row r="305" spans="1:22" ht="45" x14ac:dyDescent="0.25">
      <c r="A305" s="31" t="str">
        <f t="shared" si="4"/>
        <v>30.1</v>
      </c>
      <c r="B305" t="s">
        <v>1274</v>
      </c>
      <c r="C305">
        <v>0</v>
      </c>
      <c r="D305" t="s">
        <v>523</v>
      </c>
      <c r="E305" t="s">
        <v>1275</v>
      </c>
      <c r="F305" t="s">
        <v>546</v>
      </c>
      <c r="G305" t="s">
        <v>1777</v>
      </c>
      <c r="H305" t="s">
        <v>1778</v>
      </c>
      <c r="I305" t="s">
        <v>1779</v>
      </c>
      <c r="J305" t="s">
        <v>19</v>
      </c>
      <c r="K305" t="s">
        <v>526</v>
      </c>
      <c r="L305" t="s">
        <v>20</v>
      </c>
      <c r="M305" t="s">
        <v>576</v>
      </c>
      <c r="N305" t="s">
        <v>19</v>
      </c>
      <c r="O305" s="72" t="s">
        <v>114</v>
      </c>
      <c r="P305">
        <v>17</v>
      </c>
      <c r="Q305">
        <v>1</v>
      </c>
      <c r="R305" t="s">
        <v>529</v>
      </c>
      <c r="S305" t="s">
        <v>1276</v>
      </c>
      <c r="T305" t="s">
        <v>720</v>
      </c>
      <c r="U305" t="s">
        <v>795</v>
      </c>
      <c r="V305" t="s">
        <v>1274</v>
      </c>
    </row>
    <row r="306" spans="1:22" ht="45" x14ac:dyDescent="0.25">
      <c r="A306" s="31" t="str">
        <f t="shared" si="4"/>
        <v>30.1.1</v>
      </c>
      <c r="B306" t="s">
        <v>1274</v>
      </c>
      <c r="C306">
        <v>0</v>
      </c>
      <c r="D306" t="s">
        <v>533</v>
      </c>
      <c r="E306" t="s">
        <v>1277</v>
      </c>
      <c r="F306" t="s">
        <v>19</v>
      </c>
      <c r="G306" t="s">
        <v>19</v>
      </c>
      <c r="H306" t="s">
        <v>19</v>
      </c>
      <c r="I306" t="s">
        <v>19</v>
      </c>
      <c r="J306" t="s">
        <v>19</v>
      </c>
      <c r="K306" t="s">
        <v>19</v>
      </c>
      <c r="L306" t="s">
        <v>19</v>
      </c>
      <c r="M306" t="s">
        <v>19</v>
      </c>
      <c r="N306" t="s">
        <v>19</v>
      </c>
      <c r="O306" s="72" t="s">
        <v>115</v>
      </c>
      <c r="P306">
        <v>20</v>
      </c>
      <c r="Q306">
        <v>1</v>
      </c>
      <c r="R306" t="s">
        <v>529</v>
      </c>
      <c r="S306" t="s">
        <v>1278</v>
      </c>
      <c r="T306" t="s">
        <v>720</v>
      </c>
      <c r="U306" t="s">
        <v>942</v>
      </c>
      <c r="V306" t="s">
        <v>1274</v>
      </c>
    </row>
    <row r="307" spans="1:22" ht="30" x14ac:dyDescent="0.25">
      <c r="A307" s="31" t="str">
        <f t="shared" si="4"/>
        <v>30.1.2</v>
      </c>
      <c r="B307" t="s">
        <v>1274</v>
      </c>
      <c r="C307">
        <v>0</v>
      </c>
      <c r="D307" t="s">
        <v>533</v>
      </c>
      <c r="E307" t="s">
        <v>1279</v>
      </c>
      <c r="F307" t="s">
        <v>19</v>
      </c>
      <c r="G307" t="s">
        <v>19</v>
      </c>
      <c r="H307" t="s">
        <v>19</v>
      </c>
      <c r="I307" t="s">
        <v>19</v>
      </c>
      <c r="J307" t="s">
        <v>19</v>
      </c>
      <c r="K307" t="s">
        <v>19</v>
      </c>
      <c r="L307" t="s">
        <v>19</v>
      </c>
      <c r="M307" t="s">
        <v>19</v>
      </c>
      <c r="N307" t="s">
        <v>19</v>
      </c>
      <c r="O307" s="72" t="s">
        <v>116</v>
      </c>
      <c r="P307">
        <v>20</v>
      </c>
      <c r="Q307">
        <v>1</v>
      </c>
      <c r="R307" t="s">
        <v>529</v>
      </c>
      <c r="S307" t="s">
        <v>1280</v>
      </c>
      <c r="T307" t="s">
        <v>1281</v>
      </c>
      <c r="U307" t="s">
        <v>685</v>
      </c>
      <c r="V307" t="s">
        <v>1274</v>
      </c>
    </row>
    <row r="308" spans="1:22" ht="45" x14ac:dyDescent="0.25">
      <c r="A308" s="31" t="str">
        <f t="shared" si="4"/>
        <v>30.1.3</v>
      </c>
      <c r="B308" t="s">
        <v>1274</v>
      </c>
      <c r="C308">
        <v>0</v>
      </c>
      <c r="D308" t="s">
        <v>533</v>
      </c>
      <c r="E308" t="s">
        <v>1282</v>
      </c>
      <c r="F308" t="s">
        <v>19</v>
      </c>
      <c r="G308" t="s">
        <v>19</v>
      </c>
      <c r="H308" t="s">
        <v>19</v>
      </c>
      <c r="I308" t="s">
        <v>19</v>
      </c>
      <c r="J308" t="s">
        <v>19</v>
      </c>
      <c r="K308" t="s">
        <v>19</v>
      </c>
      <c r="L308" t="s">
        <v>19</v>
      </c>
      <c r="M308" t="s">
        <v>19</v>
      </c>
      <c r="N308" t="s">
        <v>19</v>
      </c>
      <c r="O308" s="72" t="s">
        <v>117</v>
      </c>
      <c r="P308">
        <v>20</v>
      </c>
      <c r="Q308">
        <v>1</v>
      </c>
      <c r="R308" t="s">
        <v>529</v>
      </c>
      <c r="S308" t="s">
        <v>1283</v>
      </c>
      <c r="T308" t="s">
        <v>893</v>
      </c>
      <c r="U308" t="s">
        <v>894</v>
      </c>
      <c r="V308" t="s">
        <v>1274</v>
      </c>
    </row>
    <row r="309" spans="1:22" ht="30" x14ac:dyDescent="0.25">
      <c r="A309" s="31" t="str">
        <f t="shared" si="4"/>
        <v>30.1.4</v>
      </c>
      <c r="B309" t="s">
        <v>1274</v>
      </c>
      <c r="C309">
        <v>0</v>
      </c>
      <c r="D309" t="s">
        <v>533</v>
      </c>
      <c r="E309" t="s">
        <v>1284</v>
      </c>
      <c r="F309" t="s">
        <v>19</v>
      </c>
      <c r="G309" t="s">
        <v>19</v>
      </c>
      <c r="H309" t="s">
        <v>19</v>
      </c>
      <c r="I309" t="s">
        <v>19</v>
      </c>
      <c r="J309" t="s">
        <v>19</v>
      </c>
      <c r="K309" t="s">
        <v>19</v>
      </c>
      <c r="L309" t="s">
        <v>19</v>
      </c>
      <c r="M309" t="s">
        <v>19</v>
      </c>
      <c r="N309" t="s">
        <v>19</v>
      </c>
      <c r="O309" s="72" t="s">
        <v>118</v>
      </c>
      <c r="P309">
        <v>40</v>
      </c>
      <c r="Q309">
        <v>2</v>
      </c>
      <c r="R309" t="s">
        <v>529</v>
      </c>
      <c r="S309" t="s">
        <v>1285</v>
      </c>
      <c r="T309" t="s">
        <v>898</v>
      </c>
      <c r="U309" t="s">
        <v>795</v>
      </c>
      <c r="V309" t="s">
        <v>1274</v>
      </c>
    </row>
    <row r="310" spans="1:22" ht="30" x14ac:dyDescent="0.25">
      <c r="A310" s="31" t="str">
        <f t="shared" si="4"/>
        <v>30.2</v>
      </c>
      <c r="B310" t="s">
        <v>1274</v>
      </c>
      <c r="C310">
        <v>0</v>
      </c>
      <c r="D310" t="s">
        <v>523</v>
      </c>
      <c r="E310" t="s">
        <v>1286</v>
      </c>
      <c r="F310" t="s">
        <v>546</v>
      </c>
      <c r="G310" t="s">
        <v>1762</v>
      </c>
      <c r="H310" t="s">
        <v>1763</v>
      </c>
      <c r="I310" t="s">
        <v>1764</v>
      </c>
      <c r="J310" t="s">
        <v>19</v>
      </c>
      <c r="K310" t="s">
        <v>526</v>
      </c>
      <c r="L310" t="s">
        <v>40</v>
      </c>
      <c r="M310" t="s">
        <v>673</v>
      </c>
      <c r="N310" t="s">
        <v>19</v>
      </c>
      <c r="O310" s="72" t="s">
        <v>169</v>
      </c>
      <c r="P310">
        <v>17</v>
      </c>
      <c r="Q310">
        <v>100</v>
      </c>
      <c r="R310" t="s">
        <v>568</v>
      </c>
      <c r="S310" t="s">
        <v>1287</v>
      </c>
      <c r="T310" t="s">
        <v>965</v>
      </c>
      <c r="U310" t="s">
        <v>551</v>
      </c>
      <c r="V310" t="s">
        <v>1274</v>
      </c>
    </row>
    <row r="311" spans="1:22" ht="60" x14ac:dyDescent="0.25">
      <c r="A311" s="31" t="str">
        <f t="shared" si="4"/>
        <v>30.2.1</v>
      </c>
      <c r="B311" t="s">
        <v>1274</v>
      </c>
      <c r="C311">
        <v>0</v>
      </c>
      <c r="D311" t="s">
        <v>533</v>
      </c>
      <c r="E311" t="s">
        <v>1288</v>
      </c>
      <c r="F311" t="s">
        <v>19</v>
      </c>
      <c r="G311" t="s">
        <v>19</v>
      </c>
      <c r="H311" t="s">
        <v>19</v>
      </c>
      <c r="I311" t="s">
        <v>19</v>
      </c>
      <c r="J311" t="s">
        <v>19</v>
      </c>
      <c r="K311" t="s">
        <v>19</v>
      </c>
      <c r="L311" t="s">
        <v>19</v>
      </c>
      <c r="M311" t="s">
        <v>19</v>
      </c>
      <c r="N311" t="s">
        <v>19</v>
      </c>
      <c r="O311" s="72" t="s">
        <v>170</v>
      </c>
      <c r="P311">
        <v>15</v>
      </c>
      <c r="Q311">
        <v>2</v>
      </c>
      <c r="R311" t="s">
        <v>529</v>
      </c>
      <c r="S311" t="s">
        <v>1289</v>
      </c>
      <c r="T311" t="s">
        <v>965</v>
      </c>
      <c r="U311" t="s">
        <v>1290</v>
      </c>
      <c r="V311" t="s">
        <v>1274</v>
      </c>
    </row>
    <row r="312" spans="1:22" ht="45" x14ac:dyDescent="0.25">
      <c r="A312" s="31" t="str">
        <f t="shared" si="4"/>
        <v>30.2.2</v>
      </c>
      <c r="B312" t="s">
        <v>1274</v>
      </c>
      <c r="C312">
        <v>0</v>
      </c>
      <c r="D312" t="s">
        <v>533</v>
      </c>
      <c r="E312" t="s">
        <v>1291</v>
      </c>
      <c r="F312" t="s">
        <v>19</v>
      </c>
      <c r="G312" t="s">
        <v>19</v>
      </c>
      <c r="H312" t="s">
        <v>19</v>
      </c>
      <c r="I312" t="s">
        <v>19</v>
      </c>
      <c r="J312" t="s">
        <v>19</v>
      </c>
      <c r="K312" t="s">
        <v>19</v>
      </c>
      <c r="L312" t="s">
        <v>19</v>
      </c>
      <c r="M312" t="s">
        <v>19</v>
      </c>
      <c r="N312" t="s">
        <v>19</v>
      </c>
      <c r="O312" s="72" t="s">
        <v>171</v>
      </c>
      <c r="P312">
        <v>30</v>
      </c>
      <c r="Q312">
        <v>1</v>
      </c>
      <c r="R312" t="s">
        <v>529</v>
      </c>
      <c r="S312" t="s">
        <v>1292</v>
      </c>
      <c r="T312" t="s">
        <v>1293</v>
      </c>
      <c r="U312" t="s">
        <v>615</v>
      </c>
      <c r="V312" t="s">
        <v>1274</v>
      </c>
    </row>
    <row r="313" spans="1:22" ht="30" x14ac:dyDescent="0.25">
      <c r="A313" s="31" t="str">
        <f t="shared" si="4"/>
        <v>30.2.3</v>
      </c>
      <c r="B313" t="s">
        <v>1274</v>
      </c>
      <c r="C313">
        <v>0</v>
      </c>
      <c r="D313" t="s">
        <v>533</v>
      </c>
      <c r="E313" t="s">
        <v>1294</v>
      </c>
      <c r="F313" t="s">
        <v>19</v>
      </c>
      <c r="G313" t="s">
        <v>19</v>
      </c>
      <c r="H313" t="s">
        <v>19</v>
      </c>
      <c r="I313" t="s">
        <v>19</v>
      </c>
      <c r="J313" t="s">
        <v>19</v>
      </c>
      <c r="K313" t="s">
        <v>19</v>
      </c>
      <c r="L313" t="s">
        <v>19</v>
      </c>
      <c r="M313" t="s">
        <v>19</v>
      </c>
      <c r="N313" t="s">
        <v>19</v>
      </c>
      <c r="O313" s="72" t="s">
        <v>99</v>
      </c>
      <c r="P313">
        <v>50</v>
      </c>
      <c r="Q313">
        <v>100</v>
      </c>
      <c r="R313" t="s">
        <v>568</v>
      </c>
      <c r="S313" t="s">
        <v>996</v>
      </c>
      <c r="T313" t="s">
        <v>983</v>
      </c>
      <c r="U313" t="s">
        <v>579</v>
      </c>
      <c r="V313" t="s">
        <v>1274</v>
      </c>
    </row>
    <row r="314" spans="1:22" ht="30" x14ac:dyDescent="0.25">
      <c r="A314" s="31" t="str">
        <f t="shared" si="4"/>
        <v>30.2.4</v>
      </c>
      <c r="B314" t="s">
        <v>1274</v>
      </c>
      <c r="C314">
        <v>0</v>
      </c>
      <c r="D314" t="s">
        <v>533</v>
      </c>
      <c r="E314" t="s">
        <v>1295</v>
      </c>
      <c r="F314" t="s">
        <v>19</v>
      </c>
      <c r="G314" t="s">
        <v>19</v>
      </c>
      <c r="H314" t="s">
        <v>19</v>
      </c>
      <c r="I314" t="s">
        <v>19</v>
      </c>
      <c r="J314" t="s">
        <v>19</v>
      </c>
      <c r="K314" t="s">
        <v>19</v>
      </c>
      <c r="L314" t="s">
        <v>19</v>
      </c>
      <c r="M314" t="s">
        <v>19</v>
      </c>
      <c r="N314" t="s">
        <v>19</v>
      </c>
      <c r="O314" s="72" t="s">
        <v>172</v>
      </c>
      <c r="P314">
        <v>5</v>
      </c>
      <c r="Q314">
        <v>2</v>
      </c>
      <c r="R314" t="s">
        <v>529</v>
      </c>
      <c r="S314" t="s">
        <v>1296</v>
      </c>
      <c r="T314" t="s">
        <v>745</v>
      </c>
      <c r="U314" t="s">
        <v>551</v>
      </c>
      <c r="V314" t="s">
        <v>1274</v>
      </c>
    </row>
    <row r="315" spans="1:22" ht="45" x14ac:dyDescent="0.25">
      <c r="A315" s="31" t="str">
        <f t="shared" si="4"/>
        <v>30.3</v>
      </c>
      <c r="B315" t="s">
        <v>1274</v>
      </c>
      <c r="C315">
        <v>0</v>
      </c>
      <c r="D315" t="s">
        <v>523</v>
      </c>
      <c r="E315" t="s">
        <v>1297</v>
      </c>
      <c r="F315" t="s">
        <v>546</v>
      </c>
      <c r="G315" t="s">
        <v>1762</v>
      </c>
      <c r="H315" t="s">
        <v>1763</v>
      </c>
      <c r="I315" t="s">
        <v>1764</v>
      </c>
      <c r="J315" t="s">
        <v>19</v>
      </c>
      <c r="K315" t="s">
        <v>526</v>
      </c>
      <c r="L315" t="s">
        <v>20</v>
      </c>
      <c r="M315" t="s">
        <v>1298</v>
      </c>
      <c r="N315" t="s">
        <v>19</v>
      </c>
      <c r="O315" s="72" t="s">
        <v>97</v>
      </c>
      <c r="P315">
        <v>17</v>
      </c>
      <c r="Q315">
        <v>1</v>
      </c>
      <c r="R315" t="s">
        <v>529</v>
      </c>
      <c r="S315" t="s">
        <v>1299</v>
      </c>
      <c r="T315" t="s">
        <v>1300</v>
      </c>
      <c r="U315" t="s">
        <v>551</v>
      </c>
      <c r="V315" t="s">
        <v>1274</v>
      </c>
    </row>
    <row r="316" spans="1:22" ht="30" x14ac:dyDescent="0.25">
      <c r="A316" s="31" t="str">
        <f t="shared" si="4"/>
        <v>30.3.1</v>
      </c>
      <c r="B316" t="s">
        <v>1274</v>
      </c>
      <c r="C316">
        <v>0</v>
      </c>
      <c r="D316" t="s">
        <v>533</v>
      </c>
      <c r="E316" t="s">
        <v>1301</v>
      </c>
      <c r="F316" t="s">
        <v>19</v>
      </c>
      <c r="G316" t="s">
        <v>19</v>
      </c>
      <c r="H316" t="s">
        <v>19</v>
      </c>
      <c r="I316" t="s">
        <v>19</v>
      </c>
      <c r="J316" t="s">
        <v>19</v>
      </c>
      <c r="K316" t="s">
        <v>19</v>
      </c>
      <c r="L316" t="s">
        <v>19</v>
      </c>
      <c r="M316" t="s">
        <v>19</v>
      </c>
      <c r="N316" t="s">
        <v>19</v>
      </c>
      <c r="O316" s="72" t="s">
        <v>98</v>
      </c>
      <c r="P316">
        <v>20</v>
      </c>
      <c r="Q316">
        <v>1</v>
      </c>
      <c r="R316" t="s">
        <v>529</v>
      </c>
      <c r="S316" t="s">
        <v>1302</v>
      </c>
      <c r="T316" t="s">
        <v>1300</v>
      </c>
      <c r="U316" t="s">
        <v>560</v>
      </c>
      <c r="V316" t="s">
        <v>1274</v>
      </c>
    </row>
    <row r="317" spans="1:22" ht="30" x14ac:dyDescent="0.25">
      <c r="A317" s="31" t="str">
        <f t="shared" si="4"/>
        <v>30.3.2</v>
      </c>
      <c r="B317" t="s">
        <v>1274</v>
      </c>
      <c r="C317">
        <v>0</v>
      </c>
      <c r="D317" t="s">
        <v>533</v>
      </c>
      <c r="E317" t="s">
        <v>1303</v>
      </c>
      <c r="F317" t="s">
        <v>19</v>
      </c>
      <c r="G317" t="s">
        <v>19</v>
      </c>
      <c r="H317" t="s">
        <v>19</v>
      </c>
      <c r="I317" t="s">
        <v>19</v>
      </c>
      <c r="J317" t="s">
        <v>19</v>
      </c>
      <c r="K317" t="s">
        <v>19</v>
      </c>
      <c r="L317" t="s">
        <v>19</v>
      </c>
      <c r="M317" t="s">
        <v>19</v>
      </c>
      <c r="N317" t="s">
        <v>19</v>
      </c>
      <c r="O317" s="72" t="s">
        <v>99</v>
      </c>
      <c r="P317">
        <v>80</v>
      </c>
      <c r="Q317">
        <v>100</v>
      </c>
      <c r="R317" t="s">
        <v>568</v>
      </c>
      <c r="S317" t="s">
        <v>996</v>
      </c>
      <c r="T317" t="s">
        <v>1304</v>
      </c>
      <c r="U317" t="s">
        <v>551</v>
      </c>
      <c r="V317" t="s">
        <v>1274</v>
      </c>
    </row>
    <row r="318" spans="1:22" ht="30" x14ac:dyDescent="0.25">
      <c r="A318" s="31" t="str">
        <f t="shared" si="4"/>
        <v>30.4</v>
      </c>
      <c r="B318" t="s">
        <v>1274</v>
      </c>
      <c r="C318">
        <v>0</v>
      </c>
      <c r="D318" t="s">
        <v>523</v>
      </c>
      <c r="E318" t="s">
        <v>1305</v>
      </c>
      <c r="F318" t="s">
        <v>546</v>
      </c>
      <c r="G318" t="s">
        <v>1762</v>
      </c>
      <c r="H318" t="s">
        <v>1763</v>
      </c>
      <c r="I318" t="s">
        <v>1764</v>
      </c>
      <c r="J318" t="s">
        <v>19</v>
      </c>
      <c r="K318" t="s">
        <v>548</v>
      </c>
      <c r="L318" t="s">
        <v>40</v>
      </c>
      <c r="M318" t="s">
        <v>1298</v>
      </c>
      <c r="N318" t="s">
        <v>19</v>
      </c>
      <c r="O318" s="72" t="s">
        <v>100</v>
      </c>
      <c r="P318">
        <v>17</v>
      </c>
      <c r="Q318">
        <v>1</v>
      </c>
      <c r="R318" t="s">
        <v>529</v>
      </c>
      <c r="S318" t="s">
        <v>1306</v>
      </c>
      <c r="T318" t="s">
        <v>893</v>
      </c>
      <c r="U318" t="s">
        <v>1307</v>
      </c>
      <c r="V318" t="s">
        <v>1308</v>
      </c>
    </row>
    <row r="319" spans="1:22" ht="30" x14ac:dyDescent="0.25">
      <c r="A319" s="31" t="str">
        <f t="shared" si="4"/>
        <v>30.4.1</v>
      </c>
      <c r="B319" t="s">
        <v>1274</v>
      </c>
      <c r="C319">
        <v>0</v>
      </c>
      <c r="D319" t="s">
        <v>533</v>
      </c>
      <c r="E319" t="s">
        <v>1309</v>
      </c>
      <c r="F319" t="s">
        <v>19</v>
      </c>
      <c r="G319" t="s">
        <v>19</v>
      </c>
      <c r="H319" t="s">
        <v>19</v>
      </c>
      <c r="I319" t="s">
        <v>19</v>
      </c>
      <c r="J319" t="s">
        <v>19</v>
      </c>
      <c r="K319" t="s">
        <v>19</v>
      </c>
      <c r="L319" t="s">
        <v>19</v>
      </c>
      <c r="M319" t="s">
        <v>19</v>
      </c>
      <c r="N319" t="s">
        <v>19</v>
      </c>
      <c r="O319" s="72" t="s">
        <v>101</v>
      </c>
      <c r="P319">
        <v>10</v>
      </c>
      <c r="Q319">
        <v>1</v>
      </c>
      <c r="R319" t="s">
        <v>529</v>
      </c>
      <c r="S319" t="s">
        <v>1310</v>
      </c>
      <c r="T319" t="s">
        <v>893</v>
      </c>
      <c r="U319" t="s">
        <v>1311</v>
      </c>
      <c r="V319" t="s">
        <v>1274</v>
      </c>
    </row>
    <row r="320" spans="1:22" ht="30" x14ac:dyDescent="0.25">
      <c r="A320" s="31" t="str">
        <f t="shared" si="4"/>
        <v>30.4.2</v>
      </c>
      <c r="B320" t="s">
        <v>1274</v>
      </c>
      <c r="C320">
        <v>0</v>
      </c>
      <c r="D320" t="s">
        <v>533</v>
      </c>
      <c r="E320" t="s">
        <v>1312</v>
      </c>
      <c r="F320" t="s">
        <v>19</v>
      </c>
      <c r="G320" t="s">
        <v>19</v>
      </c>
      <c r="H320" t="s">
        <v>19</v>
      </c>
      <c r="I320" t="s">
        <v>19</v>
      </c>
      <c r="J320" t="s">
        <v>19</v>
      </c>
      <c r="K320" t="s">
        <v>19</v>
      </c>
      <c r="L320" t="s">
        <v>19</v>
      </c>
      <c r="M320" t="s">
        <v>19</v>
      </c>
      <c r="N320" t="s">
        <v>19</v>
      </c>
      <c r="O320" s="72" t="s">
        <v>102</v>
      </c>
      <c r="P320">
        <v>30</v>
      </c>
      <c r="Q320">
        <v>100</v>
      </c>
      <c r="R320" t="s">
        <v>568</v>
      </c>
      <c r="S320" t="s">
        <v>1313</v>
      </c>
      <c r="T320" t="s">
        <v>1046</v>
      </c>
      <c r="U320" t="s">
        <v>1167</v>
      </c>
      <c r="V320" t="s">
        <v>1308</v>
      </c>
    </row>
    <row r="321" spans="1:22" ht="30" x14ac:dyDescent="0.25">
      <c r="A321" s="31" t="str">
        <f t="shared" si="4"/>
        <v>30.4.3</v>
      </c>
      <c r="B321" t="s">
        <v>1274</v>
      </c>
      <c r="C321">
        <v>0</v>
      </c>
      <c r="D321" t="s">
        <v>533</v>
      </c>
      <c r="E321" t="s">
        <v>1314</v>
      </c>
      <c r="F321" t="s">
        <v>19</v>
      </c>
      <c r="G321" t="s">
        <v>19</v>
      </c>
      <c r="H321" t="s">
        <v>19</v>
      </c>
      <c r="I321" t="s">
        <v>19</v>
      </c>
      <c r="J321" t="s">
        <v>19</v>
      </c>
      <c r="K321" t="s">
        <v>19</v>
      </c>
      <c r="L321" t="s">
        <v>19</v>
      </c>
      <c r="M321" t="s">
        <v>19</v>
      </c>
      <c r="N321" t="s">
        <v>19</v>
      </c>
      <c r="O321" s="72" t="s">
        <v>103</v>
      </c>
      <c r="P321">
        <v>50</v>
      </c>
      <c r="Q321">
        <v>1</v>
      </c>
      <c r="R321" t="s">
        <v>529</v>
      </c>
      <c r="S321" t="s">
        <v>1315</v>
      </c>
      <c r="T321" t="s">
        <v>1316</v>
      </c>
      <c r="U321" t="s">
        <v>735</v>
      </c>
      <c r="V321" t="s">
        <v>1308</v>
      </c>
    </row>
    <row r="322" spans="1:22" ht="60" x14ac:dyDescent="0.25">
      <c r="A322" s="31" t="str">
        <f t="shared" si="4"/>
        <v>30.4.4</v>
      </c>
      <c r="B322" t="s">
        <v>1274</v>
      </c>
      <c r="C322">
        <v>0</v>
      </c>
      <c r="D322" t="s">
        <v>533</v>
      </c>
      <c r="E322" t="s">
        <v>1317</v>
      </c>
      <c r="F322" t="s">
        <v>19</v>
      </c>
      <c r="G322" t="s">
        <v>19</v>
      </c>
      <c r="H322" t="s">
        <v>19</v>
      </c>
      <c r="I322" t="s">
        <v>19</v>
      </c>
      <c r="J322" t="s">
        <v>19</v>
      </c>
      <c r="K322" t="s">
        <v>19</v>
      </c>
      <c r="L322" t="s">
        <v>19</v>
      </c>
      <c r="M322" t="s">
        <v>19</v>
      </c>
      <c r="N322" t="s">
        <v>19</v>
      </c>
      <c r="O322" s="72" t="s">
        <v>104</v>
      </c>
      <c r="P322">
        <v>10</v>
      </c>
      <c r="Q322">
        <v>1</v>
      </c>
      <c r="R322" t="s">
        <v>529</v>
      </c>
      <c r="S322" t="s">
        <v>1318</v>
      </c>
      <c r="T322" t="s">
        <v>1319</v>
      </c>
      <c r="U322" t="s">
        <v>1307</v>
      </c>
      <c r="V322" t="s">
        <v>1308</v>
      </c>
    </row>
    <row r="323" spans="1:22" x14ac:dyDescent="0.25">
      <c r="A323" s="31" t="str">
        <f t="shared" si="4"/>
        <v>30.5</v>
      </c>
      <c r="B323" t="s">
        <v>1274</v>
      </c>
      <c r="C323">
        <v>0</v>
      </c>
      <c r="D323" t="s">
        <v>523</v>
      </c>
      <c r="E323" t="s">
        <v>1320</v>
      </c>
      <c r="F323" t="s">
        <v>525</v>
      </c>
      <c r="G323" t="s">
        <v>1762</v>
      </c>
      <c r="H323" t="s">
        <v>1763</v>
      </c>
      <c r="I323" t="s">
        <v>1764</v>
      </c>
      <c r="J323" t="s">
        <v>19</v>
      </c>
      <c r="K323" t="s">
        <v>526</v>
      </c>
      <c r="L323" t="s">
        <v>19</v>
      </c>
      <c r="M323" t="s">
        <v>1321</v>
      </c>
      <c r="N323" t="s">
        <v>1322</v>
      </c>
      <c r="O323" s="72" t="s">
        <v>317</v>
      </c>
      <c r="P323">
        <v>16</v>
      </c>
      <c r="Q323">
        <v>100</v>
      </c>
      <c r="R323" t="s">
        <v>568</v>
      </c>
      <c r="S323" t="s">
        <v>1323</v>
      </c>
      <c r="T323" t="s">
        <v>531</v>
      </c>
      <c r="U323" t="s">
        <v>643</v>
      </c>
      <c r="V323" t="s">
        <v>1274</v>
      </c>
    </row>
    <row r="324" spans="1:22" ht="30" x14ac:dyDescent="0.25">
      <c r="A324" s="31" t="str">
        <f t="shared" ref="A324:A387" si="5">+E324</f>
        <v>30.5.1</v>
      </c>
      <c r="B324" t="s">
        <v>1274</v>
      </c>
      <c r="C324">
        <v>0</v>
      </c>
      <c r="D324" t="s">
        <v>533</v>
      </c>
      <c r="E324" t="s">
        <v>1324</v>
      </c>
      <c r="F324" t="s">
        <v>19</v>
      </c>
      <c r="G324" t="s">
        <v>19</v>
      </c>
      <c r="H324" t="s">
        <v>19</v>
      </c>
      <c r="I324" t="s">
        <v>19</v>
      </c>
      <c r="J324" t="s">
        <v>19</v>
      </c>
      <c r="K324" t="s">
        <v>19</v>
      </c>
      <c r="L324" t="s">
        <v>19</v>
      </c>
      <c r="M324" t="s">
        <v>19</v>
      </c>
      <c r="N324" t="s">
        <v>19</v>
      </c>
      <c r="O324" s="72" t="s">
        <v>318</v>
      </c>
      <c r="P324">
        <v>20</v>
      </c>
      <c r="Q324">
        <v>1</v>
      </c>
      <c r="R324" t="s">
        <v>529</v>
      </c>
      <c r="S324" t="s">
        <v>1325</v>
      </c>
      <c r="T324" t="s">
        <v>531</v>
      </c>
      <c r="U324" t="s">
        <v>703</v>
      </c>
      <c r="V324" t="s">
        <v>1274</v>
      </c>
    </row>
    <row r="325" spans="1:22" ht="30" x14ac:dyDescent="0.25">
      <c r="A325" s="31" t="str">
        <f t="shared" si="5"/>
        <v>30.5.2</v>
      </c>
      <c r="B325" t="s">
        <v>1274</v>
      </c>
      <c r="C325">
        <v>0</v>
      </c>
      <c r="D325" t="s">
        <v>533</v>
      </c>
      <c r="E325" t="s">
        <v>1326</v>
      </c>
      <c r="F325" t="s">
        <v>19</v>
      </c>
      <c r="G325" t="s">
        <v>19</v>
      </c>
      <c r="H325" t="s">
        <v>19</v>
      </c>
      <c r="I325" t="s">
        <v>19</v>
      </c>
      <c r="J325" t="s">
        <v>19</v>
      </c>
      <c r="K325" t="s">
        <v>19</v>
      </c>
      <c r="L325" t="s">
        <v>19</v>
      </c>
      <c r="M325" t="s">
        <v>19</v>
      </c>
      <c r="N325" t="s">
        <v>19</v>
      </c>
      <c r="O325" s="72" t="s">
        <v>319</v>
      </c>
      <c r="P325">
        <v>80</v>
      </c>
      <c r="Q325">
        <v>100</v>
      </c>
      <c r="R325" t="s">
        <v>568</v>
      </c>
      <c r="S325" t="s">
        <v>1327</v>
      </c>
      <c r="T325" t="s">
        <v>703</v>
      </c>
      <c r="U325" t="s">
        <v>643</v>
      </c>
      <c r="V325" t="s">
        <v>1274</v>
      </c>
    </row>
    <row r="326" spans="1:22" x14ac:dyDescent="0.25">
      <c r="A326" s="31" t="str">
        <f t="shared" si="5"/>
        <v>30.6</v>
      </c>
      <c r="B326" t="s">
        <v>1274</v>
      </c>
      <c r="C326">
        <v>0</v>
      </c>
      <c r="D326" t="s">
        <v>523</v>
      </c>
      <c r="E326" t="s">
        <v>1328</v>
      </c>
      <c r="F326" t="s">
        <v>525</v>
      </c>
      <c r="G326" t="s">
        <v>1762</v>
      </c>
      <c r="H326" t="s">
        <v>1763</v>
      </c>
      <c r="I326" t="s">
        <v>1764</v>
      </c>
      <c r="J326" t="s">
        <v>19</v>
      </c>
      <c r="K326" t="s">
        <v>548</v>
      </c>
      <c r="L326" t="s">
        <v>19</v>
      </c>
      <c r="M326" t="s">
        <v>1329</v>
      </c>
      <c r="N326" t="s">
        <v>1322</v>
      </c>
      <c r="O326" s="72" t="s">
        <v>96</v>
      </c>
      <c r="P326">
        <v>16</v>
      </c>
      <c r="Q326">
        <v>100</v>
      </c>
      <c r="R326" t="s">
        <v>568</v>
      </c>
      <c r="S326" t="s">
        <v>1323</v>
      </c>
      <c r="T326" t="s">
        <v>531</v>
      </c>
      <c r="U326" t="s">
        <v>643</v>
      </c>
      <c r="V326" t="s">
        <v>1330</v>
      </c>
    </row>
    <row r="327" spans="1:22" ht="45" x14ac:dyDescent="0.25">
      <c r="A327" s="31" t="str">
        <f t="shared" si="5"/>
        <v>30.6.1</v>
      </c>
      <c r="B327" t="s">
        <v>1274</v>
      </c>
      <c r="C327">
        <v>0</v>
      </c>
      <c r="D327" t="s">
        <v>533</v>
      </c>
      <c r="E327" t="s">
        <v>1331</v>
      </c>
      <c r="F327" t="s">
        <v>19</v>
      </c>
      <c r="G327" t="s">
        <v>19</v>
      </c>
      <c r="H327" t="s">
        <v>19</v>
      </c>
      <c r="I327" t="s">
        <v>19</v>
      </c>
      <c r="J327" t="s">
        <v>19</v>
      </c>
      <c r="K327" t="s">
        <v>19</v>
      </c>
      <c r="L327" t="s">
        <v>19</v>
      </c>
      <c r="M327" t="s">
        <v>19</v>
      </c>
      <c r="N327" t="s">
        <v>19</v>
      </c>
      <c r="O327" s="72" t="s">
        <v>61</v>
      </c>
      <c r="P327">
        <v>20</v>
      </c>
      <c r="Q327">
        <v>1</v>
      </c>
      <c r="R327" t="s">
        <v>529</v>
      </c>
      <c r="S327" t="s">
        <v>1325</v>
      </c>
      <c r="T327" t="s">
        <v>531</v>
      </c>
      <c r="U327" t="s">
        <v>1332</v>
      </c>
      <c r="V327" t="s">
        <v>1330</v>
      </c>
    </row>
    <row r="328" spans="1:22" ht="30" x14ac:dyDescent="0.25">
      <c r="A328" s="31" t="str">
        <f t="shared" si="5"/>
        <v>30.6.2</v>
      </c>
      <c r="B328" t="s">
        <v>1274</v>
      </c>
      <c r="C328">
        <v>0</v>
      </c>
      <c r="D328" t="s">
        <v>533</v>
      </c>
      <c r="E328" t="s">
        <v>1333</v>
      </c>
      <c r="F328" t="s">
        <v>19</v>
      </c>
      <c r="G328" t="s">
        <v>19</v>
      </c>
      <c r="H328" t="s">
        <v>19</v>
      </c>
      <c r="I328" t="s">
        <v>19</v>
      </c>
      <c r="J328" t="s">
        <v>19</v>
      </c>
      <c r="K328" t="s">
        <v>19</v>
      </c>
      <c r="L328" t="s">
        <v>19</v>
      </c>
      <c r="M328" t="s">
        <v>19</v>
      </c>
      <c r="N328" t="s">
        <v>19</v>
      </c>
      <c r="O328" s="72" t="s">
        <v>62</v>
      </c>
      <c r="P328">
        <v>80</v>
      </c>
      <c r="Q328">
        <v>100</v>
      </c>
      <c r="R328" t="s">
        <v>568</v>
      </c>
      <c r="S328" t="s">
        <v>1327</v>
      </c>
      <c r="T328" t="s">
        <v>532</v>
      </c>
      <c r="U328" t="s">
        <v>643</v>
      </c>
      <c r="V328" t="s">
        <v>1330</v>
      </c>
    </row>
    <row r="329" spans="1:22" x14ac:dyDescent="0.25">
      <c r="A329" s="31" t="str">
        <f t="shared" si="5"/>
        <v>1000.1</v>
      </c>
      <c r="B329" t="s">
        <v>1334</v>
      </c>
      <c r="C329">
        <v>0</v>
      </c>
      <c r="D329" t="s">
        <v>523</v>
      </c>
      <c r="E329" t="s">
        <v>1335</v>
      </c>
      <c r="F329" t="s">
        <v>546</v>
      </c>
      <c r="G329" t="s">
        <v>1771</v>
      </c>
      <c r="H329" t="s">
        <v>1772</v>
      </c>
      <c r="I329" t="s">
        <v>1773</v>
      </c>
      <c r="J329" t="s">
        <v>547</v>
      </c>
      <c r="K329" t="s">
        <v>526</v>
      </c>
      <c r="L329" t="s">
        <v>19</v>
      </c>
      <c r="M329" t="s">
        <v>826</v>
      </c>
      <c r="N329" t="s">
        <v>1336</v>
      </c>
      <c r="O329" t="s">
        <v>385</v>
      </c>
      <c r="P329">
        <v>20</v>
      </c>
      <c r="Q329">
        <v>56</v>
      </c>
      <c r="R329" t="s">
        <v>568</v>
      </c>
      <c r="S329" t="s">
        <v>1337</v>
      </c>
      <c r="T329" t="s">
        <v>606</v>
      </c>
      <c r="U329" t="s">
        <v>594</v>
      </c>
      <c r="V329" t="s">
        <v>1334</v>
      </c>
    </row>
    <row r="330" spans="1:22" x14ac:dyDescent="0.25">
      <c r="A330" s="31" t="str">
        <f t="shared" si="5"/>
        <v>1000.1.1</v>
      </c>
      <c r="B330" t="s">
        <v>1334</v>
      </c>
      <c r="C330">
        <v>0</v>
      </c>
      <c r="D330" t="s">
        <v>533</v>
      </c>
      <c r="E330" t="s">
        <v>1338</v>
      </c>
      <c r="F330" t="s">
        <v>19</v>
      </c>
      <c r="G330" t="s">
        <v>19</v>
      </c>
      <c r="H330" t="s">
        <v>19</v>
      </c>
      <c r="I330" t="s">
        <v>19</v>
      </c>
      <c r="J330" t="s">
        <v>19</v>
      </c>
      <c r="K330" t="s">
        <v>19</v>
      </c>
      <c r="L330" t="s">
        <v>19</v>
      </c>
      <c r="M330" t="s">
        <v>19</v>
      </c>
      <c r="N330" t="s">
        <v>19</v>
      </c>
      <c r="O330" t="s">
        <v>386</v>
      </c>
      <c r="P330">
        <v>20</v>
      </c>
      <c r="Q330">
        <v>1</v>
      </c>
      <c r="R330" t="s">
        <v>529</v>
      </c>
      <c r="S330" t="s">
        <v>1339</v>
      </c>
      <c r="T330" t="s">
        <v>606</v>
      </c>
      <c r="U330" t="s">
        <v>555</v>
      </c>
      <c r="V330" t="s">
        <v>1334</v>
      </c>
    </row>
    <row r="331" spans="1:22" x14ac:dyDescent="0.25">
      <c r="A331" s="31" t="str">
        <f t="shared" si="5"/>
        <v>1000.1.2</v>
      </c>
      <c r="B331" t="s">
        <v>1334</v>
      </c>
      <c r="C331">
        <v>0</v>
      </c>
      <c r="D331" t="s">
        <v>533</v>
      </c>
      <c r="E331" t="s">
        <v>1340</v>
      </c>
      <c r="F331" t="s">
        <v>19</v>
      </c>
      <c r="G331" t="s">
        <v>19</v>
      </c>
      <c r="H331" t="s">
        <v>19</v>
      </c>
      <c r="I331" t="s">
        <v>19</v>
      </c>
      <c r="J331" t="s">
        <v>19</v>
      </c>
      <c r="K331" t="s">
        <v>19</v>
      </c>
      <c r="L331" t="s">
        <v>19</v>
      </c>
      <c r="M331" t="s">
        <v>19</v>
      </c>
      <c r="N331" t="s">
        <v>19</v>
      </c>
      <c r="O331" t="s">
        <v>387</v>
      </c>
      <c r="P331">
        <v>80</v>
      </c>
      <c r="Q331">
        <v>100</v>
      </c>
      <c r="R331" t="s">
        <v>568</v>
      </c>
      <c r="S331" t="s">
        <v>1341</v>
      </c>
      <c r="T331" t="s">
        <v>598</v>
      </c>
      <c r="U331" t="s">
        <v>594</v>
      </c>
      <c r="V331" t="s">
        <v>1334</v>
      </c>
    </row>
    <row r="332" spans="1:22" x14ac:dyDescent="0.25">
      <c r="A332" s="31" t="str">
        <f t="shared" si="5"/>
        <v>1000.2</v>
      </c>
      <c r="B332" t="s">
        <v>1334</v>
      </c>
      <c r="C332">
        <v>0</v>
      </c>
      <c r="D332" t="s">
        <v>523</v>
      </c>
      <c r="E332" t="s">
        <v>1342</v>
      </c>
      <c r="F332" t="s">
        <v>546</v>
      </c>
      <c r="G332" t="s">
        <v>1765</v>
      </c>
      <c r="H332" t="s">
        <v>1766</v>
      </c>
      <c r="I332" t="s">
        <v>1767</v>
      </c>
      <c r="J332" t="s">
        <v>618</v>
      </c>
      <c r="K332" t="s">
        <v>548</v>
      </c>
      <c r="L332" t="s">
        <v>19</v>
      </c>
      <c r="M332" t="s">
        <v>724</v>
      </c>
      <c r="N332" t="s">
        <v>1343</v>
      </c>
      <c r="O332" t="s">
        <v>230</v>
      </c>
      <c r="P332">
        <v>20</v>
      </c>
      <c r="Q332">
        <v>4</v>
      </c>
      <c r="R332" t="s">
        <v>529</v>
      </c>
      <c r="S332" t="s">
        <v>1344</v>
      </c>
      <c r="T332" t="s">
        <v>559</v>
      </c>
      <c r="U332" t="s">
        <v>579</v>
      </c>
      <c r="V332" t="s">
        <v>1345</v>
      </c>
    </row>
    <row r="333" spans="1:22" x14ac:dyDescent="0.25">
      <c r="A333" s="31" t="str">
        <f t="shared" si="5"/>
        <v>1000.2.1</v>
      </c>
      <c r="B333" t="s">
        <v>1334</v>
      </c>
      <c r="C333">
        <v>0</v>
      </c>
      <c r="D333" t="s">
        <v>533</v>
      </c>
      <c r="E333" t="s">
        <v>1346</v>
      </c>
      <c r="F333" t="s">
        <v>19</v>
      </c>
      <c r="G333" t="s">
        <v>19</v>
      </c>
      <c r="H333" t="s">
        <v>19</v>
      </c>
      <c r="I333" t="s">
        <v>19</v>
      </c>
      <c r="J333" t="s">
        <v>19</v>
      </c>
      <c r="K333" t="s">
        <v>19</v>
      </c>
      <c r="L333" t="s">
        <v>19</v>
      </c>
      <c r="M333" t="s">
        <v>19</v>
      </c>
      <c r="N333" t="s">
        <v>19</v>
      </c>
      <c r="O333" t="s">
        <v>231</v>
      </c>
      <c r="P333">
        <v>50</v>
      </c>
      <c r="Q333">
        <v>4</v>
      </c>
      <c r="R333" t="s">
        <v>529</v>
      </c>
      <c r="S333" t="s">
        <v>1347</v>
      </c>
      <c r="T333" t="s">
        <v>559</v>
      </c>
      <c r="U333" t="s">
        <v>779</v>
      </c>
      <c r="V333" t="s">
        <v>1334</v>
      </c>
    </row>
    <row r="334" spans="1:22" x14ac:dyDescent="0.25">
      <c r="A334" s="31" t="str">
        <f t="shared" si="5"/>
        <v>1000.2.2</v>
      </c>
      <c r="B334" t="s">
        <v>1334</v>
      </c>
      <c r="C334">
        <v>0</v>
      </c>
      <c r="D334" t="s">
        <v>1780</v>
      </c>
      <c r="E334" t="s">
        <v>1348</v>
      </c>
      <c r="F334" t="s">
        <v>19</v>
      </c>
      <c r="G334" t="s">
        <v>19</v>
      </c>
      <c r="H334" t="s">
        <v>19</v>
      </c>
      <c r="I334" t="s">
        <v>19</v>
      </c>
      <c r="J334" t="s">
        <v>19</v>
      </c>
      <c r="K334" t="s">
        <v>19</v>
      </c>
      <c r="L334" t="s">
        <v>19</v>
      </c>
      <c r="M334" t="s">
        <v>19</v>
      </c>
      <c r="N334" t="s">
        <v>19</v>
      </c>
      <c r="O334" t="s">
        <v>1349</v>
      </c>
      <c r="P334">
        <v>0</v>
      </c>
      <c r="Q334">
        <v>4</v>
      </c>
      <c r="R334" t="s">
        <v>529</v>
      </c>
      <c r="S334" t="s">
        <v>1350</v>
      </c>
      <c r="T334" t="s">
        <v>1049</v>
      </c>
      <c r="U334" t="s">
        <v>779</v>
      </c>
      <c r="V334" t="s">
        <v>1202</v>
      </c>
    </row>
    <row r="335" spans="1:22" x14ac:dyDescent="0.25">
      <c r="A335" s="31" t="str">
        <f t="shared" si="5"/>
        <v>1000.2.3</v>
      </c>
      <c r="B335" t="s">
        <v>1334</v>
      </c>
      <c r="C335">
        <v>0</v>
      </c>
      <c r="D335" t="s">
        <v>533</v>
      </c>
      <c r="E335" t="s">
        <v>1351</v>
      </c>
      <c r="F335" t="s">
        <v>19</v>
      </c>
      <c r="G335" t="s">
        <v>19</v>
      </c>
      <c r="H335" t="s">
        <v>19</v>
      </c>
      <c r="I335" t="s">
        <v>19</v>
      </c>
      <c r="J335" t="s">
        <v>19</v>
      </c>
      <c r="K335" t="s">
        <v>19</v>
      </c>
      <c r="L335" t="s">
        <v>19</v>
      </c>
      <c r="M335" t="s">
        <v>19</v>
      </c>
      <c r="N335" t="s">
        <v>19</v>
      </c>
      <c r="O335" t="s">
        <v>232</v>
      </c>
      <c r="P335">
        <v>30</v>
      </c>
      <c r="Q335">
        <v>4</v>
      </c>
      <c r="R335" t="s">
        <v>529</v>
      </c>
      <c r="S335" t="s">
        <v>1352</v>
      </c>
      <c r="T335" t="s">
        <v>815</v>
      </c>
      <c r="U335" t="s">
        <v>852</v>
      </c>
      <c r="V335" t="s">
        <v>1334</v>
      </c>
    </row>
    <row r="336" spans="1:22" x14ac:dyDescent="0.25">
      <c r="A336" s="31" t="str">
        <f t="shared" si="5"/>
        <v>1000.2.4</v>
      </c>
      <c r="B336" t="s">
        <v>1334</v>
      </c>
      <c r="C336">
        <v>0</v>
      </c>
      <c r="D336" t="s">
        <v>1780</v>
      </c>
      <c r="E336" t="s">
        <v>1353</v>
      </c>
      <c r="F336" t="s">
        <v>19</v>
      </c>
      <c r="G336" t="s">
        <v>19</v>
      </c>
      <c r="H336" t="s">
        <v>19</v>
      </c>
      <c r="I336" t="s">
        <v>19</v>
      </c>
      <c r="J336" t="s">
        <v>19</v>
      </c>
      <c r="K336" t="s">
        <v>19</v>
      </c>
      <c r="L336" t="s">
        <v>19</v>
      </c>
      <c r="M336" t="s">
        <v>19</v>
      </c>
      <c r="N336" t="s">
        <v>19</v>
      </c>
      <c r="O336" t="s">
        <v>233</v>
      </c>
      <c r="P336">
        <v>0</v>
      </c>
      <c r="Q336">
        <v>4</v>
      </c>
      <c r="R336" t="s">
        <v>529</v>
      </c>
      <c r="S336" t="s">
        <v>1354</v>
      </c>
      <c r="T336" t="s">
        <v>1033</v>
      </c>
      <c r="U336" t="s">
        <v>735</v>
      </c>
      <c r="V336" t="s">
        <v>690</v>
      </c>
    </row>
    <row r="337" spans="1:22" x14ac:dyDescent="0.25">
      <c r="A337" s="31" t="str">
        <f t="shared" si="5"/>
        <v>1000.2.5</v>
      </c>
      <c r="B337" t="s">
        <v>1334</v>
      </c>
      <c r="C337">
        <v>0</v>
      </c>
      <c r="D337" t="s">
        <v>533</v>
      </c>
      <c r="E337" t="s">
        <v>1355</v>
      </c>
      <c r="F337" t="s">
        <v>19</v>
      </c>
      <c r="G337" t="s">
        <v>19</v>
      </c>
      <c r="H337" t="s">
        <v>19</v>
      </c>
      <c r="I337" t="s">
        <v>19</v>
      </c>
      <c r="J337" t="s">
        <v>19</v>
      </c>
      <c r="K337" t="s">
        <v>19</v>
      </c>
      <c r="L337" t="s">
        <v>19</v>
      </c>
      <c r="M337" t="s">
        <v>19</v>
      </c>
      <c r="N337" t="s">
        <v>19</v>
      </c>
      <c r="O337" t="s">
        <v>234</v>
      </c>
      <c r="P337">
        <v>20</v>
      </c>
      <c r="Q337">
        <v>4</v>
      </c>
      <c r="R337" t="s">
        <v>529</v>
      </c>
      <c r="S337" t="s">
        <v>1356</v>
      </c>
      <c r="T337" t="s">
        <v>741</v>
      </c>
      <c r="U337" t="s">
        <v>579</v>
      </c>
      <c r="V337" t="s">
        <v>1334</v>
      </c>
    </row>
    <row r="338" spans="1:22" x14ac:dyDescent="0.25">
      <c r="A338" s="31" t="str">
        <f t="shared" si="5"/>
        <v>1000.3</v>
      </c>
      <c r="B338" t="s">
        <v>1334</v>
      </c>
      <c r="C338">
        <v>0</v>
      </c>
      <c r="D338" t="s">
        <v>523</v>
      </c>
      <c r="E338" t="s">
        <v>1357</v>
      </c>
      <c r="F338" t="s">
        <v>546</v>
      </c>
      <c r="G338" t="s">
        <v>1774</v>
      </c>
      <c r="H338" t="s">
        <v>1775</v>
      </c>
      <c r="I338" t="s">
        <v>1776</v>
      </c>
      <c r="J338" t="s">
        <v>547</v>
      </c>
      <c r="K338" t="s">
        <v>526</v>
      </c>
      <c r="L338" t="s">
        <v>19</v>
      </c>
      <c r="M338" t="s">
        <v>826</v>
      </c>
      <c r="N338" t="s">
        <v>1343</v>
      </c>
      <c r="O338" t="s">
        <v>388</v>
      </c>
      <c r="P338">
        <v>15</v>
      </c>
      <c r="Q338">
        <v>5</v>
      </c>
      <c r="R338" t="s">
        <v>529</v>
      </c>
      <c r="S338" t="s">
        <v>1358</v>
      </c>
      <c r="T338" t="s">
        <v>559</v>
      </c>
      <c r="U338" t="s">
        <v>594</v>
      </c>
      <c r="V338" t="s">
        <v>1334</v>
      </c>
    </row>
    <row r="339" spans="1:22" x14ac:dyDescent="0.25">
      <c r="A339" s="31" t="str">
        <f t="shared" si="5"/>
        <v>1000.3.1</v>
      </c>
      <c r="B339" t="s">
        <v>1334</v>
      </c>
      <c r="C339">
        <v>0</v>
      </c>
      <c r="D339" t="s">
        <v>533</v>
      </c>
      <c r="E339" t="s">
        <v>1359</v>
      </c>
      <c r="F339" t="s">
        <v>19</v>
      </c>
      <c r="G339" t="s">
        <v>19</v>
      </c>
      <c r="H339" t="s">
        <v>19</v>
      </c>
      <c r="I339" t="s">
        <v>19</v>
      </c>
      <c r="J339" t="s">
        <v>19</v>
      </c>
      <c r="K339" t="s">
        <v>19</v>
      </c>
      <c r="L339" t="s">
        <v>19</v>
      </c>
      <c r="M339" t="s">
        <v>19</v>
      </c>
      <c r="N339" t="s">
        <v>19</v>
      </c>
      <c r="O339" t="s">
        <v>389</v>
      </c>
      <c r="P339">
        <v>20</v>
      </c>
      <c r="Q339">
        <v>5</v>
      </c>
      <c r="R339" t="s">
        <v>529</v>
      </c>
      <c r="S339" t="s">
        <v>1360</v>
      </c>
      <c r="T339" t="s">
        <v>559</v>
      </c>
      <c r="U339" t="s">
        <v>555</v>
      </c>
      <c r="V339" t="s">
        <v>1334</v>
      </c>
    </row>
    <row r="340" spans="1:22" x14ac:dyDescent="0.25">
      <c r="A340" s="31" t="str">
        <f t="shared" si="5"/>
        <v>1000.3.2</v>
      </c>
      <c r="B340" t="s">
        <v>1334</v>
      </c>
      <c r="C340">
        <v>0</v>
      </c>
      <c r="D340" t="s">
        <v>533</v>
      </c>
      <c r="E340" t="s">
        <v>1361</v>
      </c>
      <c r="F340" t="s">
        <v>19</v>
      </c>
      <c r="G340" t="s">
        <v>19</v>
      </c>
      <c r="H340" t="s">
        <v>19</v>
      </c>
      <c r="I340" t="s">
        <v>19</v>
      </c>
      <c r="J340" t="s">
        <v>19</v>
      </c>
      <c r="K340" t="s">
        <v>19</v>
      </c>
      <c r="L340" t="s">
        <v>19</v>
      </c>
      <c r="M340" t="s">
        <v>19</v>
      </c>
      <c r="N340" t="s">
        <v>19</v>
      </c>
      <c r="O340" t="s">
        <v>390</v>
      </c>
      <c r="P340">
        <v>80</v>
      </c>
      <c r="Q340">
        <v>5</v>
      </c>
      <c r="R340" t="s">
        <v>529</v>
      </c>
      <c r="S340" t="s">
        <v>1362</v>
      </c>
      <c r="T340" t="s">
        <v>598</v>
      </c>
      <c r="U340" t="s">
        <v>594</v>
      </c>
      <c r="V340" t="s">
        <v>1334</v>
      </c>
    </row>
    <row r="341" spans="1:22" x14ac:dyDescent="0.25">
      <c r="A341" s="31" t="str">
        <f t="shared" si="5"/>
        <v>1000.4</v>
      </c>
      <c r="B341" t="s">
        <v>1334</v>
      </c>
      <c r="C341">
        <v>0</v>
      </c>
      <c r="D341" t="s">
        <v>523</v>
      </c>
      <c r="E341" t="s">
        <v>1363</v>
      </c>
      <c r="F341" t="s">
        <v>546</v>
      </c>
      <c r="G341" t="s">
        <v>1774</v>
      </c>
      <c r="H341" t="s">
        <v>1775</v>
      </c>
      <c r="I341" t="s">
        <v>1776</v>
      </c>
      <c r="J341" t="s">
        <v>618</v>
      </c>
      <c r="K341" t="s">
        <v>526</v>
      </c>
      <c r="L341" t="s">
        <v>19</v>
      </c>
      <c r="M341" t="s">
        <v>673</v>
      </c>
      <c r="N341" t="s">
        <v>1364</v>
      </c>
      <c r="O341" t="s">
        <v>185</v>
      </c>
      <c r="P341">
        <v>15</v>
      </c>
      <c r="Q341">
        <v>1</v>
      </c>
      <c r="R341" t="s">
        <v>529</v>
      </c>
      <c r="S341" t="s">
        <v>1365</v>
      </c>
      <c r="T341" t="s">
        <v>559</v>
      </c>
      <c r="U341" t="s">
        <v>1366</v>
      </c>
      <c r="V341" t="s">
        <v>1334</v>
      </c>
    </row>
    <row r="342" spans="1:22" x14ac:dyDescent="0.25">
      <c r="A342" s="31" t="str">
        <f t="shared" si="5"/>
        <v>1000.4.1</v>
      </c>
      <c r="B342" t="s">
        <v>1334</v>
      </c>
      <c r="C342">
        <v>0</v>
      </c>
      <c r="D342" t="s">
        <v>533</v>
      </c>
      <c r="E342" t="s">
        <v>1367</v>
      </c>
      <c r="F342" t="s">
        <v>19</v>
      </c>
      <c r="G342" t="s">
        <v>19</v>
      </c>
      <c r="H342" t="s">
        <v>19</v>
      </c>
      <c r="I342" t="s">
        <v>19</v>
      </c>
      <c r="J342" t="s">
        <v>19</v>
      </c>
      <c r="K342" t="s">
        <v>19</v>
      </c>
      <c r="L342" t="s">
        <v>19</v>
      </c>
      <c r="M342" t="s">
        <v>19</v>
      </c>
      <c r="N342" t="s">
        <v>19</v>
      </c>
      <c r="O342" t="s">
        <v>186</v>
      </c>
      <c r="P342">
        <v>20</v>
      </c>
      <c r="Q342">
        <v>6</v>
      </c>
      <c r="R342" t="s">
        <v>529</v>
      </c>
      <c r="S342" t="s">
        <v>1368</v>
      </c>
      <c r="T342" t="s">
        <v>559</v>
      </c>
      <c r="U342" t="s">
        <v>779</v>
      </c>
      <c r="V342" t="s">
        <v>1334</v>
      </c>
    </row>
    <row r="343" spans="1:22" x14ac:dyDescent="0.25">
      <c r="A343" s="31" t="str">
        <f t="shared" si="5"/>
        <v>1000.4.2</v>
      </c>
      <c r="B343" t="s">
        <v>1334</v>
      </c>
      <c r="C343">
        <v>0</v>
      </c>
      <c r="D343" t="s">
        <v>533</v>
      </c>
      <c r="E343" t="s">
        <v>1369</v>
      </c>
      <c r="F343" t="s">
        <v>19</v>
      </c>
      <c r="G343" t="s">
        <v>19</v>
      </c>
      <c r="H343" t="s">
        <v>19</v>
      </c>
      <c r="I343" t="s">
        <v>19</v>
      </c>
      <c r="J343" t="s">
        <v>19</v>
      </c>
      <c r="K343" t="s">
        <v>19</v>
      </c>
      <c r="L343" t="s">
        <v>19</v>
      </c>
      <c r="M343" t="s">
        <v>19</v>
      </c>
      <c r="N343" t="s">
        <v>19</v>
      </c>
      <c r="O343" t="s">
        <v>187</v>
      </c>
      <c r="P343">
        <v>80</v>
      </c>
      <c r="Q343">
        <v>1</v>
      </c>
      <c r="R343" t="s">
        <v>529</v>
      </c>
      <c r="S343" t="s">
        <v>1365</v>
      </c>
      <c r="T343" t="s">
        <v>815</v>
      </c>
      <c r="U343" t="s">
        <v>1366</v>
      </c>
      <c r="V343" t="s">
        <v>1334</v>
      </c>
    </row>
    <row r="344" spans="1:22" x14ac:dyDescent="0.25">
      <c r="A344" s="31" t="str">
        <f t="shared" si="5"/>
        <v>1000.5</v>
      </c>
      <c r="B344" t="s">
        <v>1334</v>
      </c>
      <c r="C344">
        <v>0</v>
      </c>
      <c r="D344" t="s">
        <v>523</v>
      </c>
      <c r="E344" t="s">
        <v>1370</v>
      </c>
      <c r="F344" t="s">
        <v>546</v>
      </c>
      <c r="G344" t="s">
        <v>1771</v>
      </c>
      <c r="H344" t="s">
        <v>1772</v>
      </c>
      <c r="I344" t="s">
        <v>1773</v>
      </c>
      <c r="J344" t="s">
        <v>618</v>
      </c>
      <c r="K344" t="s">
        <v>526</v>
      </c>
      <c r="L344" t="s">
        <v>19</v>
      </c>
      <c r="M344" t="s">
        <v>724</v>
      </c>
      <c r="N344" t="s">
        <v>938</v>
      </c>
      <c r="O344" t="s">
        <v>391</v>
      </c>
      <c r="P344">
        <v>15</v>
      </c>
      <c r="Q344">
        <v>1</v>
      </c>
      <c r="R344" t="s">
        <v>529</v>
      </c>
      <c r="S344" t="s">
        <v>1371</v>
      </c>
      <c r="T344" t="s">
        <v>636</v>
      </c>
      <c r="U344" t="s">
        <v>594</v>
      </c>
      <c r="V344" t="s">
        <v>1334</v>
      </c>
    </row>
    <row r="345" spans="1:22" x14ac:dyDescent="0.25">
      <c r="A345" s="31" t="str">
        <f t="shared" si="5"/>
        <v>1000.5.1</v>
      </c>
      <c r="B345" t="s">
        <v>1334</v>
      </c>
      <c r="C345">
        <v>0</v>
      </c>
      <c r="D345" t="s">
        <v>533</v>
      </c>
      <c r="E345" t="s">
        <v>1372</v>
      </c>
      <c r="F345" t="s">
        <v>19</v>
      </c>
      <c r="G345" t="s">
        <v>19</v>
      </c>
      <c r="H345" t="s">
        <v>19</v>
      </c>
      <c r="I345" t="s">
        <v>19</v>
      </c>
      <c r="J345" t="s">
        <v>19</v>
      </c>
      <c r="K345" t="s">
        <v>19</v>
      </c>
      <c r="L345" t="s">
        <v>19</v>
      </c>
      <c r="M345" t="s">
        <v>19</v>
      </c>
      <c r="N345" t="s">
        <v>19</v>
      </c>
      <c r="O345" t="s">
        <v>392</v>
      </c>
      <c r="P345">
        <v>20</v>
      </c>
      <c r="Q345">
        <v>1</v>
      </c>
      <c r="R345" t="s">
        <v>529</v>
      </c>
      <c r="S345" t="s">
        <v>1373</v>
      </c>
      <c r="T345" t="s">
        <v>636</v>
      </c>
      <c r="U345" t="s">
        <v>686</v>
      </c>
      <c r="V345" t="s">
        <v>1334</v>
      </c>
    </row>
    <row r="346" spans="1:22" x14ac:dyDescent="0.25">
      <c r="A346" s="31" t="str">
        <f t="shared" si="5"/>
        <v>1000.5.2</v>
      </c>
      <c r="B346" t="s">
        <v>1334</v>
      </c>
      <c r="C346">
        <v>0</v>
      </c>
      <c r="D346" t="s">
        <v>533</v>
      </c>
      <c r="E346" t="s">
        <v>1374</v>
      </c>
      <c r="F346" t="s">
        <v>19</v>
      </c>
      <c r="G346" t="s">
        <v>19</v>
      </c>
      <c r="H346" t="s">
        <v>19</v>
      </c>
      <c r="I346" t="s">
        <v>19</v>
      </c>
      <c r="J346" t="s">
        <v>19</v>
      </c>
      <c r="K346" t="s">
        <v>19</v>
      </c>
      <c r="L346" t="s">
        <v>19</v>
      </c>
      <c r="M346" t="s">
        <v>19</v>
      </c>
      <c r="N346" t="s">
        <v>19</v>
      </c>
      <c r="O346" t="s">
        <v>393</v>
      </c>
      <c r="P346">
        <v>80</v>
      </c>
      <c r="Q346">
        <v>1</v>
      </c>
      <c r="R346" t="s">
        <v>529</v>
      </c>
      <c r="S346" t="s">
        <v>1375</v>
      </c>
      <c r="T346" t="s">
        <v>630</v>
      </c>
      <c r="U346" t="s">
        <v>594</v>
      </c>
      <c r="V346" t="s">
        <v>1334</v>
      </c>
    </row>
    <row r="347" spans="1:22" x14ac:dyDescent="0.25">
      <c r="A347" s="31" t="str">
        <f t="shared" si="5"/>
        <v>1000.6</v>
      </c>
      <c r="B347" t="s">
        <v>1334</v>
      </c>
      <c r="C347">
        <v>0</v>
      </c>
      <c r="D347" t="s">
        <v>523</v>
      </c>
      <c r="E347" t="s">
        <v>1376</v>
      </c>
      <c r="F347" t="s">
        <v>546</v>
      </c>
      <c r="G347" t="s">
        <v>1777</v>
      </c>
      <c r="H347" t="s">
        <v>1778</v>
      </c>
      <c r="I347" t="s">
        <v>1779</v>
      </c>
      <c r="J347" t="s">
        <v>618</v>
      </c>
      <c r="K347" t="s">
        <v>526</v>
      </c>
      <c r="L347" t="s">
        <v>19</v>
      </c>
      <c r="M347" t="s">
        <v>673</v>
      </c>
      <c r="N347" t="s">
        <v>1364</v>
      </c>
      <c r="O347" t="s">
        <v>188</v>
      </c>
      <c r="P347">
        <v>15</v>
      </c>
      <c r="Q347">
        <v>1</v>
      </c>
      <c r="R347" t="s">
        <v>529</v>
      </c>
      <c r="S347" t="s">
        <v>1377</v>
      </c>
      <c r="T347" t="s">
        <v>636</v>
      </c>
      <c r="U347" t="s">
        <v>594</v>
      </c>
      <c r="V347" t="s">
        <v>1334</v>
      </c>
    </row>
    <row r="348" spans="1:22" x14ac:dyDescent="0.25">
      <c r="A348" s="31" t="str">
        <f t="shared" si="5"/>
        <v>1000.6.1</v>
      </c>
      <c r="B348" t="s">
        <v>1334</v>
      </c>
      <c r="C348">
        <v>0</v>
      </c>
      <c r="D348" t="s">
        <v>533</v>
      </c>
      <c r="E348" t="s">
        <v>1378</v>
      </c>
      <c r="F348" t="s">
        <v>19</v>
      </c>
      <c r="G348" t="s">
        <v>19</v>
      </c>
      <c r="H348" t="s">
        <v>19</v>
      </c>
      <c r="I348" t="s">
        <v>19</v>
      </c>
      <c r="J348" t="s">
        <v>19</v>
      </c>
      <c r="K348" t="s">
        <v>19</v>
      </c>
      <c r="L348" t="s">
        <v>19</v>
      </c>
      <c r="M348" t="s">
        <v>19</v>
      </c>
      <c r="N348" t="s">
        <v>19</v>
      </c>
      <c r="O348" t="s">
        <v>189</v>
      </c>
      <c r="P348">
        <v>20</v>
      </c>
      <c r="Q348">
        <v>4</v>
      </c>
      <c r="R348" t="s">
        <v>529</v>
      </c>
      <c r="S348" t="s">
        <v>1379</v>
      </c>
      <c r="T348" t="s">
        <v>636</v>
      </c>
      <c r="U348" t="s">
        <v>686</v>
      </c>
      <c r="V348" t="s">
        <v>1334</v>
      </c>
    </row>
    <row r="349" spans="1:22" x14ac:dyDescent="0.25">
      <c r="A349" s="31" t="str">
        <f t="shared" si="5"/>
        <v>1000.6.2</v>
      </c>
      <c r="B349" t="s">
        <v>1334</v>
      </c>
      <c r="C349">
        <v>0</v>
      </c>
      <c r="D349" t="s">
        <v>533</v>
      </c>
      <c r="E349" t="s">
        <v>1380</v>
      </c>
      <c r="F349" t="s">
        <v>19</v>
      </c>
      <c r="G349" t="s">
        <v>19</v>
      </c>
      <c r="H349" t="s">
        <v>19</v>
      </c>
      <c r="I349" t="s">
        <v>19</v>
      </c>
      <c r="J349" t="s">
        <v>19</v>
      </c>
      <c r="K349" t="s">
        <v>19</v>
      </c>
      <c r="L349" t="s">
        <v>19</v>
      </c>
      <c r="M349" t="s">
        <v>19</v>
      </c>
      <c r="N349" t="s">
        <v>19</v>
      </c>
      <c r="O349" t="s">
        <v>190</v>
      </c>
      <c r="P349">
        <v>40</v>
      </c>
      <c r="Q349">
        <v>4</v>
      </c>
      <c r="R349" t="s">
        <v>529</v>
      </c>
      <c r="S349" t="s">
        <v>1381</v>
      </c>
      <c r="T349" t="s">
        <v>630</v>
      </c>
      <c r="U349" t="s">
        <v>969</v>
      </c>
      <c r="V349" t="s">
        <v>1334</v>
      </c>
    </row>
    <row r="350" spans="1:22" x14ac:dyDescent="0.25">
      <c r="A350" s="31" t="str">
        <f t="shared" si="5"/>
        <v>1000.6.3</v>
      </c>
      <c r="B350" t="s">
        <v>1334</v>
      </c>
      <c r="C350">
        <v>0</v>
      </c>
      <c r="D350" t="s">
        <v>533</v>
      </c>
      <c r="E350" t="s">
        <v>1382</v>
      </c>
      <c r="F350" t="s">
        <v>19</v>
      </c>
      <c r="G350" t="s">
        <v>19</v>
      </c>
      <c r="H350" t="s">
        <v>19</v>
      </c>
      <c r="I350" t="s">
        <v>19</v>
      </c>
      <c r="J350" t="s">
        <v>19</v>
      </c>
      <c r="K350" t="s">
        <v>19</v>
      </c>
      <c r="L350" t="s">
        <v>19</v>
      </c>
      <c r="M350" t="s">
        <v>19</v>
      </c>
      <c r="N350" t="s">
        <v>19</v>
      </c>
      <c r="O350" t="s">
        <v>191</v>
      </c>
      <c r="P350">
        <v>40</v>
      </c>
      <c r="Q350">
        <v>1</v>
      </c>
      <c r="R350" t="s">
        <v>529</v>
      </c>
      <c r="S350" t="s">
        <v>1383</v>
      </c>
      <c r="T350" t="s">
        <v>969</v>
      </c>
      <c r="U350" t="s">
        <v>594</v>
      </c>
      <c r="V350" t="s">
        <v>1334</v>
      </c>
    </row>
    <row r="351" spans="1:22" x14ac:dyDescent="0.25">
      <c r="A351" s="31" t="str">
        <f t="shared" si="5"/>
        <v>71.1</v>
      </c>
      <c r="B351" t="s">
        <v>1384</v>
      </c>
      <c r="C351">
        <v>0</v>
      </c>
      <c r="D351" t="s">
        <v>523</v>
      </c>
      <c r="E351" t="s">
        <v>1385</v>
      </c>
      <c r="F351" t="s">
        <v>525</v>
      </c>
      <c r="G351" t="s">
        <v>1771</v>
      </c>
      <c r="H351" t="s">
        <v>1772</v>
      </c>
      <c r="I351" t="s">
        <v>1773</v>
      </c>
      <c r="J351" t="s">
        <v>672</v>
      </c>
      <c r="K351" t="s">
        <v>526</v>
      </c>
      <c r="L351" t="s">
        <v>22</v>
      </c>
      <c r="M351" t="s">
        <v>724</v>
      </c>
      <c r="N351" t="s">
        <v>567</v>
      </c>
      <c r="O351" t="s">
        <v>211</v>
      </c>
      <c r="P351">
        <v>30</v>
      </c>
      <c r="Q351">
        <v>100</v>
      </c>
      <c r="R351" t="s">
        <v>568</v>
      </c>
      <c r="S351" t="s">
        <v>1386</v>
      </c>
      <c r="T351" t="s">
        <v>559</v>
      </c>
      <c r="U351" t="s">
        <v>551</v>
      </c>
      <c r="V351" t="s">
        <v>1384</v>
      </c>
    </row>
    <row r="352" spans="1:22" x14ac:dyDescent="0.25">
      <c r="A352" s="31" t="str">
        <f t="shared" si="5"/>
        <v>71.1.1</v>
      </c>
      <c r="B352" t="s">
        <v>1384</v>
      </c>
      <c r="C352">
        <v>0</v>
      </c>
      <c r="D352" t="s">
        <v>533</v>
      </c>
      <c r="E352" t="s">
        <v>1387</v>
      </c>
      <c r="F352" t="s">
        <v>19</v>
      </c>
      <c r="G352" t="s">
        <v>19</v>
      </c>
      <c r="H352" t="s">
        <v>19</v>
      </c>
      <c r="I352" t="s">
        <v>19</v>
      </c>
      <c r="J352" t="s">
        <v>19</v>
      </c>
      <c r="K352" t="s">
        <v>19</v>
      </c>
      <c r="L352" t="s">
        <v>19</v>
      </c>
      <c r="M352" t="s">
        <v>19</v>
      </c>
      <c r="N352" t="s">
        <v>19</v>
      </c>
      <c r="O352" t="s">
        <v>212</v>
      </c>
      <c r="P352">
        <v>30</v>
      </c>
      <c r="Q352">
        <v>1</v>
      </c>
      <c r="R352" t="s">
        <v>529</v>
      </c>
      <c r="S352" t="s">
        <v>1388</v>
      </c>
      <c r="T352" t="s">
        <v>559</v>
      </c>
      <c r="U352" t="s">
        <v>703</v>
      </c>
      <c r="V352" t="s">
        <v>1384</v>
      </c>
    </row>
    <row r="353" spans="1:22" x14ac:dyDescent="0.25">
      <c r="A353" s="31" t="str">
        <f t="shared" si="5"/>
        <v>71.1.2</v>
      </c>
      <c r="B353" t="s">
        <v>1384</v>
      </c>
      <c r="C353">
        <v>0</v>
      </c>
      <c r="D353" t="s">
        <v>533</v>
      </c>
      <c r="E353" t="s">
        <v>1389</v>
      </c>
      <c r="F353" t="s">
        <v>19</v>
      </c>
      <c r="G353" t="s">
        <v>19</v>
      </c>
      <c r="H353" t="s">
        <v>19</v>
      </c>
      <c r="I353" t="s">
        <v>19</v>
      </c>
      <c r="J353" t="s">
        <v>19</v>
      </c>
      <c r="K353" t="s">
        <v>19</v>
      </c>
      <c r="L353" t="s">
        <v>19</v>
      </c>
      <c r="M353" t="s">
        <v>19</v>
      </c>
      <c r="N353" t="s">
        <v>19</v>
      </c>
      <c r="O353" t="s">
        <v>33</v>
      </c>
      <c r="P353">
        <v>60</v>
      </c>
      <c r="Q353">
        <v>60</v>
      </c>
      <c r="R353" t="s">
        <v>529</v>
      </c>
      <c r="S353" t="s">
        <v>1390</v>
      </c>
      <c r="T353" t="s">
        <v>578</v>
      </c>
      <c r="U353" t="s">
        <v>1244</v>
      </c>
      <c r="V353" t="s">
        <v>1384</v>
      </c>
    </row>
    <row r="354" spans="1:22" x14ac:dyDescent="0.25">
      <c r="A354" s="31" t="str">
        <f t="shared" si="5"/>
        <v>71.1.3</v>
      </c>
      <c r="B354" t="s">
        <v>1384</v>
      </c>
      <c r="C354">
        <v>0</v>
      </c>
      <c r="D354" t="s">
        <v>533</v>
      </c>
      <c r="E354" t="s">
        <v>1391</v>
      </c>
      <c r="F354" t="s">
        <v>19</v>
      </c>
      <c r="G354" t="s">
        <v>19</v>
      </c>
      <c r="H354" t="s">
        <v>19</v>
      </c>
      <c r="I354" t="s">
        <v>19</v>
      </c>
      <c r="J354" t="s">
        <v>19</v>
      </c>
      <c r="K354" t="s">
        <v>19</v>
      </c>
      <c r="L354" t="s">
        <v>19</v>
      </c>
      <c r="M354" t="s">
        <v>19</v>
      </c>
      <c r="N354" t="s">
        <v>19</v>
      </c>
      <c r="O354" t="s">
        <v>213</v>
      </c>
      <c r="P354">
        <v>10</v>
      </c>
      <c r="Q354">
        <v>3</v>
      </c>
      <c r="R354" t="s">
        <v>529</v>
      </c>
      <c r="S354" t="s">
        <v>1392</v>
      </c>
      <c r="T354" t="s">
        <v>578</v>
      </c>
      <c r="U354" t="s">
        <v>551</v>
      </c>
      <c r="V354" t="s">
        <v>1384</v>
      </c>
    </row>
    <row r="355" spans="1:22" x14ac:dyDescent="0.25">
      <c r="A355" s="31" t="str">
        <f t="shared" si="5"/>
        <v>71.2</v>
      </c>
      <c r="B355" t="s">
        <v>1384</v>
      </c>
      <c r="C355">
        <v>0</v>
      </c>
      <c r="D355" t="s">
        <v>523</v>
      </c>
      <c r="E355" t="s">
        <v>1393</v>
      </c>
      <c r="F355" t="s">
        <v>525</v>
      </c>
      <c r="G355" t="s">
        <v>1771</v>
      </c>
      <c r="H355" t="s">
        <v>1772</v>
      </c>
      <c r="I355" t="s">
        <v>1773</v>
      </c>
      <c r="J355" t="s">
        <v>672</v>
      </c>
      <c r="K355" t="s">
        <v>526</v>
      </c>
      <c r="L355" t="s">
        <v>22</v>
      </c>
      <c r="M355" t="s">
        <v>826</v>
      </c>
      <c r="N355" t="s">
        <v>567</v>
      </c>
      <c r="O355" t="s">
        <v>356</v>
      </c>
      <c r="P355">
        <v>20</v>
      </c>
      <c r="Q355">
        <v>100</v>
      </c>
      <c r="R355" t="s">
        <v>568</v>
      </c>
      <c r="S355" t="s">
        <v>1394</v>
      </c>
      <c r="T355" t="s">
        <v>559</v>
      </c>
      <c r="U355" t="s">
        <v>579</v>
      </c>
      <c r="V355" t="s">
        <v>1384</v>
      </c>
    </row>
    <row r="356" spans="1:22" x14ac:dyDescent="0.25">
      <c r="A356" s="31" t="str">
        <f t="shared" si="5"/>
        <v>71.2.1</v>
      </c>
      <c r="B356" t="s">
        <v>1384</v>
      </c>
      <c r="C356">
        <v>0</v>
      </c>
      <c r="D356" t="s">
        <v>533</v>
      </c>
      <c r="E356" t="s">
        <v>1395</v>
      </c>
      <c r="F356" t="s">
        <v>19</v>
      </c>
      <c r="G356" t="s">
        <v>19</v>
      </c>
      <c r="H356" t="s">
        <v>19</v>
      </c>
      <c r="I356" t="s">
        <v>19</v>
      </c>
      <c r="J356" t="s">
        <v>19</v>
      </c>
      <c r="K356" t="s">
        <v>19</v>
      </c>
      <c r="L356" t="s">
        <v>19</v>
      </c>
      <c r="M356" t="s">
        <v>19</v>
      </c>
      <c r="N356" t="s">
        <v>19</v>
      </c>
      <c r="O356" t="s">
        <v>357</v>
      </c>
      <c r="P356">
        <v>30</v>
      </c>
      <c r="Q356">
        <v>1</v>
      </c>
      <c r="R356" t="s">
        <v>529</v>
      </c>
      <c r="S356" t="s">
        <v>1396</v>
      </c>
      <c r="T356" t="s">
        <v>559</v>
      </c>
      <c r="U356" t="s">
        <v>732</v>
      </c>
      <c r="V356" t="s">
        <v>1384</v>
      </c>
    </row>
    <row r="357" spans="1:22" x14ac:dyDescent="0.25">
      <c r="A357" s="31" t="str">
        <f t="shared" si="5"/>
        <v>71.2.2</v>
      </c>
      <c r="B357" t="s">
        <v>1384</v>
      </c>
      <c r="C357">
        <v>0</v>
      </c>
      <c r="D357" t="s">
        <v>533</v>
      </c>
      <c r="E357" t="s">
        <v>1397</v>
      </c>
      <c r="F357" t="s">
        <v>19</v>
      </c>
      <c r="G357" t="s">
        <v>19</v>
      </c>
      <c r="H357" t="s">
        <v>19</v>
      </c>
      <c r="I357" t="s">
        <v>19</v>
      </c>
      <c r="J357" t="s">
        <v>19</v>
      </c>
      <c r="K357" t="s">
        <v>19</v>
      </c>
      <c r="L357" t="s">
        <v>19</v>
      </c>
      <c r="M357" t="s">
        <v>19</v>
      </c>
      <c r="N357" t="s">
        <v>19</v>
      </c>
      <c r="O357" t="s">
        <v>358</v>
      </c>
      <c r="P357">
        <v>60</v>
      </c>
      <c r="Q357">
        <v>1</v>
      </c>
      <c r="R357" t="s">
        <v>529</v>
      </c>
      <c r="S357" t="s">
        <v>1398</v>
      </c>
      <c r="T357" t="s">
        <v>578</v>
      </c>
      <c r="U357" t="s">
        <v>579</v>
      </c>
      <c r="V357" t="s">
        <v>1384</v>
      </c>
    </row>
    <row r="358" spans="1:22" x14ac:dyDescent="0.25">
      <c r="A358" s="31" t="str">
        <f t="shared" si="5"/>
        <v>71.2.3</v>
      </c>
      <c r="B358" t="s">
        <v>1384</v>
      </c>
      <c r="C358">
        <v>0</v>
      </c>
      <c r="D358" t="s">
        <v>533</v>
      </c>
      <c r="E358" t="s">
        <v>1399</v>
      </c>
      <c r="F358" t="s">
        <v>19</v>
      </c>
      <c r="G358" t="s">
        <v>19</v>
      </c>
      <c r="H358" t="s">
        <v>19</v>
      </c>
      <c r="I358" t="s">
        <v>19</v>
      </c>
      <c r="J358" t="s">
        <v>19</v>
      </c>
      <c r="K358" t="s">
        <v>19</v>
      </c>
      <c r="L358" t="s">
        <v>19</v>
      </c>
      <c r="M358" t="s">
        <v>19</v>
      </c>
      <c r="N358" t="s">
        <v>19</v>
      </c>
      <c r="O358" t="s">
        <v>359</v>
      </c>
      <c r="P358">
        <v>10</v>
      </c>
      <c r="Q358">
        <v>3</v>
      </c>
      <c r="R358" t="s">
        <v>529</v>
      </c>
      <c r="S358" t="s">
        <v>1400</v>
      </c>
      <c r="T358" t="s">
        <v>578</v>
      </c>
      <c r="U358" t="s">
        <v>579</v>
      </c>
      <c r="V358" t="s">
        <v>1384</v>
      </c>
    </row>
    <row r="359" spans="1:22" x14ac:dyDescent="0.25">
      <c r="A359" s="31" t="str">
        <f t="shared" si="5"/>
        <v>71.3</v>
      </c>
      <c r="B359" t="s">
        <v>1384</v>
      </c>
      <c r="C359">
        <v>0</v>
      </c>
      <c r="D359" t="s">
        <v>523</v>
      </c>
      <c r="E359" t="s">
        <v>1401</v>
      </c>
      <c r="F359" t="s">
        <v>525</v>
      </c>
      <c r="G359" t="s">
        <v>1768</v>
      </c>
      <c r="H359" t="s">
        <v>1769</v>
      </c>
      <c r="I359" t="s">
        <v>1770</v>
      </c>
      <c r="J359" t="s">
        <v>672</v>
      </c>
      <c r="K359" t="s">
        <v>526</v>
      </c>
      <c r="L359" t="s">
        <v>22</v>
      </c>
      <c r="M359" t="s">
        <v>724</v>
      </c>
      <c r="N359" t="s">
        <v>567</v>
      </c>
      <c r="O359" t="s">
        <v>214</v>
      </c>
      <c r="P359">
        <v>20</v>
      </c>
      <c r="Q359">
        <v>100</v>
      </c>
      <c r="R359" t="s">
        <v>568</v>
      </c>
      <c r="S359" t="s">
        <v>1402</v>
      </c>
      <c r="T359" t="s">
        <v>962</v>
      </c>
      <c r="U359" t="s">
        <v>594</v>
      </c>
      <c r="V359" t="s">
        <v>1384</v>
      </c>
    </row>
    <row r="360" spans="1:22" x14ac:dyDescent="0.25">
      <c r="A360" s="31" t="str">
        <f t="shared" si="5"/>
        <v>71.3.1</v>
      </c>
      <c r="B360" t="s">
        <v>1384</v>
      </c>
      <c r="C360">
        <v>0</v>
      </c>
      <c r="D360" t="s">
        <v>533</v>
      </c>
      <c r="E360" t="s">
        <v>1403</v>
      </c>
      <c r="F360" t="s">
        <v>19</v>
      </c>
      <c r="G360" t="s">
        <v>19</v>
      </c>
      <c r="H360" t="s">
        <v>19</v>
      </c>
      <c r="I360" t="s">
        <v>19</v>
      </c>
      <c r="J360" t="s">
        <v>19</v>
      </c>
      <c r="K360" t="s">
        <v>19</v>
      </c>
      <c r="L360" t="s">
        <v>19</v>
      </c>
      <c r="M360" t="s">
        <v>19</v>
      </c>
      <c r="N360" t="s">
        <v>19</v>
      </c>
      <c r="O360" t="s">
        <v>215</v>
      </c>
      <c r="P360">
        <v>30</v>
      </c>
      <c r="Q360">
        <v>100</v>
      </c>
      <c r="R360" t="s">
        <v>568</v>
      </c>
      <c r="S360" t="s">
        <v>1404</v>
      </c>
      <c r="T360" t="s">
        <v>962</v>
      </c>
      <c r="U360" t="s">
        <v>1405</v>
      </c>
      <c r="V360" t="s">
        <v>1384</v>
      </c>
    </row>
    <row r="361" spans="1:22" x14ac:dyDescent="0.25">
      <c r="A361" s="31" t="str">
        <f t="shared" si="5"/>
        <v>71.3.2</v>
      </c>
      <c r="B361" t="s">
        <v>1384</v>
      </c>
      <c r="C361">
        <v>0</v>
      </c>
      <c r="D361" t="s">
        <v>533</v>
      </c>
      <c r="E361" t="s">
        <v>1406</v>
      </c>
      <c r="F361" t="s">
        <v>19</v>
      </c>
      <c r="G361" t="s">
        <v>19</v>
      </c>
      <c r="H361" t="s">
        <v>19</v>
      </c>
      <c r="I361" t="s">
        <v>19</v>
      </c>
      <c r="J361" t="s">
        <v>19</v>
      </c>
      <c r="K361" t="s">
        <v>19</v>
      </c>
      <c r="L361" t="s">
        <v>19</v>
      </c>
      <c r="M361" t="s">
        <v>19</v>
      </c>
      <c r="N361" t="s">
        <v>19</v>
      </c>
      <c r="O361" t="s">
        <v>216</v>
      </c>
      <c r="P361">
        <v>20</v>
      </c>
      <c r="Q361">
        <v>100</v>
      </c>
      <c r="R361" t="s">
        <v>568</v>
      </c>
      <c r="S361" t="s">
        <v>1407</v>
      </c>
      <c r="T361" t="s">
        <v>993</v>
      </c>
      <c r="U361" t="s">
        <v>615</v>
      </c>
      <c r="V361" t="s">
        <v>1384</v>
      </c>
    </row>
    <row r="362" spans="1:22" x14ac:dyDescent="0.25">
      <c r="A362" s="31" t="str">
        <f t="shared" si="5"/>
        <v>71.3.3</v>
      </c>
      <c r="B362" t="s">
        <v>1384</v>
      </c>
      <c r="C362">
        <v>0</v>
      </c>
      <c r="D362" t="s">
        <v>533</v>
      </c>
      <c r="E362" t="s">
        <v>1408</v>
      </c>
      <c r="F362" t="s">
        <v>19</v>
      </c>
      <c r="G362" t="s">
        <v>19</v>
      </c>
      <c r="H362" t="s">
        <v>19</v>
      </c>
      <c r="I362" t="s">
        <v>19</v>
      </c>
      <c r="J362" t="s">
        <v>19</v>
      </c>
      <c r="K362" t="s">
        <v>19</v>
      </c>
      <c r="L362" t="s">
        <v>19</v>
      </c>
      <c r="M362" t="s">
        <v>19</v>
      </c>
      <c r="N362" t="s">
        <v>19</v>
      </c>
      <c r="O362" t="s">
        <v>217</v>
      </c>
      <c r="P362">
        <v>40</v>
      </c>
      <c r="Q362">
        <v>3</v>
      </c>
      <c r="R362" t="s">
        <v>529</v>
      </c>
      <c r="S362" t="s">
        <v>1409</v>
      </c>
      <c r="T362" t="s">
        <v>578</v>
      </c>
      <c r="U362" t="s">
        <v>1244</v>
      </c>
      <c r="V362" t="s">
        <v>1384</v>
      </c>
    </row>
    <row r="363" spans="1:22" x14ac:dyDescent="0.25">
      <c r="A363" s="31" t="str">
        <f t="shared" si="5"/>
        <v>71.3.4</v>
      </c>
      <c r="B363" t="s">
        <v>1384</v>
      </c>
      <c r="C363">
        <v>0</v>
      </c>
      <c r="D363" t="s">
        <v>533</v>
      </c>
      <c r="E363" t="s">
        <v>1410</v>
      </c>
      <c r="F363" t="s">
        <v>19</v>
      </c>
      <c r="G363" t="s">
        <v>19</v>
      </c>
      <c r="H363" t="s">
        <v>19</v>
      </c>
      <c r="I363" t="s">
        <v>19</v>
      </c>
      <c r="J363" t="s">
        <v>19</v>
      </c>
      <c r="K363" t="s">
        <v>19</v>
      </c>
      <c r="L363" t="s">
        <v>19</v>
      </c>
      <c r="M363" t="s">
        <v>19</v>
      </c>
      <c r="N363" t="s">
        <v>19</v>
      </c>
      <c r="O363" t="s">
        <v>218</v>
      </c>
      <c r="P363">
        <v>10</v>
      </c>
      <c r="Q363">
        <v>1</v>
      </c>
      <c r="R363" t="s">
        <v>529</v>
      </c>
      <c r="S363" t="s">
        <v>1411</v>
      </c>
      <c r="T363" t="s">
        <v>745</v>
      </c>
      <c r="U363" t="s">
        <v>594</v>
      </c>
      <c r="V363" t="s">
        <v>1384</v>
      </c>
    </row>
    <row r="364" spans="1:22" x14ac:dyDescent="0.25">
      <c r="A364" s="31" t="str">
        <f t="shared" si="5"/>
        <v>71.4</v>
      </c>
      <c r="B364" t="s">
        <v>1384</v>
      </c>
      <c r="C364">
        <v>0</v>
      </c>
      <c r="D364" t="s">
        <v>523</v>
      </c>
      <c r="E364" t="s">
        <v>1412</v>
      </c>
      <c r="F364" t="s">
        <v>525</v>
      </c>
      <c r="G364" t="s">
        <v>1771</v>
      </c>
      <c r="H364" t="s">
        <v>1763</v>
      </c>
      <c r="I364" t="s">
        <v>1773</v>
      </c>
      <c r="J364" t="s">
        <v>672</v>
      </c>
      <c r="K364" t="s">
        <v>526</v>
      </c>
      <c r="L364" t="s">
        <v>22</v>
      </c>
      <c r="M364" t="s">
        <v>724</v>
      </c>
      <c r="N364" t="s">
        <v>567</v>
      </c>
      <c r="O364" t="s">
        <v>1413</v>
      </c>
      <c r="P364">
        <v>30</v>
      </c>
      <c r="Q364">
        <v>325</v>
      </c>
      <c r="R364" t="s">
        <v>529</v>
      </c>
      <c r="S364" t="s">
        <v>1414</v>
      </c>
      <c r="T364" t="s">
        <v>682</v>
      </c>
      <c r="U364" t="s">
        <v>594</v>
      </c>
      <c r="V364" t="s">
        <v>1384</v>
      </c>
    </row>
    <row r="365" spans="1:22" x14ac:dyDescent="0.25">
      <c r="A365" s="31" t="str">
        <f t="shared" si="5"/>
        <v>71.4.1</v>
      </c>
      <c r="B365" t="s">
        <v>1384</v>
      </c>
      <c r="C365">
        <v>0</v>
      </c>
      <c r="D365" t="s">
        <v>533</v>
      </c>
      <c r="E365" t="s">
        <v>1415</v>
      </c>
      <c r="F365" t="s">
        <v>19</v>
      </c>
      <c r="G365" t="s">
        <v>19</v>
      </c>
      <c r="H365" t="s">
        <v>19</v>
      </c>
      <c r="I365" t="s">
        <v>19</v>
      </c>
      <c r="J365" t="s">
        <v>19</v>
      </c>
      <c r="K365" t="s">
        <v>19</v>
      </c>
      <c r="L365" t="s">
        <v>19</v>
      </c>
      <c r="M365" t="s">
        <v>19</v>
      </c>
      <c r="N365" t="s">
        <v>19</v>
      </c>
      <c r="O365" t="s">
        <v>1416</v>
      </c>
      <c r="P365">
        <v>70</v>
      </c>
      <c r="Q365">
        <v>10</v>
      </c>
      <c r="R365" t="s">
        <v>529</v>
      </c>
      <c r="S365" t="s">
        <v>1417</v>
      </c>
      <c r="T365" t="s">
        <v>682</v>
      </c>
      <c r="U365" t="s">
        <v>594</v>
      </c>
      <c r="V365" t="s">
        <v>1384</v>
      </c>
    </row>
    <row r="366" spans="1:22" x14ac:dyDescent="0.25">
      <c r="A366" s="31" t="str">
        <f t="shared" si="5"/>
        <v>71.4.2</v>
      </c>
      <c r="B366" t="s">
        <v>1384</v>
      </c>
      <c r="C366">
        <v>0</v>
      </c>
      <c r="D366" t="s">
        <v>533</v>
      </c>
      <c r="E366" t="s">
        <v>1418</v>
      </c>
      <c r="F366" t="s">
        <v>19</v>
      </c>
      <c r="G366" t="s">
        <v>19</v>
      </c>
      <c r="H366" t="s">
        <v>19</v>
      </c>
      <c r="I366" t="s">
        <v>19</v>
      </c>
      <c r="J366" t="s">
        <v>19</v>
      </c>
      <c r="K366" t="s">
        <v>19</v>
      </c>
      <c r="L366" t="s">
        <v>19</v>
      </c>
      <c r="M366" t="s">
        <v>19</v>
      </c>
      <c r="N366" t="s">
        <v>19</v>
      </c>
      <c r="O366" t="s">
        <v>1419</v>
      </c>
      <c r="P366">
        <v>30</v>
      </c>
      <c r="Q366">
        <v>1</v>
      </c>
      <c r="R366" t="s">
        <v>529</v>
      </c>
      <c r="S366" t="s">
        <v>1420</v>
      </c>
      <c r="T366" t="s">
        <v>745</v>
      </c>
      <c r="U366" t="s">
        <v>594</v>
      </c>
      <c r="V366" t="s">
        <v>1384</v>
      </c>
    </row>
    <row r="367" spans="1:22" x14ac:dyDescent="0.25">
      <c r="A367" s="31" t="str">
        <f t="shared" si="5"/>
        <v>130.1</v>
      </c>
      <c r="B367" t="s">
        <v>1421</v>
      </c>
      <c r="C367">
        <v>0</v>
      </c>
      <c r="D367" t="s">
        <v>523</v>
      </c>
      <c r="E367" t="s">
        <v>1422</v>
      </c>
      <c r="F367" t="s">
        <v>546</v>
      </c>
      <c r="G367" t="s">
        <v>1762</v>
      </c>
      <c r="H367" t="s">
        <v>1766</v>
      </c>
      <c r="I367" t="s">
        <v>1764</v>
      </c>
      <c r="J367" t="s">
        <v>547</v>
      </c>
      <c r="K367" t="s">
        <v>548</v>
      </c>
      <c r="L367" t="s">
        <v>19</v>
      </c>
      <c r="M367" t="s">
        <v>1298</v>
      </c>
      <c r="N367" t="s">
        <v>19</v>
      </c>
      <c r="O367" t="s">
        <v>105</v>
      </c>
      <c r="P367">
        <v>100</v>
      </c>
      <c r="Q367">
        <v>1</v>
      </c>
      <c r="R367" t="s">
        <v>529</v>
      </c>
      <c r="S367" t="s">
        <v>1423</v>
      </c>
      <c r="T367" t="s">
        <v>962</v>
      </c>
      <c r="U367" t="s">
        <v>1424</v>
      </c>
      <c r="V367" t="s">
        <v>1425</v>
      </c>
    </row>
    <row r="368" spans="1:22" x14ac:dyDescent="0.25">
      <c r="A368" s="31" t="str">
        <f t="shared" si="5"/>
        <v>130.1.1</v>
      </c>
      <c r="B368" t="s">
        <v>1421</v>
      </c>
      <c r="C368">
        <v>0</v>
      </c>
      <c r="D368" t="s">
        <v>533</v>
      </c>
      <c r="E368" t="s">
        <v>1426</v>
      </c>
      <c r="F368" t="s">
        <v>19</v>
      </c>
      <c r="G368" t="s">
        <v>19</v>
      </c>
      <c r="H368" t="s">
        <v>19</v>
      </c>
      <c r="I368" t="s">
        <v>19</v>
      </c>
      <c r="J368" t="s">
        <v>19</v>
      </c>
      <c r="K368" t="s">
        <v>19</v>
      </c>
      <c r="L368" t="s">
        <v>19</v>
      </c>
      <c r="M368" t="s">
        <v>19</v>
      </c>
      <c r="N368" t="s">
        <v>19</v>
      </c>
      <c r="O368" t="s">
        <v>106</v>
      </c>
      <c r="P368">
        <v>10</v>
      </c>
      <c r="Q368">
        <v>6</v>
      </c>
      <c r="R368" t="s">
        <v>529</v>
      </c>
      <c r="S368" t="s">
        <v>1427</v>
      </c>
      <c r="T368" t="s">
        <v>962</v>
      </c>
      <c r="U368" t="s">
        <v>1424</v>
      </c>
      <c r="V368" t="s">
        <v>1428</v>
      </c>
    </row>
    <row r="369" spans="1:22" x14ac:dyDescent="0.25">
      <c r="A369" s="31" t="str">
        <f t="shared" si="5"/>
        <v>130.1.2</v>
      </c>
      <c r="B369" t="s">
        <v>1421</v>
      </c>
      <c r="C369">
        <v>0</v>
      </c>
      <c r="D369" t="s">
        <v>533</v>
      </c>
      <c r="E369" t="s">
        <v>1429</v>
      </c>
      <c r="F369" t="s">
        <v>19</v>
      </c>
      <c r="G369" t="s">
        <v>19</v>
      </c>
      <c r="H369" t="s">
        <v>19</v>
      </c>
      <c r="I369" t="s">
        <v>19</v>
      </c>
      <c r="J369" t="s">
        <v>19</v>
      </c>
      <c r="K369" t="s">
        <v>19</v>
      </c>
      <c r="L369" t="s">
        <v>19</v>
      </c>
      <c r="M369" t="s">
        <v>19</v>
      </c>
      <c r="N369" t="s">
        <v>19</v>
      </c>
      <c r="O369" t="s">
        <v>107</v>
      </c>
      <c r="P369">
        <v>30</v>
      </c>
      <c r="Q369">
        <v>1</v>
      </c>
      <c r="R369" t="s">
        <v>529</v>
      </c>
      <c r="S369" t="s">
        <v>1430</v>
      </c>
      <c r="T369" t="s">
        <v>962</v>
      </c>
      <c r="U369" t="s">
        <v>788</v>
      </c>
      <c r="V369" t="s">
        <v>1431</v>
      </c>
    </row>
    <row r="370" spans="1:22" x14ac:dyDescent="0.25">
      <c r="A370" s="31" t="str">
        <f t="shared" si="5"/>
        <v>130.1.3</v>
      </c>
      <c r="B370" t="s">
        <v>1421</v>
      </c>
      <c r="C370">
        <v>0</v>
      </c>
      <c r="D370" t="s">
        <v>1780</v>
      </c>
      <c r="E370" t="s">
        <v>1432</v>
      </c>
      <c r="F370" t="s">
        <v>19</v>
      </c>
      <c r="G370" t="s">
        <v>19</v>
      </c>
      <c r="H370" t="s">
        <v>19</v>
      </c>
      <c r="I370" t="s">
        <v>19</v>
      </c>
      <c r="J370" t="s">
        <v>19</v>
      </c>
      <c r="K370" t="s">
        <v>19</v>
      </c>
      <c r="L370" t="s">
        <v>19</v>
      </c>
      <c r="M370" t="s">
        <v>19</v>
      </c>
      <c r="N370" t="s">
        <v>19</v>
      </c>
      <c r="O370" t="s">
        <v>108</v>
      </c>
      <c r="P370">
        <v>0</v>
      </c>
      <c r="Q370">
        <v>1</v>
      </c>
      <c r="R370" t="s">
        <v>529</v>
      </c>
      <c r="S370" t="s">
        <v>1423</v>
      </c>
      <c r="T370" t="s">
        <v>962</v>
      </c>
      <c r="U370" t="s">
        <v>735</v>
      </c>
      <c r="V370" t="s">
        <v>1433</v>
      </c>
    </row>
    <row r="371" spans="1:22" x14ac:dyDescent="0.25">
      <c r="A371" s="31" t="str">
        <f t="shared" si="5"/>
        <v>130.1.4</v>
      </c>
      <c r="B371" t="s">
        <v>1421</v>
      </c>
      <c r="C371">
        <v>0</v>
      </c>
      <c r="D371" t="s">
        <v>533</v>
      </c>
      <c r="E371" t="s">
        <v>1434</v>
      </c>
      <c r="F371" t="s">
        <v>19</v>
      </c>
      <c r="G371" t="s">
        <v>19</v>
      </c>
      <c r="H371" t="s">
        <v>19</v>
      </c>
      <c r="I371" t="s">
        <v>19</v>
      </c>
      <c r="J371" t="s">
        <v>19</v>
      </c>
      <c r="K371" t="s">
        <v>19</v>
      </c>
      <c r="L371" t="s">
        <v>19</v>
      </c>
      <c r="M371" t="s">
        <v>19</v>
      </c>
      <c r="N371" t="s">
        <v>19</v>
      </c>
      <c r="O371" t="s">
        <v>109</v>
      </c>
      <c r="P371">
        <v>30</v>
      </c>
      <c r="Q371">
        <v>1</v>
      </c>
      <c r="R371" t="s">
        <v>529</v>
      </c>
      <c r="S371" t="s">
        <v>1423</v>
      </c>
      <c r="T371" t="s">
        <v>962</v>
      </c>
      <c r="U371" t="s">
        <v>560</v>
      </c>
      <c r="V371" t="s">
        <v>1435</v>
      </c>
    </row>
    <row r="372" spans="1:22" x14ac:dyDescent="0.25">
      <c r="A372" s="31" t="str">
        <f t="shared" si="5"/>
        <v>130.1.5</v>
      </c>
      <c r="B372" t="s">
        <v>1421</v>
      </c>
      <c r="C372">
        <v>0</v>
      </c>
      <c r="D372" t="s">
        <v>533</v>
      </c>
      <c r="E372" t="s">
        <v>1436</v>
      </c>
      <c r="F372" t="s">
        <v>19</v>
      </c>
      <c r="G372" t="s">
        <v>19</v>
      </c>
      <c r="H372" t="s">
        <v>19</v>
      </c>
      <c r="I372" t="s">
        <v>19</v>
      </c>
      <c r="J372" t="s">
        <v>19</v>
      </c>
      <c r="K372" t="s">
        <v>19</v>
      </c>
      <c r="L372" t="s">
        <v>19</v>
      </c>
      <c r="M372" t="s">
        <v>19</v>
      </c>
      <c r="N372" t="s">
        <v>19</v>
      </c>
      <c r="O372" t="s">
        <v>110</v>
      </c>
      <c r="P372">
        <v>30</v>
      </c>
      <c r="Q372">
        <v>2</v>
      </c>
      <c r="R372" t="s">
        <v>529</v>
      </c>
      <c r="S372" t="s">
        <v>1437</v>
      </c>
      <c r="T372" t="s">
        <v>1304</v>
      </c>
      <c r="U372" t="s">
        <v>1424</v>
      </c>
      <c r="V372" t="s">
        <v>1438</v>
      </c>
    </row>
    <row r="373" spans="1:22" x14ac:dyDescent="0.25">
      <c r="A373" s="31" t="str">
        <f t="shared" si="5"/>
        <v>6000.1</v>
      </c>
      <c r="B373" t="s">
        <v>1439</v>
      </c>
      <c r="C373">
        <v>0</v>
      </c>
      <c r="D373" t="s">
        <v>523</v>
      </c>
      <c r="E373" t="s">
        <v>1440</v>
      </c>
      <c r="F373" t="s">
        <v>546</v>
      </c>
      <c r="G373" t="s">
        <v>1771</v>
      </c>
      <c r="H373" t="s">
        <v>1772</v>
      </c>
      <c r="I373" t="s">
        <v>1773</v>
      </c>
      <c r="J373" t="s">
        <v>19</v>
      </c>
      <c r="K373" t="s">
        <v>526</v>
      </c>
      <c r="L373" t="s">
        <v>40</v>
      </c>
      <c r="M373" t="s">
        <v>1781</v>
      </c>
      <c r="N373" t="s">
        <v>1336</v>
      </c>
      <c r="O373" t="s">
        <v>204</v>
      </c>
      <c r="P373">
        <v>14</v>
      </c>
      <c r="Q373">
        <v>4</v>
      </c>
      <c r="R373" t="s">
        <v>529</v>
      </c>
      <c r="S373" t="s">
        <v>1441</v>
      </c>
      <c r="T373" t="s">
        <v>606</v>
      </c>
      <c r="U373" t="s">
        <v>570</v>
      </c>
      <c r="V373" t="s">
        <v>1439</v>
      </c>
    </row>
    <row r="374" spans="1:22" x14ac:dyDescent="0.25">
      <c r="A374" s="31" t="str">
        <f t="shared" si="5"/>
        <v>6000.1.1</v>
      </c>
      <c r="B374" t="s">
        <v>1439</v>
      </c>
      <c r="C374">
        <v>0</v>
      </c>
      <c r="D374" t="s">
        <v>533</v>
      </c>
      <c r="E374" t="s">
        <v>1442</v>
      </c>
      <c r="F374" t="s">
        <v>19</v>
      </c>
      <c r="G374" t="s">
        <v>19</v>
      </c>
      <c r="H374" t="s">
        <v>19</v>
      </c>
      <c r="I374" t="s">
        <v>19</v>
      </c>
      <c r="J374" t="s">
        <v>19</v>
      </c>
      <c r="K374" t="s">
        <v>19</v>
      </c>
      <c r="L374" t="s">
        <v>19</v>
      </c>
      <c r="M374" t="s">
        <v>19</v>
      </c>
      <c r="N374" t="s">
        <v>19</v>
      </c>
      <c r="O374" t="s">
        <v>205</v>
      </c>
      <c r="P374">
        <v>20</v>
      </c>
      <c r="Q374">
        <v>1</v>
      </c>
      <c r="R374" t="s">
        <v>529</v>
      </c>
      <c r="S374" t="s">
        <v>1443</v>
      </c>
      <c r="T374" t="s">
        <v>606</v>
      </c>
      <c r="U374" t="s">
        <v>1021</v>
      </c>
      <c r="V374" t="s">
        <v>1439</v>
      </c>
    </row>
    <row r="375" spans="1:22" x14ac:dyDescent="0.25">
      <c r="A375" s="31" t="str">
        <f t="shared" si="5"/>
        <v>6000.1.2</v>
      </c>
      <c r="B375" t="s">
        <v>1439</v>
      </c>
      <c r="C375">
        <v>0</v>
      </c>
      <c r="D375" t="s">
        <v>533</v>
      </c>
      <c r="E375" t="s">
        <v>1444</v>
      </c>
      <c r="F375" t="s">
        <v>19</v>
      </c>
      <c r="G375" t="s">
        <v>19</v>
      </c>
      <c r="H375" t="s">
        <v>19</v>
      </c>
      <c r="I375" t="s">
        <v>19</v>
      </c>
      <c r="J375" t="s">
        <v>19</v>
      </c>
      <c r="K375" t="s">
        <v>19</v>
      </c>
      <c r="L375" t="s">
        <v>19</v>
      </c>
      <c r="M375" t="s">
        <v>19</v>
      </c>
      <c r="N375" t="s">
        <v>19</v>
      </c>
      <c r="O375" t="s">
        <v>206</v>
      </c>
      <c r="P375">
        <v>20</v>
      </c>
      <c r="Q375">
        <v>1</v>
      </c>
      <c r="R375" t="s">
        <v>529</v>
      </c>
      <c r="S375" t="s">
        <v>1445</v>
      </c>
      <c r="T375" t="s">
        <v>606</v>
      </c>
      <c r="U375" t="s">
        <v>570</v>
      </c>
      <c r="V375" t="s">
        <v>1439</v>
      </c>
    </row>
    <row r="376" spans="1:22" x14ac:dyDescent="0.25">
      <c r="A376" s="31" t="str">
        <f t="shared" si="5"/>
        <v>6000.1.3</v>
      </c>
      <c r="B376" t="s">
        <v>1439</v>
      </c>
      <c r="C376">
        <v>0</v>
      </c>
      <c r="D376" t="s">
        <v>533</v>
      </c>
      <c r="E376" t="s">
        <v>1446</v>
      </c>
      <c r="F376" t="s">
        <v>19</v>
      </c>
      <c r="G376" t="s">
        <v>19</v>
      </c>
      <c r="H376" t="s">
        <v>19</v>
      </c>
      <c r="I376" t="s">
        <v>19</v>
      </c>
      <c r="J376" t="s">
        <v>19</v>
      </c>
      <c r="K376" t="s">
        <v>19</v>
      </c>
      <c r="L376" t="s">
        <v>19</v>
      </c>
      <c r="M376" t="s">
        <v>19</v>
      </c>
      <c r="N376" t="s">
        <v>19</v>
      </c>
      <c r="O376" t="s">
        <v>207</v>
      </c>
      <c r="P376">
        <v>30</v>
      </c>
      <c r="Q376">
        <v>100</v>
      </c>
      <c r="R376" t="s">
        <v>568</v>
      </c>
      <c r="S376" t="s">
        <v>1447</v>
      </c>
      <c r="T376" t="s">
        <v>606</v>
      </c>
      <c r="U376" t="s">
        <v>570</v>
      </c>
      <c r="V376" t="s">
        <v>1439</v>
      </c>
    </row>
    <row r="377" spans="1:22" x14ac:dyDescent="0.25">
      <c r="A377" s="31" t="str">
        <f t="shared" si="5"/>
        <v>6000.1.4</v>
      </c>
      <c r="B377" t="s">
        <v>1439</v>
      </c>
      <c r="C377">
        <v>0</v>
      </c>
      <c r="D377" t="s">
        <v>533</v>
      </c>
      <c r="E377" t="s">
        <v>1448</v>
      </c>
      <c r="F377" t="s">
        <v>19</v>
      </c>
      <c r="G377" t="s">
        <v>19</v>
      </c>
      <c r="H377" t="s">
        <v>19</v>
      </c>
      <c r="I377" t="s">
        <v>19</v>
      </c>
      <c r="J377" t="s">
        <v>19</v>
      </c>
      <c r="K377" t="s">
        <v>19</v>
      </c>
      <c r="L377" t="s">
        <v>19</v>
      </c>
      <c r="M377" t="s">
        <v>19</v>
      </c>
      <c r="N377" t="s">
        <v>19</v>
      </c>
      <c r="O377" t="s">
        <v>208</v>
      </c>
      <c r="P377">
        <v>30</v>
      </c>
      <c r="Q377">
        <v>1</v>
      </c>
      <c r="R377" t="s">
        <v>529</v>
      </c>
      <c r="S377" t="s">
        <v>1449</v>
      </c>
      <c r="T377" t="s">
        <v>606</v>
      </c>
      <c r="U377" t="s">
        <v>570</v>
      </c>
      <c r="V377" t="s">
        <v>1439</v>
      </c>
    </row>
    <row r="378" spans="1:22" x14ac:dyDescent="0.25">
      <c r="A378" s="31" t="str">
        <f t="shared" si="5"/>
        <v>6000.2</v>
      </c>
      <c r="B378" t="s">
        <v>1439</v>
      </c>
      <c r="C378">
        <v>0</v>
      </c>
      <c r="D378" t="s">
        <v>523</v>
      </c>
      <c r="E378" t="s">
        <v>1450</v>
      </c>
      <c r="F378" t="s">
        <v>546</v>
      </c>
      <c r="G378" t="s">
        <v>1771</v>
      </c>
      <c r="H378" t="s">
        <v>1772</v>
      </c>
      <c r="I378" t="s">
        <v>1773</v>
      </c>
      <c r="J378" t="s">
        <v>19</v>
      </c>
      <c r="K378" t="s">
        <v>526</v>
      </c>
      <c r="L378" t="s">
        <v>40</v>
      </c>
      <c r="M378" t="s">
        <v>1186</v>
      </c>
      <c r="N378" t="s">
        <v>1336</v>
      </c>
      <c r="O378" t="s">
        <v>209</v>
      </c>
      <c r="P378">
        <v>14</v>
      </c>
      <c r="Q378">
        <v>4</v>
      </c>
      <c r="R378" t="s">
        <v>529</v>
      </c>
      <c r="S378" t="s">
        <v>1441</v>
      </c>
      <c r="T378" t="s">
        <v>606</v>
      </c>
      <c r="U378" t="s">
        <v>570</v>
      </c>
      <c r="V378" t="s">
        <v>1439</v>
      </c>
    </row>
    <row r="379" spans="1:22" x14ac:dyDescent="0.25">
      <c r="A379" s="31" t="str">
        <f t="shared" si="5"/>
        <v>6000.2.1</v>
      </c>
      <c r="B379" t="s">
        <v>1439</v>
      </c>
      <c r="C379">
        <v>0</v>
      </c>
      <c r="D379" t="s">
        <v>533</v>
      </c>
      <c r="E379" t="s">
        <v>1451</v>
      </c>
      <c r="F379" t="s">
        <v>19</v>
      </c>
      <c r="G379" t="s">
        <v>19</v>
      </c>
      <c r="H379" t="s">
        <v>19</v>
      </c>
      <c r="I379" t="s">
        <v>19</v>
      </c>
      <c r="J379" t="s">
        <v>19</v>
      </c>
      <c r="K379" t="s">
        <v>19</v>
      </c>
      <c r="L379" t="s">
        <v>19</v>
      </c>
      <c r="M379" t="s">
        <v>19</v>
      </c>
      <c r="N379" t="s">
        <v>19</v>
      </c>
      <c r="O379" t="s">
        <v>205</v>
      </c>
      <c r="P379">
        <v>20</v>
      </c>
      <c r="Q379">
        <v>1</v>
      </c>
      <c r="R379" t="s">
        <v>529</v>
      </c>
      <c r="S379" t="s">
        <v>1443</v>
      </c>
      <c r="T379" t="s">
        <v>606</v>
      </c>
      <c r="U379" t="s">
        <v>1021</v>
      </c>
      <c r="V379" t="s">
        <v>1439</v>
      </c>
    </row>
    <row r="380" spans="1:22" x14ac:dyDescent="0.25">
      <c r="A380" s="31" t="str">
        <f t="shared" si="5"/>
        <v>6000.2.2</v>
      </c>
      <c r="B380" t="s">
        <v>1439</v>
      </c>
      <c r="C380">
        <v>0</v>
      </c>
      <c r="D380" t="s">
        <v>533</v>
      </c>
      <c r="E380" t="s">
        <v>1452</v>
      </c>
      <c r="F380" t="s">
        <v>19</v>
      </c>
      <c r="G380" t="s">
        <v>19</v>
      </c>
      <c r="H380" t="s">
        <v>19</v>
      </c>
      <c r="I380" t="s">
        <v>19</v>
      </c>
      <c r="J380" t="s">
        <v>19</v>
      </c>
      <c r="K380" t="s">
        <v>19</v>
      </c>
      <c r="L380" t="s">
        <v>19</v>
      </c>
      <c r="M380" t="s">
        <v>19</v>
      </c>
      <c r="N380" t="s">
        <v>19</v>
      </c>
      <c r="O380" t="s">
        <v>206</v>
      </c>
      <c r="P380">
        <v>20</v>
      </c>
      <c r="Q380">
        <v>1</v>
      </c>
      <c r="R380" t="s">
        <v>529</v>
      </c>
      <c r="S380" t="s">
        <v>1445</v>
      </c>
      <c r="T380" t="s">
        <v>606</v>
      </c>
      <c r="U380" t="s">
        <v>570</v>
      </c>
      <c r="V380" t="s">
        <v>1439</v>
      </c>
    </row>
    <row r="381" spans="1:22" x14ac:dyDescent="0.25">
      <c r="A381" s="31" t="str">
        <f t="shared" si="5"/>
        <v>6000.2.3</v>
      </c>
      <c r="B381" t="s">
        <v>1439</v>
      </c>
      <c r="C381">
        <v>0</v>
      </c>
      <c r="D381" t="s">
        <v>533</v>
      </c>
      <c r="E381" t="s">
        <v>1453</v>
      </c>
      <c r="F381" t="s">
        <v>19</v>
      </c>
      <c r="G381" t="s">
        <v>19</v>
      </c>
      <c r="H381" t="s">
        <v>19</v>
      </c>
      <c r="I381" t="s">
        <v>19</v>
      </c>
      <c r="J381" t="s">
        <v>19</v>
      </c>
      <c r="K381" t="s">
        <v>19</v>
      </c>
      <c r="L381" t="s">
        <v>19</v>
      </c>
      <c r="M381" t="s">
        <v>19</v>
      </c>
      <c r="N381" t="s">
        <v>19</v>
      </c>
      <c r="O381" t="s">
        <v>207</v>
      </c>
      <c r="P381">
        <v>30</v>
      </c>
      <c r="Q381">
        <v>100</v>
      </c>
      <c r="R381" t="s">
        <v>568</v>
      </c>
      <c r="S381" t="s">
        <v>1447</v>
      </c>
      <c r="T381" t="s">
        <v>606</v>
      </c>
      <c r="U381" t="s">
        <v>570</v>
      </c>
      <c r="V381" t="s">
        <v>1439</v>
      </c>
    </row>
    <row r="382" spans="1:22" x14ac:dyDescent="0.25">
      <c r="A382" s="31" t="str">
        <f t="shared" si="5"/>
        <v>6000.2.4</v>
      </c>
      <c r="B382" t="s">
        <v>1439</v>
      </c>
      <c r="C382">
        <v>0</v>
      </c>
      <c r="D382" t="s">
        <v>533</v>
      </c>
      <c r="E382" t="s">
        <v>1454</v>
      </c>
      <c r="F382" t="s">
        <v>19</v>
      </c>
      <c r="G382" t="s">
        <v>19</v>
      </c>
      <c r="H382" t="s">
        <v>19</v>
      </c>
      <c r="I382" t="s">
        <v>19</v>
      </c>
      <c r="J382" t="s">
        <v>19</v>
      </c>
      <c r="K382" t="s">
        <v>19</v>
      </c>
      <c r="L382" t="s">
        <v>19</v>
      </c>
      <c r="M382" t="s">
        <v>19</v>
      </c>
      <c r="N382" t="s">
        <v>19</v>
      </c>
      <c r="O382" t="s">
        <v>208</v>
      </c>
      <c r="P382">
        <v>30</v>
      </c>
      <c r="Q382">
        <v>1</v>
      </c>
      <c r="R382" t="s">
        <v>529</v>
      </c>
      <c r="S382" t="s">
        <v>1449</v>
      </c>
      <c r="T382" t="s">
        <v>606</v>
      </c>
      <c r="U382" t="s">
        <v>570</v>
      </c>
      <c r="V382" t="s">
        <v>1439</v>
      </c>
    </row>
    <row r="383" spans="1:22" x14ac:dyDescent="0.25">
      <c r="A383" s="31" t="str">
        <f t="shared" si="5"/>
        <v>6000.3</v>
      </c>
      <c r="B383" t="s">
        <v>1439</v>
      </c>
      <c r="C383">
        <v>0</v>
      </c>
      <c r="D383" t="s">
        <v>523</v>
      </c>
      <c r="E383" t="s">
        <v>1455</v>
      </c>
      <c r="F383" t="s">
        <v>546</v>
      </c>
      <c r="G383" t="s">
        <v>1771</v>
      </c>
      <c r="H383" t="s">
        <v>1772</v>
      </c>
      <c r="I383" t="s">
        <v>1773</v>
      </c>
      <c r="J383" t="s">
        <v>19</v>
      </c>
      <c r="K383" t="s">
        <v>526</v>
      </c>
      <c r="L383" t="s">
        <v>40</v>
      </c>
      <c r="M383" t="s">
        <v>1781</v>
      </c>
      <c r="N383" t="s">
        <v>1336</v>
      </c>
      <c r="O383" t="s">
        <v>210</v>
      </c>
      <c r="P383">
        <v>14</v>
      </c>
      <c r="Q383">
        <v>4</v>
      </c>
      <c r="R383" t="s">
        <v>529</v>
      </c>
      <c r="S383" t="s">
        <v>1441</v>
      </c>
      <c r="T383" t="s">
        <v>606</v>
      </c>
      <c r="U383" t="s">
        <v>570</v>
      </c>
      <c r="V383" t="s">
        <v>1439</v>
      </c>
    </row>
    <row r="384" spans="1:22" x14ac:dyDescent="0.25">
      <c r="A384" s="31" t="str">
        <f t="shared" si="5"/>
        <v>6000.3.1</v>
      </c>
      <c r="B384" t="s">
        <v>1439</v>
      </c>
      <c r="C384">
        <v>0</v>
      </c>
      <c r="D384" t="s">
        <v>533</v>
      </c>
      <c r="E384" t="s">
        <v>1456</v>
      </c>
      <c r="F384" t="s">
        <v>19</v>
      </c>
      <c r="G384" t="s">
        <v>19</v>
      </c>
      <c r="H384" t="s">
        <v>19</v>
      </c>
      <c r="I384" t="s">
        <v>19</v>
      </c>
      <c r="J384" t="s">
        <v>19</v>
      </c>
      <c r="K384" t="s">
        <v>19</v>
      </c>
      <c r="L384" t="s">
        <v>19</v>
      </c>
      <c r="M384" t="s">
        <v>19</v>
      </c>
      <c r="N384" t="s">
        <v>19</v>
      </c>
      <c r="O384" t="s">
        <v>205</v>
      </c>
      <c r="P384">
        <v>20</v>
      </c>
      <c r="Q384">
        <v>1</v>
      </c>
      <c r="R384" t="s">
        <v>529</v>
      </c>
      <c r="S384" t="s">
        <v>1443</v>
      </c>
      <c r="T384" t="s">
        <v>606</v>
      </c>
      <c r="U384" t="s">
        <v>1021</v>
      </c>
      <c r="V384" t="s">
        <v>1439</v>
      </c>
    </row>
    <row r="385" spans="1:22" x14ac:dyDescent="0.25">
      <c r="A385" s="31" t="str">
        <f t="shared" si="5"/>
        <v>6000.3.2</v>
      </c>
      <c r="B385" t="s">
        <v>1439</v>
      </c>
      <c r="C385">
        <v>0</v>
      </c>
      <c r="D385" t="s">
        <v>533</v>
      </c>
      <c r="E385" t="s">
        <v>1457</v>
      </c>
      <c r="F385" t="s">
        <v>19</v>
      </c>
      <c r="G385" t="s">
        <v>19</v>
      </c>
      <c r="H385" t="s">
        <v>19</v>
      </c>
      <c r="I385" t="s">
        <v>19</v>
      </c>
      <c r="J385" t="s">
        <v>19</v>
      </c>
      <c r="K385" t="s">
        <v>19</v>
      </c>
      <c r="L385" t="s">
        <v>19</v>
      </c>
      <c r="M385" t="s">
        <v>19</v>
      </c>
      <c r="N385" t="s">
        <v>19</v>
      </c>
      <c r="O385" t="s">
        <v>206</v>
      </c>
      <c r="P385">
        <v>20</v>
      </c>
      <c r="Q385">
        <v>1</v>
      </c>
      <c r="R385" t="s">
        <v>529</v>
      </c>
      <c r="S385" t="s">
        <v>1445</v>
      </c>
      <c r="T385" t="s">
        <v>606</v>
      </c>
      <c r="U385" t="s">
        <v>570</v>
      </c>
      <c r="V385" t="s">
        <v>1439</v>
      </c>
    </row>
    <row r="386" spans="1:22" x14ac:dyDescent="0.25">
      <c r="A386" s="31" t="str">
        <f t="shared" si="5"/>
        <v>6000.3.3</v>
      </c>
      <c r="B386" t="s">
        <v>1439</v>
      </c>
      <c r="C386">
        <v>0</v>
      </c>
      <c r="D386" t="s">
        <v>533</v>
      </c>
      <c r="E386" t="s">
        <v>1458</v>
      </c>
      <c r="F386" t="s">
        <v>19</v>
      </c>
      <c r="G386" t="s">
        <v>19</v>
      </c>
      <c r="H386" t="s">
        <v>19</v>
      </c>
      <c r="I386" t="s">
        <v>19</v>
      </c>
      <c r="J386" t="s">
        <v>19</v>
      </c>
      <c r="K386" t="s">
        <v>19</v>
      </c>
      <c r="L386" t="s">
        <v>19</v>
      </c>
      <c r="M386" t="s">
        <v>19</v>
      </c>
      <c r="N386" t="s">
        <v>19</v>
      </c>
      <c r="O386" t="s">
        <v>207</v>
      </c>
      <c r="P386">
        <v>30</v>
      </c>
      <c r="Q386">
        <v>100</v>
      </c>
      <c r="R386" t="s">
        <v>568</v>
      </c>
      <c r="S386" t="s">
        <v>1447</v>
      </c>
      <c r="T386" t="s">
        <v>606</v>
      </c>
      <c r="U386" t="s">
        <v>570</v>
      </c>
      <c r="V386" t="s">
        <v>1439</v>
      </c>
    </row>
    <row r="387" spans="1:22" x14ac:dyDescent="0.25">
      <c r="A387" s="31" t="str">
        <f t="shared" si="5"/>
        <v>6000.3.4</v>
      </c>
      <c r="B387" t="s">
        <v>1439</v>
      </c>
      <c r="C387">
        <v>0</v>
      </c>
      <c r="D387" t="s">
        <v>533</v>
      </c>
      <c r="E387" t="s">
        <v>1459</v>
      </c>
      <c r="F387" t="s">
        <v>19</v>
      </c>
      <c r="G387" t="s">
        <v>19</v>
      </c>
      <c r="H387" t="s">
        <v>19</v>
      </c>
      <c r="I387" t="s">
        <v>19</v>
      </c>
      <c r="J387" t="s">
        <v>19</v>
      </c>
      <c r="K387" t="s">
        <v>19</v>
      </c>
      <c r="L387" t="s">
        <v>19</v>
      </c>
      <c r="M387" t="s">
        <v>19</v>
      </c>
      <c r="N387" t="s">
        <v>19</v>
      </c>
      <c r="O387" t="s">
        <v>208</v>
      </c>
      <c r="P387">
        <v>30</v>
      </c>
      <c r="Q387">
        <v>1</v>
      </c>
      <c r="R387" t="s">
        <v>529</v>
      </c>
      <c r="S387" t="s">
        <v>1449</v>
      </c>
      <c r="T387" t="s">
        <v>606</v>
      </c>
      <c r="U387" t="s">
        <v>570</v>
      </c>
      <c r="V387" t="s">
        <v>1439</v>
      </c>
    </row>
    <row r="388" spans="1:22" x14ac:dyDescent="0.25">
      <c r="A388" s="31" t="str">
        <f t="shared" ref="A388:A451" si="6">+E388</f>
        <v>6000.4</v>
      </c>
      <c r="B388" t="s">
        <v>1439</v>
      </c>
      <c r="C388">
        <v>0</v>
      </c>
      <c r="D388" t="s">
        <v>523</v>
      </c>
      <c r="E388" t="s">
        <v>1460</v>
      </c>
      <c r="F388" t="s">
        <v>525</v>
      </c>
      <c r="G388" t="s">
        <v>1771</v>
      </c>
      <c r="H388" t="s">
        <v>1772</v>
      </c>
      <c r="I388" t="s">
        <v>1773</v>
      </c>
      <c r="J388" t="s">
        <v>19</v>
      </c>
      <c r="K388" t="s">
        <v>526</v>
      </c>
      <c r="L388" t="s">
        <v>40</v>
      </c>
      <c r="M388" t="s">
        <v>1186</v>
      </c>
      <c r="N388" t="s">
        <v>1336</v>
      </c>
      <c r="O388" t="s">
        <v>498</v>
      </c>
      <c r="P388">
        <v>14</v>
      </c>
      <c r="Q388">
        <v>100</v>
      </c>
      <c r="R388" t="s">
        <v>568</v>
      </c>
      <c r="S388" t="s">
        <v>1461</v>
      </c>
      <c r="T388" t="s">
        <v>559</v>
      </c>
      <c r="U388" t="s">
        <v>1010</v>
      </c>
      <c r="V388" t="s">
        <v>1439</v>
      </c>
    </row>
    <row r="389" spans="1:22" x14ac:dyDescent="0.25">
      <c r="A389" s="31" t="str">
        <f t="shared" si="6"/>
        <v>6000.4.1</v>
      </c>
      <c r="B389" t="s">
        <v>1439</v>
      </c>
      <c r="C389">
        <v>0</v>
      </c>
      <c r="D389" t="s">
        <v>533</v>
      </c>
      <c r="E389" t="s">
        <v>1462</v>
      </c>
      <c r="F389" t="s">
        <v>19</v>
      </c>
      <c r="G389" t="s">
        <v>19</v>
      </c>
      <c r="H389" t="s">
        <v>19</v>
      </c>
      <c r="I389" t="s">
        <v>19</v>
      </c>
      <c r="J389" t="s">
        <v>19</v>
      </c>
      <c r="K389" t="s">
        <v>19</v>
      </c>
      <c r="L389" t="s">
        <v>19</v>
      </c>
      <c r="M389" t="s">
        <v>19</v>
      </c>
      <c r="N389" t="s">
        <v>19</v>
      </c>
      <c r="O389" t="s">
        <v>499</v>
      </c>
      <c r="P389">
        <v>20</v>
      </c>
      <c r="Q389">
        <v>1</v>
      </c>
      <c r="R389" t="s">
        <v>529</v>
      </c>
      <c r="S389" t="s">
        <v>1463</v>
      </c>
      <c r="T389" t="s">
        <v>559</v>
      </c>
      <c r="U389" t="s">
        <v>720</v>
      </c>
      <c r="V389" t="s">
        <v>1439</v>
      </c>
    </row>
    <row r="390" spans="1:22" x14ac:dyDescent="0.25">
      <c r="A390" s="31" t="str">
        <f t="shared" si="6"/>
        <v>6000.4.2</v>
      </c>
      <c r="B390" t="s">
        <v>1439</v>
      </c>
      <c r="C390">
        <v>0</v>
      </c>
      <c r="D390" t="s">
        <v>533</v>
      </c>
      <c r="E390" t="s">
        <v>1464</v>
      </c>
      <c r="F390" t="s">
        <v>19</v>
      </c>
      <c r="G390" t="s">
        <v>19</v>
      </c>
      <c r="H390" t="s">
        <v>19</v>
      </c>
      <c r="I390" t="s">
        <v>19</v>
      </c>
      <c r="J390" t="s">
        <v>19</v>
      </c>
      <c r="K390" t="s">
        <v>19</v>
      </c>
      <c r="L390" t="s">
        <v>19</v>
      </c>
      <c r="M390" t="s">
        <v>19</v>
      </c>
      <c r="N390" t="s">
        <v>19</v>
      </c>
      <c r="O390" t="s">
        <v>500</v>
      </c>
      <c r="P390">
        <v>20</v>
      </c>
      <c r="Q390">
        <v>1</v>
      </c>
      <c r="R390" t="s">
        <v>529</v>
      </c>
      <c r="S390" t="s">
        <v>1465</v>
      </c>
      <c r="T390" t="s">
        <v>993</v>
      </c>
      <c r="U390" t="s">
        <v>1466</v>
      </c>
      <c r="V390" t="s">
        <v>1439</v>
      </c>
    </row>
    <row r="391" spans="1:22" x14ac:dyDescent="0.25">
      <c r="A391" s="31" t="str">
        <f t="shared" si="6"/>
        <v>6000.4.3</v>
      </c>
      <c r="B391" t="s">
        <v>1439</v>
      </c>
      <c r="C391">
        <v>0</v>
      </c>
      <c r="D391" t="s">
        <v>533</v>
      </c>
      <c r="E391" t="s">
        <v>1467</v>
      </c>
      <c r="F391" t="s">
        <v>19</v>
      </c>
      <c r="G391" t="s">
        <v>19</v>
      </c>
      <c r="H391" t="s">
        <v>19</v>
      </c>
      <c r="I391" t="s">
        <v>19</v>
      </c>
      <c r="J391" t="s">
        <v>19</v>
      </c>
      <c r="K391" t="s">
        <v>19</v>
      </c>
      <c r="L391" t="s">
        <v>19</v>
      </c>
      <c r="M391" t="s">
        <v>19</v>
      </c>
      <c r="N391" t="s">
        <v>19</v>
      </c>
      <c r="O391" t="s">
        <v>59</v>
      </c>
      <c r="P391">
        <v>20</v>
      </c>
      <c r="Q391">
        <v>1</v>
      </c>
      <c r="R391" t="s">
        <v>529</v>
      </c>
      <c r="S391" t="s">
        <v>1468</v>
      </c>
      <c r="T391" t="s">
        <v>997</v>
      </c>
      <c r="U391" t="s">
        <v>685</v>
      </c>
      <c r="V391" t="s">
        <v>1439</v>
      </c>
    </row>
    <row r="392" spans="1:22" x14ac:dyDescent="0.25">
      <c r="A392" s="31" t="str">
        <f t="shared" si="6"/>
        <v>6000.4.4</v>
      </c>
      <c r="B392" t="s">
        <v>1439</v>
      </c>
      <c r="C392">
        <v>0</v>
      </c>
      <c r="D392" t="s">
        <v>533</v>
      </c>
      <c r="E392" t="s">
        <v>1469</v>
      </c>
      <c r="F392" t="s">
        <v>19</v>
      </c>
      <c r="G392" t="s">
        <v>19</v>
      </c>
      <c r="H392" t="s">
        <v>19</v>
      </c>
      <c r="I392" t="s">
        <v>19</v>
      </c>
      <c r="J392" t="s">
        <v>19</v>
      </c>
      <c r="K392" t="s">
        <v>19</v>
      </c>
      <c r="L392" t="s">
        <v>19</v>
      </c>
      <c r="M392" t="s">
        <v>19</v>
      </c>
      <c r="N392" t="s">
        <v>19</v>
      </c>
      <c r="O392" t="s">
        <v>501</v>
      </c>
      <c r="P392">
        <v>20</v>
      </c>
      <c r="Q392">
        <v>1</v>
      </c>
      <c r="R392" t="s">
        <v>529</v>
      </c>
      <c r="S392" t="s">
        <v>1470</v>
      </c>
      <c r="T392" t="s">
        <v>893</v>
      </c>
      <c r="U392" t="s">
        <v>894</v>
      </c>
      <c r="V392" t="s">
        <v>1439</v>
      </c>
    </row>
    <row r="393" spans="1:22" x14ac:dyDescent="0.25">
      <c r="A393" s="31" t="str">
        <f t="shared" si="6"/>
        <v>6000.4.5</v>
      </c>
      <c r="B393" t="s">
        <v>1439</v>
      </c>
      <c r="C393">
        <v>0</v>
      </c>
      <c r="D393" t="s">
        <v>533</v>
      </c>
      <c r="E393" t="s">
        <v>1471</v>
      </c>
      <c r="F393" t="s">
        <v>19</v>
      </c>
      <c r="G393" t="s">
        <v>19</v>
      </c>
      <c r="H393" t="s">
        <v>19</v>
      </c>
      <c r="I393" t="s">
        <v>19</v>
      </c>
      <c r="J393" t="s">
        <v>19</v>
      </c>
      <c r="K393" t="s">
        <v>19</v>
      </c>
      <c r="L393" t="s">
        <v>19</v>
      </c>
      <c r="M393" t="s">
        <v>19</v>
      </c>
      <c r="N393" t="s">
        <v>19</v>
      </c>
      <c r="O393" t="s">
        <v>502</v>
      </c>
      <c r="P393">
        <v>20</v>
      </c>
      <c r="Q393">
        <v>1</v>
      </c>
      <c r="R393" t="s">
        <v>529</v>
      </c>
      <c r="S393" t="s">
        <v>1470</v>
      </c>
      <c r="T393" t="s">
        <v>932</v>
      </c>
      <c r="U393" t="s">
        <v>1010</v>
      </c>
      <c r="V393" t="s">
        <v>1439</v>
      </c>
    </row>
    <row r="394" spans="1:22" x14ac:dyDescent="0.25">
      <c r="A394" s="31" t="str">
        <f t="shared" si="6"/>
        <v>6000.5</v>
      </c>
      <c r="B394" t="s">
        <v>1439</v>
      </c>
      <c r="C394">
        <v>0</v>
      </c>
      <c r="D394" t="s">
        <v>523</v>
      </c>
      <c r="E394" t="s">
        <v>1472</v>
      </c>
      <c r="F394" t="s">
        <v>525</v>
      </c>
      <c r="G394" t="s">
        <v>1771</v>
      </c>
      <c r="H394" t="s">
        <v>1772</v>
      </c>
      <c r="I394" t="s">
        <v>1773</v>
      </c>
      <c r="J394" t="s">
        <v>19</v>
      </c>
      <c r="K394" t="s">
        <v>526</v>
      </c>
      <c r="L394" t="s">
        <v>40</v>
      </c>
      <c r="M394" t="s">
        <v>1186</v>
      </c>
      <c r="N394" t="s">
        <v>1336</v>
      </c>
      <c r="O394" t="s">
        <v>503</v>
      </c>
      <c r="P394">
        <v>14</v>
      </c>
      <c r="Q394">
        <v>85</v>
      </c>
      <c r="R394" t="s">
        <v>568</v>
      </c>
      <c r="S394" t="s">
        <v>1473</v>
      </c>
      <c r="T394" t="s">
        <v>1108</v>
      </c>
      <c r="U394" t="s">
        <v>735</v>
      </c>
      <c r="V394" t="s">
        <v>1439</v>
      </c>
    </row>
    <row r="395" spans="1:22" x14ac:dyDescent="0.25">
      <c r="A395" s="31" t="str">
        <f t="shared" si="6"/>
        <v>6000.5.1</v>
      </c>
      <c r="B395" t="s">
        <v>1439</v>
      </c>
      <c r="C395">
        <v>0</v>
      </c>
      <c r="D395" t="s">
        <v>533</v>
      </c>
      <c r="E395" t="s">
        <v>1474</v>
      </c>
      <c r="F395" t="s">
        <v>19</v>
      </c>
      <c r="G395" t="s">
        <v>19</v>
      </c>
      <c r="H395" t="s">
        <v>19</v>
      </c>
      <c r="I395" t="s">
        <v>19</v>
      </c>
      <c r="J395" t="s">
        <v>19</v>
      </c>
      <c r="K395" t="s">
        <v>19</v>
      </c>
      <c r="L395" t="s">
        <v>19</v>
      </c>
      <c r="M395" t="s">
        <v>19</v>
      </c>
      <c r="N395" t="s">
        <v>19</v>
      </c>
      <c r="O395" t="s">
        <v>504</v>
      </c>
      <c r="P395">
        <v>10</v>
      </c>
      <c r="Q395">
        <v>1</v>
      </c>
      <c r="R395" t="s">
        <v>529</v>
      </c>
      <c r="S395" t="s">
        <v>1475</v>
      </c>
      <c r="T395" t="s">
        <v>1108</v>
      </c>
      <c r="U395" t="s">
        <v>1476</v>
      </c>
      <c r="V395" t="s">
        <v>1439</v>
      </c>
    </row>
    <row r="396" spans="1:22" x14ac:dyDescent="0.25">
      <c r="A396" s="31" t="str">
        <f t="shared" si="6"/>
        <v>6000.5.2</v>
      </c>
      <c r="B396" t="s">
        <v>1439</v>
      </c>
      <c r="C396">
        <v>0</v>
      </c>
      <c r="D396" t="s">
        <v>533</v>
      </c>
      <c r="E396" t="s">
        <v>1477</v>
      </c>
      <c r="F396" t="s">
        <v>19</v>
      </c>
      <c r="G396" t="s">
        <v>19</v>
      </c>
      <c r="H396" t="s">
        <v>19</v>
      </c>
      <c r="I396" t="s">
        <v>19</v>
      </c>
      <c r="J396" t="s">
        <v>19</v>
      </c>
      <c r="K396" t="s">
        <v>19</v>
      </c>
      <c r="L396" t="s">
        <v>19</v>
      </c>
      <c r="M396" t="s">
        <v>19</v>
      </c>
      <c r="N396" t="s">
        <v>19</v>
      </c>
      <c r="O396" t="s">
        <v>505</v>
      </c>
      <c r="P396">
        <v>10</v>
      </c>
      <c r="Q396">
        <v>1</v>
      </c>
      <c r="R396" t="s">
        <v>529</v>
      </c>
      <c r="S396" t="s">
        <v>1478</v>
      </c>
      <c r="T396" t="s">
        <v>1479</v>
      </c>
      <c r="U396" t="s">
        <v>1049</v>
      </c>
      <c r="V396" t="s">
        <v>1439</v>
      </c>
    </row>
    <row r="397" spans="1:22" x14ac:dyDescent="0.25">
      <c r="A397" s="31" t="str">
        <f t="shared" si="6"/>
        <v>6000.5.3</v>
      </c>
      <c r="B397" t="s">
        <v>1439</v>
      </c>
      <c r="C397">
        <v>0</v>
      </c>
      <c r="D397" t="s">
        <v>533</v>
      </c>
      <c r="E397" t="s">
        <v>1480</v>
      </c>
      <c r="F397" t="s">
        <v>19</v>
      </c>
      <c r="G397" t="s">
        <v>19</v>
      </c>
      <c r="H397" t="s">
        <v>19</v>
      </c>
      <c r="I397" t="s">
        <v>19</v>
      </c>
      <c r="J397" t="s">
        <v>19</v>
      </c>
      <c r="K397" t="s">
        <v>19</v>
      </c>
      <c r="L397" t="s">
        <v>19</v>
      </c>
      <c r="M397" t="s">
        <v>19</v>
      </c>
      <c r="N397" t="s">
        <v>19</v>
      </c>
      <c r="O397" t="s">
        <v>506</v>
      </c>
      <c r="P397">
        <v>10</v>
      </c>
      <c r="Q397">
        <v>1</v>
      </c>
      <c r="R397" t="s">
        <v>529</v>
      </c>
      <c r="S397" t="s">
        <v>1470</v>
      </c>
      <c r="T397" t="s">
        <v>1052</v>
      </c>
      <c r="U397" t="s">
        <v>927</v>
      </c>
      <c r="V397" t="s">
        <v>1439</v>
      </c>
    </row>
    <row r="398" spans="1:22" x14ac:dyDescent="0.25">
      <c r="A398" s="31" t="str">
        <f t="shared" si="6"/>
        <v>6000.5.4</v>
      </c>
      <c r="B398" t="s">
        <v>1439</v>
      </c>
      <c r="C398">
        <v>0</v>
      </c>
      <c r="D398" t="s">
        <v>533</v>
      </c>
      <c r="E398" t="s">
        <v>1481</v>
      </c>
      <c r="F398" t="s">
        <v>19</v>
      </c>
      <c r="G398" t="s">
        <v>19</v>
      </c>
      <c r="H398" t="s">
        <v>19</v>
      </c>
      <c r="I398" t="s">
        <v>19</v>
      </c>
      <c r="J398" t="s">
        <v>19</v>
      </c>
      <c r="K398" t="s">
        <v>19</v>
      </c>
      <c r="L398" t="s">
        <v>19</v>
      </c>
      <c r="M398" t="s">
        <v>19</v>
      </c>
      <c r="N398" t="s">
        <v>19</v>
      </c>
      <c r="O398" t="s">
        <v>499</v>
      </c>
      <c r="P398">
        <v>10</v>
      </c>
      <c r="Q398">
        <v>1</v>
      </c>
      <c r="R398" t="s">
        <v>529</v>
      </c>
      <c r="S398" t="s">
        <v>1463</v>
      </c>
      <c r="T398" t="s">
        <v>898</v>
      </c>
      <c r="U398" t="s">
        <v>1214</v>
      </c>
      <c r="V398" t="s">
        <v>1439</v>
      </c>
    </row>
    <row r="399" spans="1:22" x14ac:dyDescent="0.25">
      <c r="A399" s="31" t="str">
        <f t="shared" si="6"/>
        <v>6000.5.5</v>
      </c>
      <c r="B399" t="s">
        <v>1439</v>
      </c>
      <c r="C399">
        <v>0</v>
      </c>
      <c r="D399" t="s">
        <v>533</v>
      </c>
      <c r="E399" t="s">
        <v>1482</v>
      </c>
      <c r="F399" t="s">
        <v>19</v>
      </c>
      <c r="G399" t="s">
        <v>19</v>
      </c>
      <c r="H399" t="s">
        <v>19</v>
      </c>
      <c r="I399" t="s">
        <v>19</v>
      </c>
      <c r="J399" t="s">
        <v>19</v>
      </c>
      <c r="K399" t="s">
        <v>19</v>
      </c>
      <c r="L399" t="s">
        <v>19</v>
      </c>
      <c r="M399" t="s">
        <v>19</v>
      </c>
      <c r="N399" t="s">
        <v>19</v>
      </c>
      <c r="O399" t="s">
        <v>500</v>
      </c>
      <c r="P399">
        <v>10</v>
      </c>
      <c r="Q399">
        <v>1</v>
      </c>
      <c r="R399" t="s">
        <v>529</v>
      </c>
      <c r="S399" t="s">
        <v>1465</v>
      </c>
      <c r="T399" t="s">
        <v>1483</v>
      </c>
      <c r="U399" t="s">
        <v>882</v>
      </c>
      <c r="V399" t="s">
        <v>1439</v>
      </c>
    </row>
    <row r="400" spans="1:22" x14ac:dyDescent="0.25">
      <c r="A400" s="31" t="str">
        <f t="shared" si="6"/>
        <v>6000.5.6</v>
      </c>
      <c r="B400" t="s">
        <v>1439</v>
      </c>
      <c r="C400">
        <v>0</v>
      </c>
      <c r="D400" t="s">
        <v>533</v>
      </c>
      <c r="E400" t="s">
        <v>1484</v>
      </c>
      <c r="F400" t="s">
        <v>19</v>
      </c>
      <c r="G400" t="s">
        <v>19</v>
      </c>
      <c r="H400" t="s">
        <v>19</v>
      </c>
      <c r="I400" t="s">
        <v>19</v>
      </c>
      <c r="J400" t="s">
        <v>19</v>
      </c>
      <c r="K400" t="s">
        <v>19</v>
      </c>
      <c r="L400" t="s">
        <v>19</v>
      </c>
      <c r="M400" t="s">
        <v>19</v>
      </c>
      <c r="N400" t="s">
        <v>19</v>
      </c>
      <c r="O400" t="s">
        <v>59</v>
      </c>
      <c r="P400">
        <v>25</v>
      </c>
      <c r="Q400">
        <v>1</v>
      </c>
      <c r="R400" t="s">
        <v>529</v>
      </c>
      <c r="S400" t="s">
        <v>1468</v>
      </c>
      <c r="T400" t="s">
        <v>1033</v>
      </c>
      <c r="U400" t="s">
        <v>1485</v>
      </c>
      <c r="V400" t="s">
        <v>1439</v>
      </c>
    </row>
    <row r="401" spans="1:22" x14ac:dyDescent="0.25">
      <c r="A401" s="31" t="str">
        <f t="shared" si="6"/>
        <v>6000.5.7</v>
      </c>
      <c r="B401" t="s">
        <v>1439</v>
      </c>
      <c r="C401">
        <v>0</v>
      </c>
      <c r="D401" t="s">
        <v>533</v>
      </c>
      <c r="E401" t="s">
        <v>1486</v>
      </c>
      <c r="F401" t="s">
        <v>19</v>
      </c>
      <c r="G401" t="s">
        <v>19</v>
      </c>
      <c r="H401" t="s">
        <v>19</v>
      </c>
      <c r="I401" t="s">
        <v>19</v>
      </c>
      <c r="J401" t="s">
        <v>19</v>
      </c>
      <c r="K401" t="s">
        <v>19</v>
      </c>
      <c r="L401" t="s">
        <v>19</v>
      </c>
      <c r="M401" t="s">
        <v>19</v>
      </c>
      <c r="N401" t="s">
        <v>19</v>
      </c>
      <c r="O401" t="s">
        <v>501</v>
      </c>
      <c r="P401">
        <v>25</v>
      </c>
      <c r="Q401">
        <v>1</v>
      </c>
      <c r="R401" t="s">
        <v>529</v>
      </c>
      <c r="S401" t="s">
        <v>1465</v>
      </c>
      <c r="T401" t="s">
        <v>1487</v>
      </c>
      <c r="U401" t="s">
        <v>735</v>
      </c>
      <c r="V401" t="s">
        <v>1439</v>
      </c>
    </row>
    <row r="402" spans="1:22" x14ac:dyDescent="0.25">
      <c r="A402" s="31" t="str">
        <f t="shared" si="6"/>
        <v>6000.6</v>
      </c>
      <c r="B402" t="s">
        <v>1439</v>
      </c>
      <c r="C402">
        <v>0</v>
      </c>
      <c r="D402" t="s">
        <v>523</v>
      </c>
      <c r="E402" t="s">
        <v>1488</v>
      </c>
      <c r="F402" t="s">
        <v>525</v>
      </c>
      <c r="G402" t="s">
        <v>1771</v>
      </c>
      <c r="H402" t="s">
        <v>1772</v>
      </c>
      <c r="I402" t="s">
        <v>1773</v>
      </c>
      <c r="J402" t="s">
        <v>19</v>
      </c>
      <c r="K402" t="s">
        <v>526</v>
      </c>
      <c r="L402" t="s">
        <v>40</v>
      </c>
      <c r="M402" t="s">
        <v>1186</v>
      </c>
      <c r="N402" t="s">
        <v>1336</v>
      </c>
      <c r="O402" t="s">
        <v>507</v>
      </c>
      <c r="P402">
        <v>14</v>
      </c>
      <c r="Q402">
        <v>75</v>
      </c>
      <c r="R402" t="s">
        <v>568</v>
      </c>
      <c r="S402" t="s">
        <v>1489</v>
      </c>
      <c r="T402" t="s">
        <v>630</v>
      </c>
      <c r="U402" t="s">
        <v>594</v>
      </c>
      <c r="V402" t="s">
        <v>1439</v>
      </c>
    </row>
    <row r="403" spans="1:22" x14ac:dyDescent="0.25">
      <c r="A403" s="31" t="str">
        <f t="shared" si="6"/>
        <v>6000.6.1</v>
      </c>
      <c r="B403" t="s">
        <v>1439</v>
      </c>
      <c r="C403">
        <v>0</v>
      </c>
      <c r="D403" t="s">
        <v>533</v>
      </c>
      <c r="E403" t="s">
        <v>1490</v>
      </c>
      <c r="F403" t="s">
        <v>19</v>
      </c>
      <c r="G403" t="s">
        <v>19</v>
      </c>
      <c r="H403" t="s">
        <v>19</v>
      </c>
      <c r="I403" t="s">
        <v>19</v>
      </c>
      <c r="J403" t="s">
        <v>19</v>
      </c>
      <c r="K403" t="s">
        <v>19</v>
      </c>
      <c r="L403" t="s">
        <v>19</v>
      </c>
      <c r="M403" t="s">
        <v>19</v>
      </c>
      <c r="N403" t="s">
        <v>19</v>
      </c>
      <c r="O403" t="s">
        <v>508</v>
      </c>
      <c r="P403">
        <v>20</v>
      </c>
      <c r="Q403">
        <v>1</v>
      </c>
      <c r="R403" t="s">
        <v>529</v>
      </c>
      <c r="S403" t="s">
        <v>1491</v>
      </c>
      <c r="T403" t="s">
        <v>630</v>
      </c>
      <c r="U403" t="s">
        <v>1086</v>
      </c>
      <c r="V403" t="s">
        <v>1439</v>
      </c>
    </row>
    <row r="404" spans="1:22" x14ac:dyDescent="0.25">
      <c r="A404" s="31" t="str">
        <f t="shared" si="6"/>
        <v>6000.6.2</v>
      </c>
      <c r="B404" t="s">
        <v>1439</v>
      </c>
      <c r="C404">
        <v>0</v>
      </c>
      <c r="D404" t="s">
        <v>533</v>
      </c>
      <c r="E404" t="s">
        <v>1492</v>
      </c>
      <c r="F404" t="s">
        <v>19</v>
      </c>
      <c r="G404" t="s">
        <v>19</v>
      </c>
      <c r="H404" t="s">
        <v>19</v>
      </c>
      <c r="I404" t="s">
        <v>19</v>
      </c>
      <c r="J404" t="s">
        <v>19</v>
      </c>
      <c r="K404" t="s">
        <v>19</v>
      </c>
      <c r="L404" t="s">
        <v>19</v>
      </c>
      <c r="M404" t="s">
        <v>19</v>
      </c>
      <c r="N404" t="s">
        <v>19</v>
      </c>
      <c r="O404" t="s">
        <v>509</v>
      </c>
      <c r="P404">
        <v>30</v>
      </c>
      <c r="Q404">
        <v>1</v>
      </c>
      <c r="R404" t="s">
        <v>529</v>
      </c>
      <c r="S404" t="s">
        <v>1493</v>
      </c>
      <c r="T404" t="s">
        <v>741</v>
      </c>
      <c r="U404" t="s">
        <v>708</v>
      </c>
      <c r="V404" t="s">
        <v>1439</v>
      </c>
    </row>
    <row r="405" spans="1:22" x14ac:dyDescent="0.25">
      <c r="A405" s="31" t="str">
        <f t="shared" si="6"/>
        <v>6000.6.3</v>
      </c>
      <c r="B405" t="s">
        <v>1439</v>
      </c>
      <c r="C405">
        <v>0</v>
      </c>
      <c r="D405" t="s">
        <v>533</v>
      </c>
      <c r="E405" t="s">
        <v>1494</v>
      </c>
      <c r="F405" t="s">
        <v>19</v>
      </c>
      <c r="G405" t="s">
        <v>19</v>
      </c>
      <c r="H405" t="s">
        <v>19</v>
      </c>
      <c r="I405" t="s">
        <v>19</v>
      </c>
      <c r="J405" t="s">
        <v>19</v>
      </c>
      <c r="K405" t="s">
        <v>19</v>
      </c>
      <c r="L405" t="s">
        <v>19</v>
      </c>
      <c r="M405" t="s">
        <v>19</v>
      </c>
      <c r="N405" t="s">
        <v>19</v>
      </c>
      <c r="O405" t="s">
        <v>510</v>
      </c>
      <c r="P405">
        <v>50</v>
      </c>
      <c r="Q405">
        <v>1</v>
      </c>
      <c r="R405" t="s">
        <v>529</v>
      </c>
      <c r="S405" t="s">
        <v>1495</v>
      </c>
      <c r="T405" t="s">
        <v>711</v>
      </c>
      <c r="U405" t="s">
        <v>594</v>
      </c>
      <c r="V405" t="s">
        <v>1439</v>
      </c>
    </row>
    <row r="406" spans="1:22" x14ac:dyDescent="0.25">
      <c r="A406" s="31" t="str">
        <f t="shared" si="6"/>
        <v>6000.7</v>
      </c>
      <c r="B406" t="s">
        <v>1439</v>
      </c>
      <c r="C406">
        <v>0</v>
      </c>
      <c r="D406" t="s">
        <v>523</v>
      </c>
      <c r="E406" t="s">
        <v>1496</v>
      </c>
      <c r="F406" t="s">
        <v>525</v>
      </c>
      <c r="G406" t="s">
        <v>1771</v>
      </c>
      <c r="H406" t="s">
        <v>1772</v>
      </c>
      <c r="I406" t="s">
        <v>1773</v>
      </c>
      <c r="J406" t="s">
        <v>19</v>
      </c>
      <c r="K406" t="s">
        <v>526</v>
      </c>
      <c r="L406" t="s">
        <v>40</v>
      </c>
      <c r="M406" t="s">
        <v>1186</v>
      </c>
      <c r="N406" t="s">
        <v>1336</v>
      </c>
      <c r="O406" t="s">
        <v>511</v>
      </c>
      <c r="P406">
        <v>16</v>
      </c>
      <c r="Q406">
        <v>50</v>
      </c>
      <c r="R406" t="s">
        <v>568</v>
      </c>
      <c r="S406" t="s">
        <v>1497</v>
      </c>
      <c r="T406" t="s">
        <v>1293</v>
      </c>
      <c r="U406" t="s">
        <v>1257</v>
      </c>
      <c r="V406" t="s">
        <v>1439</v>
      </c>
    </row>
    <row r="407" spans="1:22" x14ac:dyDescent="0.25">
      <c r="A407" s="31" t="str">
        <f t="shared" si="6"/>
        <v>6000.7.1</v>
      </c>
      <c r="B407" t="s">
        <v>1439</v>
      </c>
      <c r="C407">
        <v>0</v>
      </c>
      <c r="D407" t="s">
        <v>533</v>
      </c>
      <c r="E407" t="s">
        <v>1498</v>
      </c>
      <c r="F407" t="s">
        <v>19</v>
      </c>
      <c r="G407" t="s">
        <v>19</v>
      </c>
      <c r="H407" t="s">
        <v>19</v>
      </c>
      <c r="I407" t="s">
        <v>19</v>
      </c>
      <c r="J407" t="s">
        <v>19</v>
      </c>
      <c r="K407" t="s">
        <v>19</v>
      </c>
      <c r="L407" t="s">
        <v>19</v>
      </c>
      <c r="M407" t="s">
        <v>19</v>
      </c>
      <c r="N407" t="s">
        <v>19</v>
      </c>
      <c r="O407" t="s">
        <v>512</v>
      </c>
      <c r="P407">
        <v>20</v>
      </c>
      <c r="Q407">
        <v>1</v>
      </c>
      <c r="R407" t="s">
        <v>529</v>
      </c>
      <c r="S407" t="s">
        <v>1499</v>
      </c>
      <c r="T407" t="s">
        <v>1293</v>
      </c>
      <c r="U407" t="s">
        <v>852</v>
      </c>
      <c r="V407" t="s">
        <v>1439</v>
      </c>
    </row>
    <row r="408" spans="1:22" x14ac:dyDescent="0.25">
      <c r="A408" s="31" t="str">
        <f t="shared" si="6"/>
        <v>6000.7.2</v>
      </c>
      <c r="B408" t="s">
        <v>1439</v>
      </c>
      <c r="C408">
        <v>0</v>
      </c>
      <c r="D408" t="s">
        <v>533</v>
      </c>
      <c r="E408" t="s">
        <v>1500</v>
      </c>
      <c r="F408" t="s">
        <v>19</v>
      </c>
      <c r="G408" t="s">
        <v>19</v>
      </c>
      <c r="H408" t="s">
        <v>19</v>
      </c>
      <c r="I408" t="s">
        <v>19</v>
      </c>
      <c r="J408" t="s">
        <v>19</v>
      </c>
      <c r="K408" t="s">
        <v>19</v>
      </c>
      <c r="L408" t="s">
        <v>19</v>
      </c>
      <c r="M408" t="s">
        <v>19</v>
      </c>
      <c r="N408" t="s">
        <v>19</v>
      </c>
      <c r="O408" t="s">
        <v>513</v>
      </c>
      <c r="P408">
        <v>20</v>
      </c>
      <c r="Q408">
        <v>1</v>
      </c>
      <c r="R408" t="s">
        <v>529</v>
      </c>
      <c r="S408" t="s">
        <v>1501</v>
      </c>
      <c r="T408" t="s">
        <v>1033</v>
      </c>
      <c r="U408" t="s">
        <v>1015</v>
      </c>
      <c r="V408" t="s">
        <v>1439</v>
      </c>
    </row>
    <row r="409" spans="1:22" x14ac:dyDescent="0.25">
      <c r="A409" s="31" t="str">
        <f t="shared" si="6"/>
        <v>6000.7.3</v>
      </c>
      <c r="B409" t="s">
        <v>1439</v>
      </c>
      <c r="C409">
        <v>0</v>
      </c>
      <c r="D409" t="s">
        <v>533</v>
      </c>
      <c r="E409" t="s">
        <v>1502</v>
      </c>
      <c r="F409" t="s">
        <v>19</v>
      </c>
      <c r="G409" t="s">
        <v>19</v>
      </c>
      <c r="H409" t="s">
        <v>19</v>
      </c>
      <c r="I409" t="s">
        <v>19</v>
      </c>
      <c r="J409" t="s">
        <v>19</v>
      </c>
      <c r="K409" t="s">
        <v>19</v>
      </c>
      <c r="L409" t="s">
        <v>19</v>
      </c>
      <c r="M409" t="s">
        <v>19</v>
      </c>
      <c r="N409" t="s">
        <v>19</v>
      </c>
      <c r="O409" t="s">
        <v>514</v>
      </c>
      <c r="P409">
        <v>30</v>
      </c>
      <c r="Q409">
        <v>1</v>
      </c>
      <c r="R409" t="s">
        <v>529</v>
      </c>
      <c r="S409" t="s">
        <v>1503</v>
      </c>
      <c r="T409" t="s">
        <v>1504</v>
      </c>
      <c r="U409" t="s">
        <v>1485</v>
      </c>
      <c r="V409" t="s">
        <v>1439</v>
      </c>
    </row>
    <row r="410" spans="1:22" x14ac:dyDescent="0.25">
      <c r="A410" s="31" t="str">
        <f t="shared" si="6"/>
        <v>6000.7.4</v>
      </c>
      <c r="B410" t="s">
        <v>1439</v>
      </c>
      <c r="C410">
        <v>0</v>
      </c>
      <c r="D410" t="s">
        <v>533</v>
      </c>
      <c r="E410" t="s">
        <v>1505</v>
      </c>
      <c r="F410" t="s">
        <v>19</v>
      </c>
      <c r="G410" t="s">
        <v>19</v>
      </c>
      <c r="H410" t="s">
        <v>19</v>
      </c>
      <c r="I410" t="s">
        <v>19</v>
      </c>
      <c r="J410" t="s">
        <v>19</v>
      </c>
      <c r="K410" t="s">
        <v>19</v>
      </c>
      <c r="L410" t="s">
        <v>19</v>
      </c>
      <c r="M410" t="s">
        <v>19</v>
      </c>
      <c r="N410" t="s">
        <v>19</v>
      </c>
      <c r="O410" t="s">
        <v>1506</v>
      </c>
      <c r="P410">
        <v>30</v>
      </c>
      <c r="Q410">
        <v>1</v>
      </c>
      <c r="R410" t="s">
        <v>529</v>
      </c>
      <c r="S410" t="s">
        <v>1507</v>
      </c>
      <c r="T410" t="s">
        <v>1256</v>
      </c>
      <c r="U410" t="s">
        <v>1257</v>
      </c>
      <c r="V410" t="s">
        <v>1439</v>
      </c>
    </row>
    <row r="411" spans="1:22" x14ac:dyDescent="0.25">
      <c r="A411" s="31" t="str">
        <f t="shared" si="6"/>
        <v>3003.1</v>
      </c>
      <c r="B411" t="s">
        <v>1508</v>
      </c>
      <c r="C411">
        <v>0</v>
      </c>
      <c r="D411" t="s">
        <v>523</v>
      </c>
      <c r="E411" t="s">
        <v>1509</v>
      </c>
      <c r="F411" t="s">
        <v>525</v>
      </c>
      <c r="G411" t="s">
        <v>1771</v>
      </c>
      <c r="H411" t="s">
        <v>1772</v>
      </c>
      <c r="I411" t="s">
        <v>1773</v>
      </c>
      <c r="J411" t="s">
        <v>672</v>
      </c>
      <c r="K411" t="s">
        <v>548</v>
      </c>
      <c r="L411" t="s">
        <v>31</v>
      </c>
      <c r="M411" t="s">
        <v>724</v>
      </c>
      <c r="N411" t="s">
        <v>758</v>
      </c>
      <c r="O411" t="s">
        <v>280</v>
      </c>
      <c r="P411">
        <v>20</v>
      </c>
      <c r="Q411">
        <v>100</v>
      </c>
      <c r="R411" t="s">
        <v>568</v>
      </c>
      <c r="S411" t="s">
        <v>1510</v>
      </c>
      <c r="T411" t="s">
        <v>606</v>
      </c>
      <c r="U411" t="s">
        <v>570</v>
      </c>
      <c r="V411" t="s">
        <v>1511</v>
      </c>
    </row>
    <row r="412" spans="1:22" x14ac:dyDescent="0.25">
      <c r="A412" s="31" t="str">
        <f t="shared" si="6"/>
        <v>3003.1.1</v>
      </c>
      <c r="B412" t="s">
        <v>1508</v>
      </c>
      <c r="C412">
        <v>0</v>
      </c>
      <c r="D412" t="s">
        <v>533</v>
      </c>
      <c r="E412" t="s">
        <v>1512</v>
      </c>
      <c r="F412" t="s">
        <v>19</v>
      </c>
      <c r="G412" t="s">
        <v>19</v>
      </c>
      <c r="H412" t="s">
        <v>19</v>
      </c>
      <c r="I412" t="s">
        <v>19</v>
      </c>
      <c r="J412" t="s">
        <v>19</v>
      </c>
      <c r="K412" t="s">
        <v>19</v>
      </c>
      <c r="L412" t="s">
        <v>19</v>
      </c>
      <c r="M412" t="s">
        <v>19</v>
      </c>
      <c r="N412" t="s">
        <v>19</v>
      </c>
      <c r="O412" t="s">
        <v>281</v>
      </c>
      <c r="P412">
        <v>30</v>
      </c>
      <c r="Q412">
        <v>1</v>
      </c>
      <c r="R412" t="s">
        <v>529</v>
      </c>
      <c r="S412" t="s">
        <v>1513</v>
      </c>
      <c r="T412" t="s">
        <v>606</v>
      </c>
      <c r="U412" t="s">
        <v>559</v>
      </c>
      <c r="V412" t="s">
        <v>1508</v>
      </c>
    </row>
    <row r="413" spans="1:22" x14ac:dyDescent="0.25">
      <c r="A413" s="31" t="str">
        <f t="shared" si="6"/>
        <v>3003.1.2</v>
      </c>
      <c r="B413" t="s">
        <v>1508</v>
      </c>
      <c r="C413">
        <v>0</v>
      </c>
      <c r="D413" t="s">
        <v>1780</v>
      </c>
      <c r="E413" t="s">
        <v>1514</v>
      </c>
      <c r="F413" t="s">
        <v>19</v>
      </c>
      <c r="G413" t="s">
        <v>19</v>
      </c>
      <c r="H413" t="s">
        <v>19</v>
      </c>
      <c r="I413" t="s">
        <v>19</v>
      </c>
      <c r="J413" t="s">
        <v>19</v>
      </c>
      <c r="K413" t="s">
        <v>19</v>
      </c>
      <c r="L413" t="s">
        <v>19</v>
      </c>
      <c r="M413" t="s">
        <v>19</v>
      </c>
      <c r="N413" t="s">
        <v>19</v>
      </c>
      <c r="O413" t="s">
        <v>282</v>
      </c>
      <c r="P413">
        <v>0</v>
      </c>
      <c r="Q413">
        <v>1</v>
      </c>
      <c r="R413" t="s">
        <v>529</v>
      </c>
      <c r="S413" t="s">
        <v>1515</v>
      </c>
      <c r="T413" t="s">
        <v>559</v>
      </c>
      <c r="U413" t="s">
        <v>555</v>
      </c>
      <c r="V413" t="s">
        <v>1516</v>
      </c>
    </row>
    <row r="414" spans="1:22" x14ac:dyDescent="0.25">
      <c r="A414" s="31" t="str">
        <f t="shared" si="6"/>
        <v>3003.1.3</v>
      </c>
      <c r="B414" t="s">
        <v>1508</v>
      </c>
      <c r="C414">
        <v>0</v>
      </c>
      <c r="D414" t="s">
        <v>533</v>
      </c>
      <c r="E414" t="s">
        <v>1517</v>
      </c>
      <c r="F414" t="s">
        <v>19</v>
      </c>
      <c r="G414" t="s">
        <v>19</v>
      </c>
      <c r="H414" t="s">
        <v>19</v>
      </c>
      <c r="I414" t="s">
        <v>19</v>
      </c>
      <c r="J414" t="s">
        <v>19</v>
      </c>
      <c r="K414" t="s">
        <v>19</v>
      </c>
      <c r="L414" t="s">
        <v>19</v>
      </c>
      <c r="M414" t="s">
        <v>19</v>
      </c>
      <c r="N414" t="s">
        <v>19</v>
      </c>
      <c r="O414" t="s">
        <v>283</v>
      </c>
      <c r="P414">
        <v>70</v>
      </c>
      <c r="Q414">
        <v>1</v>
      </c>
      <c r="R414" t="s">
        <v>568</v>
      </c>
      <c r="S414" t="s">
        <v>1518</v>
      </c>
      <c r="T414" t="s">
        <v>559</v>
      </c>
      <c r="U414" t="s">
        <v>570</v>
      </c>
      <c r="V414" t="s">
        <v>1508</v>
      </c>
    </row>
    <row r="415" spans="1:22" x14ac:dyDescent="0.25">
      <c r="A415" s="31" t="str">
        <f t="shared" si="6"/>
        <v>3003.2</v>
      </c>
      <c r="B415" t="s">
        <v>1508</v>
      </c>
      <c r="C415">
        <v>0</v>
      </c>
      <c r="D415" t="s">
        <v>523</v>
      </c>
      <c r="E415" t="s">
        <v>1519</v>
      </c>
      <c r="F415" t="s">
        <v>525</v>
      </c>
      <c r="G415" t="s">
        <v>1777</v>
      </c>
      <c r="H415" t="s">
        <v>1778</v>
      </c>
      <c r="I415" t="s">
        <v>1779</v>
      </c>
      <c r="J415" t="s">
        <v>672</v>
      </c>
      <c r="K415" t="s">
        <v>526</v>
      </c>
      <c r="L415" t="s">
        <v>31</v>
      </c>
      <c r="M415" t="s">
        <v>724</v>
      </c>
      <c r="N415" t="s">
        <v>758</v>
      </c>
      <c r="O415" t="s">
        <v>284</v>
      </c>
      <c r="P415">
        <v>10</v>
      </c>
      <c r="Q415">
        <v>40</v>
      </c>
      <c r="R415" t="s">
        <v>568</v>
      </c>
      <c r="S415" t="s">
        <v>1520</v>
      </c>
      <c r="T415" t="s">
        <v>559</v>
      </c>
      <c r="U415" t="s">
        <v>570</v>
      </c>
      <c r="V415" t="s">
        <v>1508</v>
      </c>
    </row>
    <row r="416" spans="1:22" x14ac:dyDescent="0.25">
      <c r="A416" s="31" t="str">
        <f t="shared" si="6"/>
        <v>3003.2.1</v>
      </c>
      <c r="B416" t="s">
        <v>1508</v>
      </c>
      <c r="C416">
        <v>0</v>
      </c>
      <c r="D416" t="s">
        <v>533</v>
      </c>
      <c r="E416" t="s">
        <v>1521</v>
      </c>
      <c r="F416" t="s">
        <v>19</v>
      </c>
      <c r="G416" t="s">
        <v>19</v>
      </c>
      <c r="H416" t="s">
        <v>19</v>
      </c>
      <c r="I416" t="s">
        <v>19</v>
      </c>
      <c r="J416" t="s">
        <v>19</v>
      </c>
      <c r="K416" t="s">
        <v>19</v>
      </c>
      <c r="L416" t="s">
        <v>19</v>
      </c>
      <c r="M416" t="s">
        <v>19</v>
      </c>
      <c r="N416" t="s">
        <v>19</v>
      </c>
      <c r="O416" t="s">
        <v>285</v>
      </c>
      <c r="P416">
        <v>30</v>
      </c>
      <c r="Q416">
        <v>4000</v>
      </c>
      <c r="R416" t="s">
        <v>529</v>
      </c>
      <c r="S416" t="s">
        <v>1522</v>
      </c>
      <c r="T416" t="s">
        <v>559</v>
      </c>
      <c r="U416" t="s">
        <v>570</v>
      </c>
      <c r="V416" t="s">
        <v>1508</v>
      </c>
    </row>
    <row r="417" spans="1:22" x14ac:dyDescent="0.25">
      <c r="A417" s="31" t="str">
        <f t="shared" si="6"/>
        <v>3003.2.2</v>
      </c>
      <c r="B417" t="s">
        <v>1508</v>
      </c>
      <c r="C417">
        <v>0</v>
      </c>
      <c r="D417" t="s">
        <v>533</v>
      </c>
      <c r="E417" t="s">
        <v>1523</v>
      </c>
      <c r="F417" t="s">
        <v>19</v>
      </c>
      <c r="G417" t="s">
        <v>19</v>
      </c>
      <c r="H417" t="s">
        <v>19</v>
      </c>
      <c r="I417" t="s">
        <v>19</v>
      </c>
      <c r="J417" t="s">
        <v>19</v>
      </c>
      <c r="K417" t="s">
        <v>19</v>
      </c>
      <c r="L417" t="s">
        <v>19</v>
      </c>
      <c r="M417" t="s">
        <v>19</v>
      </c>
      <c r="N417" t="s">
        <v>19</v>
      </c>
      <c r="O417" t="s">
        <v>286</v>
      </c>
      <c r="P417">
        <v>30</v>
      </c>
      <c r="Q417">
        <v>4</v>
      </c>
      <c r="R417" t="s">
        <v>529</v>
      </c>
      <c r="S417" t="s">
        <v>1524</v>
      </c>
      <c r="T417" t="s">
        <v>559</v>
      </c>
      <c r="U417" t="s">
        <v>570</v>
      </c>
      <c r="V417" t="s">
        <v>1508</v>
      </c>
    </row>
    <row r="418" spans="1:22" x14ac:dyDescent="0.25">
      <c r="A418" s="31" t="str">
        <f t="shared" si="6"/>
        <v>3003.2.3</v>
      </c>
      <c r="B418" t="s">
        <v>1508</v>
      </c>
      <c r="C418">
        <v>0</v>
      </c>
      <c r="D418" t="s">
        <v>533</v>
      </c>
      <c r="E418" t="s">
        <v>1525</v>
      </c>
      <c r="F418" t="s">
        <v>19</v>
      </c>
      <c r="G418" t="s">
        <v>19</v>
      </c>
      <c r="H418" t="s">
        <v>19</v>
      </c>
      <c r="I418" t="s">
        <v>19</v>
      </c>
      <c r="J418" t="s">
        <v>19</v>
      </c>
      <c r="K418" t="s">
        <v>19</v>
      </c>
      <c r="L418" t="s">
        <v>19</v>
      </c>
      <c r="M418" t="s">
        <v>19</v>
      </c>
      <c r="N418" t="s">
        <v>19</v>
      </c>
      <c r="O418" t="s">
        <v>287</v>
      </c>
      <c r="P418">
        <v>40</v>
      </c>
      <c r="Q418">
        <v>40</v>
      </c>
      <c r="R418" t="s">
        <v>568</v>
      </c>
      <c r="S418" t="s">
        <v>1526</v>
      </c>
      <c r="T418" t="s">
        <v>559</v>
      </c>
      <c r="U418" t="s">
        <v>570</v>
      </c>
      <c r="V418" t="s">
        <v>1508</v>
      </c>
    </row>
    <row r="419" spans="1:22" x14ac:dyDescent="0.25">
      <c r="A419" s="31" t="str">
        <f t="shared" si="6"/>
        <v>3003.3</v>
      </c>
      <c r="B419" t="s">
        <v>1508</v>
      </c>
      <c r="C419">
        <v>0</v>
      </c>
      <c r="D419" t="s">
        <v>523</v>
      </c>
      <c r="E419" t="s">
        <v>1527</v>
      </c>
      <c r="F419" t="s">
        <v>546</v>
      </c>
      <c r="G419" t="s">
        <v>1774</v>
      </c>
      <c r="H419" t="s">
        <v>1775</v>
      </c>
      <c r="I419" t="s">
        <v>1776</v>
      </c>
      <c r="J419" t="s">
        <v>672</v>
      </c>
      <c r="K419" t="s">
        <v>526</v>
      </c>
      <c r="L419" t="s">
        <v>31</v>
      </c>
      <c r="M419" t="s">
        <v>826</v>
      </c>
      <c r="N419" t="s">
        <v>758</v>
      </c>
      <c r="O419" t="s">
        <v>403</v>
      </c>
      <c r="P419">
        <v>20</v>
      </c>
      <c r="Q419">
        <v>440</v>
      </c>
      <c r="R419" t="s">
        <v>529</v>
      </c>
      <c r="S419" t="s">
        <v>1528</v>
      </c>
      <c r="T419" t="s">
        <v>559</v>
      </c>
      <c r="U419" t="s">
        <v>570</v>
      </c>
      <c r="V419" t="s">
        <v>1508</v>
      </c>
    </row>
    <row r="420" spans="1:22" x14ac:dyDescent="0.25">
      <c r="A420" s="31" t="str">
        <f t="shared" si="6"/>
        <v>3003.3.1</v>
      </c>
      <c r="B420" t="s">
        <v>1508</v>
      </c>
      <c r="C420">
        <v>0</v>
      </c>
      <c r="D420" t="s">
        <v>533</v>
      </c>
      <c r="E420" t="s">
        <v>1529</v>
      </c>
      <c r="F420" t="s">
        <v>19</v>
      </c>
      <c r="G420" t="s">
        <v>19</v>
      </c>
      <c r="H420" t="s">
        <v>19</v>
      </c>
      <c r="I420" t="s">
        <v>19</v>
      </c>
      <c r="J420" t="s">
        <v>19</v>
      </c>
      <c r="K420" t="s">
        <v>19</v>
      </c>
      <c r="L420" t="s">
        <v>19</v>
      </c>
      <c r="M420" t="s">
        <v>19</v>
      </c>
      <c r="N420" t="s">
        <v>19</v>
      </c>
      <c r="O420" t="s">
        <v>404</v>
      </c>
      <c r="P420">
        <v>20</v>
      </c>
      <c r="Q420">
        <v>1</v>
      </c>
      <c r="R420" t="s">
        <v>529</v>
      </c>
      <c r="S420" t="s">
        <v>1530</v>
      </c>
      <c r="T420" t="s">
        <v>559</v>
      </c>
      <c r="U420" t="s">
        <v>555</v>
      </c>
      <c r="V420" t="s">
        <v>1508</v>
      </c>
    </row>
    <row r="421" spans="1:22" x14ac:dyDescent="0.25">
      <c r="A421" s="31" t="str">
        <f t="shared" si="6"/>
        <v>3003.3.2</v>
      </c>
      <c r="B421" t="s">
        <v>1508</v>
      </c>
      <c r="C421">
        <v>0</v>
      </c>
      <c r="D421" t="s">
        <v>533</v>
      </c>
      <c r="E421" t="s">
        <v>1531</v>
      </c>
      <c r="F421" t="s">
        <v>19</v>
      </c>
      <c r="G421" t="s">
        <v>19</v>
      </c>
      <c r="H421" t="s">
        <v>19</v>
      </c>
      <c r="I421" t="s">
        <v>19</v>
      </c>
      <c r="J421" t="s">
        <v>19</v>
      </c>
      <c r="K421" t="s">
        <v>19</v>
      </c>
      <c r="L421" t="s">
        <v>19</v>
      </c>
      <c r="M421" t="s">
        <v>19</v>
      </c>
      <c r="N421" t="s">
        <v>19</v>
      </c>
      <c r="O421" t="s">
        <v>405</v>
      </c>
      <c r="P421">
        <v>80</v>
      </c>
      <c r="Q421">
        <v>440</v>
      </c>
      <c r="R421" t="s">
        <v>529</v>
      </c>
      <c r="S421" t="s">
        <v>1532</v>
      </c>
      <c r="T421" t="s">
        <v>559</v>
      </c>
      <c r="U421" t="s">
        <v>570</v>
      </c>
      <c r="V421" t="s">
        <v>1508</v>
      </c>
    </row>
    <row r="422" spans="1:22" x14ac:dyDescent="0.25">
      <c r="A422" s="31" t="str">
        <f t="shared" si="6"/>
        <v>3003.4</v>
      </c>
      <c r="B422" t="s">
        <v>1508</v>
      </c>
      <c r="C422">
        <v>0</v>
      </c>
      <c r="D422" t="s">
        <v>523</v>
      </c>
      <c r="E422" t="s">
        <v>1533</v>
      </c>
      <c r="F422" t="s">
        <v>525</v>
      </c>
      <c r="G422" t="s">
        <v>1774</v>
      </c>
      <c r="H422" t="s">
        <v>1775</v>
      </c>
      <c r="I422" t="s">
        <v>1776</v>
      </c>
      <c r="J422" t="s">
        <v>575</v>
      </c>
      <c r="K422" t="s">
        <v>548</v>
      </c>
      <c r="L422" t="s">
        <v>31</v>
      </c>
      <c r="M422" t="s">
        <v>724</v>
      </c>
      <c r="N422" t="s">
        <v>758</v>
      </c>
      <c r="O422" t="s">
        <v>288</v>
      </c>
      <c r="P422">
        <v>15</v>
      </c>
      <c r="Q422">
        <v>5</v>
      </c>
      <c r="R422" t="s">
        <v>529</v>
      </c>
      <c r="S422" t="s">
        <v>1534</v>
      </c>
      <c r="T422" t="s">
        <v>559</v>
      </c>
      <c r="U422" t="s">
        <v>551</v>
      </c>
      <c r="V422" t="s">
        <v>1535</v>
      </c>
    </row>
    <row r="423" spans="1:22" x14ac:dyDescent="0.25">
      <c r="A423" s="31" t="str">
        <f t="shared" si="6"/>
        <v>3003.4.1</v>
      </c>
      <c r="B423" t="s">
        <v>1508</v>
      </c>
      <c r="C423">
        <v>0</v>
      </c>
      <c r="D423" t="s">
        <v>533</v>
      </c>
      <c r="E423" t="s">
        <v>1536</v>
      </c>
      <c r="F423" t="s">
        <v>19</v>
      </c>
      <c r="G423" t="s">
        <v>19</v>
      </c>
      <c r="H423" t="s">
        <v>19</v>
      </c>
      <c r="I423" t="s">
        <v>19</v>
      </c>
      <c r="J423" t="s">
        <v>19</v>
      </c>
      <c r="K423" t="s">
        <v>19</v>
      </c>
      <c r="L423" t="s">
        <v>19</v>
      </c>
      <c r="M423" t="s">
        <v>19</v>
      </c>
      <c r="N423" t="s">
        <v>19</v>
      </c>
      <c r="O423" t="s">
        <v>289</v>
      </c>
      <c r="P423">
        <v>20</v>
      </c>
      <c r="Q423">
        <v>5</v>
      </c>
      <c r="R423" t="s">
        <v>529</v>
      </c>
      <c r="S423" t="s">
        <v>1537</v>
      </c>
      <c r="T423" t="s">
        <v>559</v>
      </c>
      <c r="U423" t="s">
        <v>551</v>
      </c>
      <c r="V423" t="s">
        <v>1508</v>
      </c>
    </row>
    <row r="424" spans="1:22" x14ac:dyDescent="0.25">
      <c r="A424" s="31" t="str">
        <f t="shared" si="6"/>
        <v>3003.4.2</v>
      </c>
      <c r="B424" t="s">
        <v>1508</v>
      </c>
      <c r="C424">
        <v>0</v>
      </c>
      <c r="D424" t="s">
        <v>533</v>
      </c>
      <c r="E424" t="s">
        <v>1538</v>
      </c>
      <c r="F424" t="s">
        <v>19</v>
      </c>
      <c r="G424" t="s">
        <v>19</v>
      </c>
      <c r="H424" t="s">
        <v>19</v>
      </c>
      <c r="I424" t="s">
        <v>19</v>
      </c>
      <c r="J424" t="s">
        <v>19</v>
      </c>
      <c r="K424" t="s">
        <v>19</v>
      </c>
      <c r="L424" t="s">
        <v>19</v>
      </c>
      <c r="M424" t="s">
        <v>19</v>
      </c>
      <c r="N424" t="s">
        <v>19</v>
      </c>
      <c r="O424" t="s">
        <v>290</v>
      </c>
      <c r="P424">
        <v>20</v>
      </c>
      <c r="Q424">
        <v>5</v>
      </c>
      <c r="R424" t="s">
        <v>529</v>
      </c>
      <c r="S424" t="s">
        <v>1539</v>
      </c>
      <c r="T424" t="s">
        <v>559</v>
      </c>
      <c r="U424" t="s">
        <v>551</v>
      </c>
      <c r="V424" t="s">
        <v>1540</v>
      </c>
    </row>
    <row r="425" spans="1:22" x14ac:dyDescent="0.25">
      <c r="A425" s="31" t="str">
        <f t="shared" si="6"/>
        <v>3003.4.3</v>
      </c>
      <c r="B425" t="s">
        <v>1508</v>
      </c>
      <c r="C425">
        <v>0</v>
      </c>
      <c r="D425" t="s">
        <v>533</v>
      </c>
      <c r="E425" t="s">
        <v>1541</v>
      </c>
      <c r="F425" t="s">
        <v>19</v>
      </c>
      <c r="G425" t="s">
        <v>19</v>
      </c>
      <c r="H425" t="s">
        <v>19</v>
      </c>
      <c r="I425" t="s">
        <v>19</v>
      </c>
      <c r="J425" t="s">
        <v>19</v>
      </c>
      <c r="K425" t="s">
        <v>19</v>
      </c>
      <c r="L425" t="s">
        <v>19</v>
      </c>
      <c r="M425" t="s">
        <v>19</v>
      </c>
      <c r="N425" t="s">
        <v>19</v>
      </c>
      <c r="O425" t="s">
        <v>291</v>
      </c>
      <c r="P425">
        <v>60</v>
      </c>
      <c r="Q425">
        <v>5</v>
      </c>
      <c r="R425" t="s">
        <v>529</v>
      </c>
      <c r="S425" t="s">
        <v>1534</v>
      </c>
      <c r="T425" t="s">
        <v>559</v>
      </c>
      <c r="U425" t="s">
        <v>551</v>
      </c>
      <c r="V425" t="s">
        <v>1542</v>
      </c>
    </row>
    <row r="426" spans="1:22" x14ac:dyDescent="0.25">
      <c r="A426" s="31" t="str">
        <f t="shared" si="6"/>
        <v>3003.5</v>
      </c>
      <c r="B426" t="s">
        <v>1508</v>
      </c>
      <c r="C426">
        <v>0</v>
      </c>
      <c r="D426" t="s">
        <v>523</v>
      </c>
      <c r="E426" t="s">
        <v>1543</v>
      </c>
      <c r="F426" t="s">
        <v>546</v>
      </c>
      <c r="G426" t="s">
        <v>1771</v>
      </c>
      <c r="H426" t="s">
        <v>1772</v>
      </c>
      <c r="I426" t="s">
        <v>1773</v>
      </c>
      <c r="J426" t="s">
        <v>575</v>
      </c>
      <c r="K426" t="s">
        <v>548</v>
      </c>
      <c r="L426" t="s">
        <v>31</v>
      </c>
      <c r="M426" t="s">
        <v>880</v>
      </c>
      <c r="N426" t="s">
        <v>758</v>
      </c>
      <c r="O426" t="s">
        <v>154</v>
      </c>
      <c r="P426">
        <v>20</v>
      </c>
      <c r="Q426">
        <v>1</v>
      </c>
      <c r="R426" t="s">
        <v>529</v>
      </c>
      <c r="S426" t="s">
        <v>1544</v>
      </c>
      <c r="T426" t="s">
        <v>559</v>
      </c>
      <c r="U426" t="s">
        <v>795</v>
      </c>
      <c r="V426" t="s">
        <v>1545</v>
      </c>
    </row>
    <row r="427" spans="1:22" x14ac:dyDescent="0.25">
      <c r="A427" s="31" t="str">
        <f t="shared" si="6"/>
        <v>3003.5.1</v>
      </c>
      <c r="B427" t="s">
        <v>1508</v>
      </c>
      <c r="C427">
        <v>0</v>
      </c>
      <c r="D427" t="s">
        <v>533</v>
      </c>
      <c r="E427" t="s">
        <v>1546</v>
      </c>
      <c r="F427" t="s">
        <v>19</v>
      </c>
      <c r="G427" t="s">
        <v>19</v>
      </c>
      <c r="H427" t="s">
        <v>19</v>
      </c>
      <c r="I427" t="s">
        <v>19</v>
      </c>
      <c r="J427" t="s">
        <v>19</v>
      </c>
      <c r="K427" t="s">
        <v>19</v>
      </c>
      <c r="L427" t="s">
        <v>19</v>
      </c>
      <c r="M427" t="s">
        <v>19</v>
      </c>
      <c r="N427" t="s">
        <v>19</v>
      </c>
      <c r="O427" t="s">
        <v>155</v>
      </c>
      <c r="P427">
        <v>10</v>
      </c>
      <c r="Q427">
        <v>1</v>
      </c>
      <c r="R427" t="s">
        <v>529</v>
      </c>
      <c r="S427" t="s">
        <v>1547</v>
      </c>
      <c r="T427" t="s">
        <v>559</v>
      </c>
      <c r="U427" t="s">
        <v>732</v>
      </c>
      <c r="V427" t="s">
        <v>1548</v>
      </c>
    </row>
    <row r="428" spans="1:22" x14ac:dyDescent="0.25">
      <c r="A428" s="31" t="str">
        <f t="shared" si="6"/>
        <v>3003.5.2</v>
      </c>
      <c r="B428" t="s">
        <v>1508</v>
      </c>
      <c r="C428">
        <v>0</v>
      </c>
      <c r="D428" t="s">
        <v>533</v>
      </c>
      <c r="E428" t="s">
        <v>1549</v>
      </c>
      <c r="F428" t="s">
        <v>19</v>
      </c>
      <c r="G428" t="s">
        <v>19</v>
      </c>
      <c r="H428" t="s">
        <v>19</v>
      </c>
      <c r="I428" t="s">
        <v>19</v>
      </c>
      <c r="J428" t="s">
        <v>19</v>
      </c>
      <c r="K428" t="s">
        <v>19</v>
      </c>
      <c r="L428" t="s">
        <v>19</v>
      </c>
      <c r="M428" t="s">
        <v>19</v>
      </c>
      <c r="N428" t="s">
        <v>19</v>
      </c>
      <c r="O428" t="s">
        <v>156</v>
      </c>
      <c r="P428">
        <v>50</v>
      </c>
      <c r="Q428">
        <v>1</v>
      </c>
      <c r="R428" t="s">
        <v>529</v>
      </c>
      <c r="S428" t="s">
        <v>1550</v>
      </c>
      <c r="T428" t="s">
        <v>578</v>
      </c>
      <c r="U428" t="s">
        <v>630</v>
      </c>
      <c r="V428" t="s">
        <v>1508</v>
      </c>
    </row>
    <row r="429" spans="1:22" x14ac:dyDescent="0.25">
      <c r="A429" s="31" t="str">
        <f t="shared" si="6"/>
        <v>3003.5.3</v>
      </c>
      <c r="B429" t="s">
        <v>1508</v>
      </c>
      <c r="C429">
        <v>0</v>
      </c>
      <c r="D429" t="s">
        <v>533</v>
      </c>
      <c r="E429" t="s">
        <v>1551</v>
      </c>
      <c r="F429" t="s">
        <v>19</v>
      </c>
      <c r="G429" t="s">
        <v>19</v>
      </c>
      <c r="H429" t="s">
        <v>19</v>
      </c>
      <c r="I429" t="s">
        <v>19</v>
      </c>
      <c r="J429" t="s">
        <v>19</v>
      </c>
      <c r="K429" t="s">
        <v>19</v>
      </c>
      <c r="L429" t="s">
        <v>19</v>
      </c>
      <c r="M429" t="s">
        <v>19</v>
      </c>
      <c r="N429" t="s">
        <v>19</v>
      </c>
      <c r="O429" t="s">
        <v>157</v>
      </c>
      <c r="P429">
        <v>20</v>
      </c>
      <c r="Q429">
        <v>1</v>
      </c>
      <c r="R429" t="s">
        <v>529</v>
      </c>
      <c r="S429" t="s">
        <v>1552</v>
      </c>
      <c r="T429" t="s">
        <v>563</v>
      </c>
      <c r="U429" t="s">
        <v>630</v>
      </c>
      <c r="V429" t="s">
        <v>1542</v>
      </c>
    </row>
    <row r="430" spans="1:22" x14ac:dyDescent="0.25">
      <c r="A430" s="31" t="str">
        <f t="shared" si="6"/>
        <v>3003.5.4</v>
      </c>
      <c r="B430" t="s">
        <v>1508</v>
      </c>
      <c r="C430">
        <v>0</v>
      </c>
      <c r="D430" t="s">
        <v>533</v>
      </c>
      <c r="E430" t="s">
        <v>1553</v>
      </c>
      <c r="F430" t="s">
        <v>19</v>
      </c>
      <c r="G430" t="s">
        <v>19</v>
      </c>
      <c r="H430" t="s">
        <v>19</v>
      </c>
      <c r="I430" t="s">
        <v>19</v>
      </c>
      <c r="J430" t="s">
        <v>19</v>
      </c>
      <c r="K430" t="s">
        <v>19</v>
      </c>
      <c r="L430" t="s">
        <v>19</v>
      </c>
      <c r="M430" t="s">
        <v>19</v>
      </c>
      <c r="N430" t="s">
        <v>19</v>
      </c>
      <c r="O430" t="s">
        <v>158</v>
      </c>
      <c r="P430">
        <v>20</v>
      </c>
      <c r="Q430">
        <v>1</v>
      </c>
      <c r="R430" t="s">
        <v>529</v>
      </c>
      <c r="S430" t="s">
        <v>1554</v>
      </c>
      <c r="T430" t="s">
        <v>630</v>
      </c>
      <c r="U430" t="s">
        <v>795</v>
      </c>
      <c r="V430" t="s">
        <v>1508</v>
      </c>
    </row>
    <row r="431" spans="1:22" x14ac:dyDescent="0.25">
      <c r="A431" s="31" t="str">
        <f t="shared" si="6"/>
        <v>3003.6</v>
      </c>
      <c r="B431" t="s">
        <v>1508</v>
      </c>
      <c r="C431">
        <v>0</v>
      </c>
      <c r="D431" t="s">
        <v>523</v>
      </c>
      <c r="E431" t="s">
        <v>1555</v>
      </c>
      <c r="F431" t="s">
        <v>546</v>
      </c>
      <c r="G431" t="s">
        <v>1774</v>
      </c>
      <c r="H431" t="s">
        <v>1775</v>
      </c>
      <c r="I431" t="s">
        <v>1776</v>
      </c>
      <c r="J431" t="s">
        <v>618</v>
      </c>
      <c r="K431" t="s">
        <v>548</v>
      </c>
      <c r="L431" t="s">
        <v>31</v>
      </c>
      <c r="M431" t="s">
        <v>826</v>
      </c>
      <c r="N431" t="s">
        <v>818</v>
      </c>
      <c r="O431" t="s">
        <v>406</v>
      </c>
      <c r="P431">
        <v>15</v>
      </c>
      <c r="Q431">
        <v>10</v>
      </c>
      <c r="R431" t="s">
        <v>529</v>
      </c>
      <c r="S431" t="s">
        <v>1556</v>
      </c>
      <c r="T431" t="s">
        <v>559</v>
      </c>
      <c r="U431" t="s">
        <v>795</v>
      </c>
      <c r="V431" t="s">
        <v>1557</v>
      </c>
    </row>
    <row r="432" spans="1:22" x14ac:dyDescent="0.25">
      <c r="A432" s="31" t="str">
        <f t="shared" si="6"/>
        <v>3003.6.1</v>
      </c>
      <c r="B432" t="s">
        <v>1508</v>
      </c>
      <c r="C432">
        <v>0</v>
      </c>
      <c r="D432" t="s">
        <v>533</v>
      </c>
      <c r="E432" t="s">
        <v>1558</v>
      </c>
      <c r="F432" t="s">
        <v>19</v>
      </c>
      <c r="G432" t="s">
        <v>19</v>
      </c>
      <c r="H432" t="s">
        <v>19</v>
      </c>
      <c r="I432" t="s">
        <v>19</v>
      </c>
      <c r="J432" t="s">
        <v>19</v>
      </c>
      <c r="K432" t="s">
        <v>19</v>
      </c>
      <c r="L432" t="s">
        <v>19</v>
      </c>
      <c r="M432" t="s">
        <v>19</v>
      </c>
      <c r="N432" t="s">
        <v>19</v>
      </c>
      <c r="O432" t="s">
        <v>407</v>
      </c>
      <c r="P432">
        <v>10</v>
      </c>
      <c r="Q432">
        <v>1</v>
      </c>
      <c r="R432" t="s">
        <v>529</v>
      </c>
      <c r="S432" t="s">
        <v>1559</v>
      </c>
      <c r="T432" t="s">
        <v>559</v>
      </c>
      <c r="U432" t="s">
        <v>732</v>
      </c>
      <c r="V432" t="s">
        <v>1508</v>
      </c>
    </row>
    <row r="433" spans="1:22" x14ac:dyDescent="0.25">
      <c r="A433" s="31" t="str">
        <f t="shared" si="6"/>
        <v>3003.6.2</v>
      </c>
      <c r="B433" t="s">
        <v>1508</v>
      </c>
      <c r="C433">
        <v>0</v>
      </c>
      <c r="D433" t="s">
        <v>533</v>
      </c>
      <c r="E433" t="s">
        <v>1560</v>
      </c>
      <c r="F433" t="s">
        <v>19</v>
      </c>
      <c r="G433" t="s">
        <v>19</v>
      </c>
      <c r="H433" t="s">
        <v>19</v>
      </c>
      <c r="I433" t="s">
        <v>19</v>
      </c>
      <c r="J433" t="s">
        <v>19</v>
      </c>
      <c r="K433" t="s">
        <v>19</v>
      </c>
      <c r="L433" t="s">
        <v>19</v>
      </c>
      <c r="M433" t="s">
        <v>19</v>
      </c>
      <c r="N433" t="s">
        <v>19</v>
      </c>
      <c r="O433" t="s">
        <v>408</v>
      </c>
      <c r="P433">
        <v>10</v>
      </c>
      <c r="Q433">
        <v>1</v>
      </c>
      <c r="R433" t="s">
        <v>529</v>
      </c>
      <c r="S433" t="s">
        <v>1561</v>
      </c>
      <c r="T433" t="s">
        <v>578</v>
      </c>
      <c r="U433" t="s">
        <v>888</v>
      </c>
      <c r="V433" t="s">
        <v>1508</v>
      </c>
    </row>
    <row r="434" spans="1:22" x14ac:dyDescent="0.25">
      <c r="A434" s="31" t="str">
        <f t="shared" si="6"/>
        <v>3003.6.3</v>
      </c>
      <c r="B434" t="s">
        <v>1508</v>
      </c>
      <c r="C434">
        <v>0</v>
      </c>
      <c r="D434" t="s">
        <v>533</v>
      </c>
      <c r="E434" t="s">
        <v>1562</v>
      </c>
      <c r="F434" t="s">
        <v>19</v>
      </c>
      <c r="G434" t="s">
        <v>19</v>
      </c>
      <c r="H434" t="s">
        <v>19</v>
      </c>
      <c r="I434" t="s">
        <v>19</v>
      </c>
      <c r="J434" t="s">
        <v>19</v>
      </c>
      <c r="K434" t="s">
        <v>19</v>
      </c>
      <c r="L434" t="s">
        <v>19</v>
      </c>
      <c r="M434" t="s">
        <v>19</v>
      </c>
      <c r="N434" t="s">
        <v>19</v>
      </c>
      <c r="O434" t="s">
        <v>409</v>
      </c>
      <c r="P434">
        <v>20</v>
      </c>
      <c r="Q434">
        <v>1</v>
      </c>
      <c r="R434" t="s">
        <v>529</v>
      </c>
      <c r="S434" t="s">
        <v>1563</v>
      </c>
      <c r="T434" t="s">
        <v>685</v>
      </c>
      <c r="U434" t="s">
        <v>560</v>
      </c>
      <c r="V434" t="s">
        <v>1508</v>
      </c>
    </row>
    <row r="435" spans="1:22" x14ac:dyDescent="0.25">
      <c r="A435" s="31" t="str">
        <f t="shared" si="6"/>
        <v>3003.6.4</v>
      </c>
      <c r="B435" t="s">
        <v>1508</v>
      </c>
      <c r="C435">
        <v>0</v>
      </c>
      <c r="D435" t="s">
        <v>533</v>
      </c>
      <c r="E435" t="s">
        <v>1564</v>
      </c>
      <c r="F435" t="s">
        <v>19</v>
      </c>
      <c r="G435" t="s">
        <v>19</v>
      </c>
      <c r="H435" t="s">
        <v>19</v>
      </c>
      <c r="I435" t="s">
        <v>19</v>
      </c>
      <c r="J435" t="s">
        <v>19</v>
      </c>
      <c r="K435" t="s">
        <v>19</v>
      </c>
      <c r="L435" t="s">
        <v>19</v>
      </c>
      <c r="M435" t="s">
        <v>19</v>
      </c>
      <c r="N435" t="s">
        <v>19</v>
      </c>
      <c r="O435" t="s">
        <v>410</v>
      </c>
      <c r="P435">
        <v>10</v>
      </c>
      <c r="Q435">
        <v>1</v>
      </c>
      <c r="R435" t="s">
        <v>529</v>
      </c>
      <c r="S435" t="s">
        <v>1565</v>
      </c>
      <c r="T435" t="s">
        <v>685</v>
      </c>
      <c r="U435" t="s">
        <v>560</v>
      </c>
      <c r="V435" t="s">
        <v>1508</v>
      </c>
    </row>
    <row r="436" spans="1:22" x14ac:dyDescent="0.25">
      <c r="A436" s="31" t="str">
        <f t="shared" si="6"/>
        <v>3003.6.5</v>
      </c>
      <c r="B436" t="s">
        <v>1508</v>
      </c>
      <c r="C436">
        <v>0</v>
      </c>
      <c r="D436" t="s">
        <v>1780</v>
      </c>
      <c r="E436" t="s">
        <v>1566</v>
      </c>
      <c r="F436" t="s">
        <v>19</v>
      </c>
      <c r="G436" t="s">
        <v>19</v>
      </c>
      <c r="H436" t="s">
        <v>19</v>
      </c>
      <c r="I436" t="s">
        <v>19</v>
      </c>
      <c r="J436" t="s">
        <v>19</v>
      </c>
      <c r="K436" t="s">
        <v>19</v>
      </c>
      <c r="L436" t="s">
        <v>19</v>
      </c>
      <c r="M436" t="s">
        <v>19</v>
      </c>
      <c r="N436" t="s">
        <v>19</v>
      </c>
      <c r="O436" t="s">
        <v>411</v>
      </c>
      <c r="P436">
        <v>0</v>
      </c>
      <c r="Q436">
        <v>1</v>
      </c>
      <c r="R436" t="s">
        <v>529</v>
      </c>
      <c r="S436" t="s">
        <v>1567</v>
      </c>
      <c r="T436" t="s">
        <v>685</v>
      </c>
      <c r="U436" t="s">
        <v>894</v>
      </c>
      <c r="V436" t="s">
        <v>806</v>
      </c>
    </row>
    <row r="437" spans="1:22" x14ac:dyDescent="0.25">
      <c r="A437" s="31" t="str">
        <f t="shared" si="6"/>
        <v>3003.6.6</v>
      </c>
      <c r="B437" t="s">
        <v>1508</v>
      </c>
      <c r="C437">
        <v>0</v>
      </c>
      <c r="D437" t="s">
        <v>1780</v>
      </c>
      <c r="E437" t="s">
        <v>1568</v>
      </c>
      <c r="F437" t="s">
        <v>19</v>
      </c>
      <c r="G437" t="s">
        <v>19</v>
      </c>
      <c r="H437" t="s">
        <v>19</v>
      </c>
      <c r="I437" t="s">
        <v>19</v>
      </c>
      <c r="J437" t="s">
        <v>19</v>
      </c>
      <c r="K437" t="s">
        <v>19</v>
      </c>
      <c r="L437" t="s">
        <v>19</v>
      </c>
      <c r="M437" t="s">
        <v>19</v>
      </c>
      <c r="N437" t="s">
        <v>19</v>
      </c>
      <c r="O437" t="s">
        <v>412</v>
      </c>
      <c r="P437">
        <v>0</v>
      </c>
      <c r="Q437">
        <v>1</v>
      </c>
      <c r="R437" t="s">
        <v>529</v>
      </c>
      <c r="S437" t="s">
        <v>1569</v>
      </c>
      <c r="T437" t="s">
        <v>898</v>
      </c>
      <c r="U437" t="s">
        <v>1570</v>
      </c>
      <c r="V437" t="s">
        <v>806</v>
      </c>
    </row>
    <row r="438" spans="1:22" x14ac:dyDescent="0.25">
      <c r="A438" s="31" t="str">
        <f t="shared" si="6"/>
        <v>3003.6.7</v>
      </c>
      <c r="B438" t="s">
        <v>1508</v>
      </c>
      <c r="C438">
        <v>0</v>
      </c>
      <c r="D438" t="s">
        <v>1780</v>
      </c>
      <c r="E438" t="s">
        <v>1571</v>
      </c>
      <c r="F438" t="s">
        <v>19</v>
      </c>
      <c r="G438" t="s">
        <v>19</v>
      </c>
      <c r="H438" t="s">
        <v>19</v>
      </c>
      <c r="I438" t="s">
        <v>19</v>
      </c>
      <c r="J438" t="s">
        <v>19</v>
      </c>
      <c r="K438" t="s">
        <v>19</v>
      </c>
      <c r="L438" t="s">
        <v>19</v>
      </c>
      <c r="M438" t="s">
        <v>19</v>
      </c>
      <c r="N438" t="s">
        <v>19</v>
      </c>
      <c r="O438" t="s">
        <v>413</v>
      </c>
      <c r="P438">
        <v>0</v>
      </c>
      <c r="Q438">
        <v>10</v>
      </c>
      <c r="R438" t="s">
        <v>529</v>
      </c>
      <c r="S438" t="s">
        <v>1556</v>
      </c>
      <c r="T438" t="s">
        <v>1572</v>
      </c>
      <c r="U438" t="s">
        <v>1573</v>
      </c>
      <c r="V438" t="s">
        <v>806</v>
      </c>
    </row>
    <row r="439" spans="1:22" x14ac:dyDescent="0.25">
      <c r="A439" s="31" t="str">
        <f t="shared" si="6"/>
        <v>3003.6.8</v>
      </c>
      <c r="B439" t="s">
        <v>1508</v>
      </c>
      <c r="C439">
        <v>0</v>
      </c>
      <c r="D439" t="s">
        <v>533</v>
      </c>
      <c r="E439" t="s">
        <v>1574</v>
      </c>
      <c r="F439" t="s">
        <v>19</v>
      </c>
      <c r="G439" t="s">
        <v>19</v>
      </c>
      <c r="H439" t="s">
        <v>19</v>
      </c>
      <c r="I439" t="s">
        <v>19</v>
      </c>
      <c r="J439" t="s">
        <v>19</v>
      </c>
      <c r="K439" t="s">
        <v>19</v>
      </c>
      <c r="L439" t="s">
        <v>19</v>
      </c>
      <c r="M439" t="s">
        <v>19</v>
      </c>
      <c r="N439" t="s">
        <v>19</v>
      </c>
      <c r="O439" t="s">
        <v>414</v>
      </c>
      <c r="P439">
        <v>50</v>
      </c>
      <c r="Q439">
        <v>4</v>
      </c>
      <c r="R439" t="s">
        <v>529</v>
      </c>
      <c r="S439" t="s">
        <v>1575</v>
      </c>
      <c r="T439" t="s">
        <v>1576</v>
      </c>
      <c r="U439" t="s">
        <v>795</v>
      </c>
      <c r="V439" t="s">
        <v>1508</v>
      </c>
    </row>
    <row r="440" spans="1:22" x14ac:dyDescent="0.25">
      <c r="A440" s="31" t="str">
        <f t="shared" si="6"/>
        <v>3000.1</v>
      </c>
      <c r="B440" t="s">
        <v>1516</v>
      </c>
      <c r="C440">
        <v>0</v>
      </c>
      <c r="D440" t="s">
        <v>523</v>
      </c>
      <c r="E440" t="s">
        <v>1577</v>
      </c>
      <c r="F440" t="s">
        <v>525</v>
      </c>
      <c r="G440" t="s">
        <v>1771</v>
      </c>
      <c r="H440" t="s">
        <v>1772</v>
      </c>
      <c r="I440" t="s">
        <v>1773</v>
      </c>
      <c r="J440" t="s">
        <v>672</v>
      </c>
      <c r="K440" t="s">
        <v>548</v>
      </c>
      <c r="L440" t="s">
        <v>19</v>
      </c>
      <c r="M440" t="s">
        <v>724</v>
      </c>
      <c r="N440" t="s">
        <v>1155</v>
      </c>
      <c r="O440" t="s">
        <v>264</v>
      </c>
      <c r="P440">
        <v>20</v>
      </c>
      <c r="Q440">
        <v>1</v>
      </c>
      <c r="R440" t="s">
        <v>529</v>
      </c>
      <c r="S440" t="s">
        <v>1578</v>
      </c>
      <c r="T440" t="s">
        <v>531</v>
      </c>
      <c r="U440" t="s">
        <v>1163</v>
      </c>
      <c r="V440" t="s">
        <v>1579</v>
      </c>
    </row>
    <row r="441" spans="1:22" x14ac:dyDescent="0.25">
      <c r="A441" s="31" t="str">
        <f t="shared" si="6"/>
        <v>3000.1.1</v>
      </c>
      <c r="B441" t="s">
        <v>1516</v>
      </c>
      <c r="C441">
        <v>0</v>
      </c>
      <c r="D441" t="s">
        <v>533</v>
      </c>
      <c r="E441" t="s">
        <v>1580</v>
      </c>
      <c r="F441" t="s">
        <v>19</v>
      </c>
      <c r="G441" t="s">
        <v>19</v>
      </c>
      <c r="H441" t="s">
        <v>19</v>
      </c>
      <c r="I441" t="s">
        <v>19</v>
      </c>
      <c r="J441" t="s">
        <v>19</v>
      </c>
      <c r="K441" t="s">
        <v>19</v>
      </c>
      <c r="L441" t="s">
        <v>19</v>
      </c>
      <c r="M441" t="s">
        <v>19</v>
      </c>
      <c r="N441" t="s">
        <v>19</v>
      </c>
      <c r="O441" t="s">
        <v>265</v>
      </c>
      <c r="P441">
        <v>100</v>
      </c>
      <c r="Q441">
        <v>1</v>
      </c>
      <c r="R441" t="s">
        <v>529</v>
      </c>
      <c r="S441" t="s">
        <v>1581</v>
      </c>
      <c r="T441" t="s">
        <v>531</v>
      </c>
      <c r="U441" t="s">
        <v>560</v>
      </c>
      <c r="V441" t="s">
        <v>1516</v>
      </c>
    </row>
    <row r="442" spans="1:22" x14ac:dyDescent="0.25">
      <c r="A442" s="31" t="str">
        <f t="shared" si="6"/>
        <v>3000.1.2</v>
      </c>
      <c r="B442" t="s">
        <v>1516</v>
      </c>
      <c r="C442">
        <v>0</v>
      </c>
      <c r="D442" t="s">
        <v>1780</v>
      </c>
      <c r="E442" t="s">
        <v>1582</v>
      </c>
      <c r="F442" t="s">
        <v>19</v>
      </c>
      <c r="G442" t="s">
        <v>19</v>
      </c>
      <c r="H442" t="s">
        <v>19</v>
      </c>
      <c r="I442" t="s">
        <v>19</v>
      </c>
      <c r="J442" t="s">
        <v>19</v>
      </c>
      <c r="K442" t="s">
        <v>19</v>
      </c>
      <c r="L442" t="s">
        <v>19</v>
      </c>
      <c r="M442" t="s">
        <v>19</v>
      </c>
      <c r="N442" t="s">
        <v>19</v>
      </c>
      <c r="O442" t="s">
        <v>266</v>
      </c>
      <c r="P442">
        <v>0</v>
      </c>
      <c r="Q442">
        <v>1</v>
      </c>
      <c r="R442" t="s">
        <v>529</v>
      </c>
      <c r="S442" t="s">
        <v>1583</v>
      </c>
      <c r="T442" t="s">
        <v>563</v>
      </c>
      <c r="U442" t="s">
        <v>630</v>
      </c>
      <c r="V442" t="s">
        <v>690</v>
      </c>
    </row>
    <row r="443" spans="1:22" x14ac:dyDescent="0.25">
      <c r="A443" s="31" t="str">
        <f t="shared" si="6"/>
        <v>3000.1.3</v>
      </c>
      <c r="B443" t="s">
        <v>1516</v>
      </c>
      <c r="C443">
        <v>0</v>
      </c>
      <c r="D443" t="s">
        <v>1780</v>
      </c>
      <c r="E443" t="s">
        <v>1584</v>
      </c>
      <c r="F443" t="s">
        <v>19</v>
      </c>
      <c r="G443" t="s">
        <v>19</v>
      </c>
      <c r="H443" t="s">
        <v>19</v>
      </c>
      <c r="I443" t="s">
        <v>19</v>
      </c>
      <c r="J443" t="s">
        <v>19</v>
      </c>
      <c r="K443" t="s">
        <v>19</v>
      </c>
      <c r="L443" t="s">
        <v>19</v>
      </c>
      <c r="M443" t="s">
        <v>19</v>
      </c>
      <c r="N443" t="s">
        <v>19</v>
      </c>
      <c r="O443" t="s">
        <v>267</v>
      </c>
      <c r="P443">
        <v>0</v>
      </c>
      <c r="Q443">
        <v>1</v>
      </c>
      <c r="R443" t="s">
        <v>529</v>
      </c>
      <c r="S443" t="s">
        <v>1578</v>
      </c>
      <c r="T443" t="s">
        <v>630</v>
      </c>
      <c r="U443" t="s">
        <v>1163</v>
      </c>
      <c r="V443" t="s">
        <v>690</v>
      </c>
    </row>
    <row r="444" spans="1:22" x14ac:dyDescent="0.25">
      <c r="A444" s="31" t="str">
        <f t="shared" si="6"/>
        <v>3000.2</v>
      </c>
      <c r="B444" t="s">
        <v>1516</v>
      </c>
      <c r="C444">
        <v>0</v>
      </c>
      <c r="D444" t="s">
        <v>523</v>
      </c>
      <c r="E444" t="s">
        <v>1585</v>
      </c>
      <c r="F444" t="s">
        <v>525</v>
      </c>
      <c r="G444" t="s">
        <v>1771</v>
      </c>
      <c r="H444" t="s">
        <v>1772</v>
      </c>
      <c r="I444" t="s">
        <v>1773</v>
      </c>
      <c r="J444" t="s">
        <v>618</v>
      </c>
      <c r="K444" t="s">
        <v>548</v>
      </c>
      <c r="L444" t="s">
        <v>19</v>
      </c>
      <c r="M444" t="s">
        <v>826</v>
      </c>
      <c r="N444" t="s">
        <v>1155</v>
      </c>
      <c r="O444" t="s">
        <v>397</v>
      </c>
      <c r="P444">
        <v>20</v>
      </c>
      <c r="Q444">
        <v>2</v>
      </c>
      <c r="R444" t="s">
        <v>529</v>
      </c>
      <c r="S444" t="s">
        <v>1586</v>
      </c>
      <c r="T444" t="s">
        <v>531</v>
      </c>
      <c r="U444" t="s">
        <v>795</v>
      </c>
      <c r="V444" t="s">
        <v>1587</v>
      </c>
    </row>
    <row r="445" spans="1:22" x14ac:dyDescent="0.25">
      <c r="A445" s="31" t="str">
        <f t="shared" si="6"/>
        <v>3000.2.1</v>
      </c>
      <c r="B445" t="s">
        <v>1516</v>
      </c>
      <c r="C445">
        <v>0</v>
      </c>
      <c r="D445" t="s">
        <v>533</v>
      </c>
      <c r="E445" t="s">
        <v>1588</v>
      </c>
      <c r="F445" t="s">
        <v>19</v>
      </c>
      <c r="G445" t="s">
        <v>19</v>
      </c>
      <c r="H445" t="s">
        <v>19</v>
      </c>
      <c r="I445" t="s">
        <v>19</v>
      </c>
      <c r="J445" t="s">
        <v>19</v>
      </c>
      <c r="K445" t="s">
        <v>19</v>
      </c>
      <c r="L445" t="s">
        <v>19</v>
      </c>
      <c r="M445" t="s">
        <v>19</v>
      </c>
      <c r="N445" t="s">
        <v>19</v>
      </c>
      <c r="O445" t="s">
        <v>398</v>
      </c>
      <c r="P445">
        <v>30</v>
      </c>
      <c r="Q445">
        <v>2</v>
      </c>
      <c r="R445" t="s">
        <v>529</v>
      </c>
      <c r="S445" t="s">
        <v>1589</v>
      </c>
      <c r="T445" t="s">
        <v>531</v>
      </c>
      <c r="U445" t="s">
        <v>703</v>
      </c>
      <c r="V445" t="s">
        <v>1516</v>
      </c>
    </row>
    <row r="446" spans="1:22" x14ac:dyDescent="0.25">
      <c r="A446" s="31" t="str">
        <f t="shared" si="6"/>
        <v>3000.2.2</v>
      </c>
      <c r="B446" t="s">
        <v>1516</v>
      </c>
      <c r="C446">
        <v>0</v>
      </c>
      <c r="D446" t="s">
        <v>1780</v>
      </c>
      <c r="E446" t="s">
        <v>1590</v>
      </c>
      <c r="F446" t="s">
        <v>19</v>
      </c>
      <c r="G446" t="s">
        <v>19</v>
      </c>
      <c r="H446" t="s">
        <v>19</v>
      </c>
      <c r="I446" t="s">
        <v>19</v>
      </c>
      <c r="J446" t="s">
        <v>19</v>
      </c>
      <c r="K446" t="s">
        <v>19</v>
      </c>
      <c r="L446" t="s">
        <v>19</v>
      </c>
      <c r="M446" t="s">
        <v>19</v>
      </c>
      <c r="N446" t="s">
        <v>19</v>
      </c>
      <c r="O446" t="s">
        <v>1591</v>
      </c>
      <c r="P446">
        <v>0</v>
      </c>
      <c r="Q446">
        <v>2</v>
      </c>
      <c r="R446" t="s">
        <v>529</v>
      </c>
      <c r="S446" t="s">
        <v>1589</v>
      </c>
      <c r="T446" t="s">
        <v>598</v>
      </c>
      <c r="U446" t="s">
        <v>615</v>
      </c>
      <c r="V446" t="s">
        <v>1384</v>
      </c>
    </row>
    <row r="447" spans="1:22" x14ac:dyDescent="0.25">
      <c r="A447" s="31" t="str">
        <f t="shared" si="6"/>
        <v>3000.2.3</v>
      </c>
      <c r="B447" t="s">
        <v>1516</v>
      </c>
      <c r="C447">
        <v>0</v>
      </c>
      <c r="D447" t="s">
        <v>533</v>
      </c>
      <c r="E447" t="s">
        <v>1592</v>
      </c>
      <c r="F447" t="s">
        <v>19</v>
      </c>
      <c r="G447" t="s">
        <v>19</v>
      </c>
      <c r="H447" t="s">
        <v>19</v>
      </c>
      <c r="I447" t="s">
        <v>19</v>
      </c>
      <c r="J447" t="s">
        <v>19</v>
      </c>
      <c r="K447" t="s">
        <v>19</v>
      </c>
      <c r="L447" t="s">
        <v>19</v>
      </c>
      <c r="M447" t="s">
        <v>19</v>
      </c>
      <c r="N447" t="s">
        <v>19</v>
      </c>
      <c r="O447" t="s">
        <v>399</v>
      </c>
      <c r="P447">
        <v>30</v>
      </c>
      <c r="Q447">
        <v>2</v>
      </c>
      <c r="R447" t="s">
        <v>529</v>
      </c>
      <c r="S447" t="s">
        <v>1593</v>
      </c>
      <c r="T447" t="s">
        <v>578</v>
      </c>
      <c r="U447" t="s">
        <v>560</v>
      </c>
      <c r="V447" t="s">
        <v>1516</v>
      </c>
    </row>
    <row r="448" spans="1:22" x14ac:dyDescent="0.25">
      <c r="A448" s="31" t="str">
        <f t="shared" si="6"/>
        <v>3000.2.4</v>
      </c>
      <c r="B448" t="s">
        <v>1516</v>
      </c>
      <c r="C448">
        <v>0</v>
      </c>
      <c r="D448" t="s">
        <v>1780</v>
      </c>
      <c r="E448" t="s">
        <v>1594</v>
      </c>
      <c r="F448" t="s">
        <v>19</v>
      </c>
      <c r="G448" t="s">
        <v>19</v>
      </c>
      <c r="H448" t="s">
        <v>19</v>
      </c>
      <c r="I448" t="s">
        <v>19</v>
      </c>
      <c r="J448" t="s">
        <v>19</v>
      </c>
      <c r="K448" t="s">
        <v>19</v>
      </c>
      <c r="L448" t="s">
        <v>19</v>
      </c>
      <c r="M448" t="s">
        <v>19</v>
      </c>
      <c r="N448" t="s">
        <v>19</v>
      </c>
      <c r="O448" t="s">
        <v>400</v>
      </c>
      <c r="P448">
        <v>0</v>
      </c>
      <c r="Q448">
        <v>2</v>
      </c>
      <c r="R448" t="s">
        <v>529</v>
      </c>
      <c r="S448" t="s">
        <v>1595</v>
      </c>
      <c r="T448" t="s">
        <v>563</v>
      </c>
      <c r="U448" t="s">
        <v>852</v>
      </c>
      <c r="V448" t="s">
        <v>1384</v>
      </c>
    </row>
    <row r="449" spans="1:22" x14ac:dyDescent="0.25">
      <c r="A449" s="31" t="str">
        <f t="shared" si="6"/>
        <v>3000.2.5</v>
      </c>
      <c r="B449" t="s">
        <v>1516</v>
      </c>
      <c r="C449">
        <v>0</v>
      </c>
      <c r="D449" t="s">
        <v>533</v>
      </c>
      <c r="E449" t="s">
        <v>1596</v>
      </c>
      <c r="F449" t="s">
        <v>19</v>
      </c>
      <c r="G449" t="s">
        <v>19</v>
      </c>
      <c r="H449" t="s">
        <v>19</v>
      </c>
      <c r="I449" t="s">
        <v>19</v>
      </c>
      <c r="J449" t="s">
        <v>19</v>
      </c>
      <c r="K449" t="s">
        <v>19</v>
      </c>
      <c r="L449" t="s">
        <v>19</v>
      </c>
      <c r="M449" t="s">
        <v>19</v>
      </c>
      <c r="N449" t="s">
        <v>19</v>
      </c>
      <c r="O449" t="s">
        <v>401</v>
      </c>
      <c r="P449">
        <v>40</v>
      </c>
      <c r="Q449">
        <v>2</v>
      </c>
      <c r="R449" t="s">
        <v>529</v>
      </c>
      <c r="S449" t="s">
        <v>1597</v>
      </c>
      <c r="T449" t="s">
        <v>1033</v>
      </c>
      <c r="U449" t="s">
        <v>788</v>
      </c>
      <c r="V449" t="s">
        <v>1516</v>
      </c>
    </row>
    <row r="450" spans="1:22" x14ac:dyDescent="0.25">
      <c r="A450" s="31" t="str">
        <f t="shared" si="6"/>
        <v>3000.2.6</v>
      </c>
      <c r="B450" t="s">
        <v>1516</v>
      </c>
      <c r="C450">
        <v>0</v>
      </c>
      <c r="D450" t="s">
        <v>1780</v>
      </c>
      <c r="E450" t="s">
        <v>1598</v>
      </c>
      <c r="F450" t="s">
        <v>19</v>
      </c>
      <c r="G450" t="s">
        <v>19</v>
      </c>
      <c r="H450" t="s">
        <v>19</v>
      </c>
      <c r="I450" t="s">
        <v>19</v>
      </c>
      <c r="J450" t="s">
        <v>19</v>
      </c>
      <c r="K450" t="s">
        <v>19</v>
      </c>
      <c r="L450" t="s">
        <v>19</v>
      </c>
      <c r="M450" t="s">
        <v>19</v>
      </c>
      <c r="N450" t="s">
        <v>19</v>
      </c>
      <c r="O450" t="s">
        <v>402</v>
      </c>
      <c r="P450">
        <v>0</v>
      </c>
      <c r="Q450">
        <v>2</v>
      </c>
      <c r="R450" t="s">
        <v>529</v>
      </c>
      <c r="S450" t="s">
        <v>1599</v>
      </c>
      <c r="T450" t="s">
        <v>689</v>
      </c>
      <c r="U450" t="s">
        <v>795</v>
      </c>
      <c r="V450" t="s">
        <v>1600</v>
      </c>
    </row>
    <row r="451" spans="1:22" x14ac:dyDescent="0.25">
      <c r="A451" s="31" t="str">
        <f t="shared" si="6"/>
        <v>3000.3</v>
      </c>
      <c r="B451" t="s">
        <v>1516</v>
      </c>
      <c r="C451">
        <v>0</v>
      </c>
      <c r="D451" t="s">
        <v>523</v>
      </c>
      <c r="E451" t="s">
        <v>1601</v>
      </c>
      <c r="F451" t="s">
        <v>525</v>
      </c>
      <c r="G451" t="s">
        <v>1765</v>
      </c>
      <c r="H451" t="s">
        <v>1766</v>
      </c>
      <c r="I451" t="s">
        <v>1767</v>
      </c>
      <c r="J451" t="s">
        <v>672</v>
      </c>
      <c r="K451" t="s">
        <v>526</v>
      </c>
      <c r="L451" t="s">
        <v>19</v>
      </c>
      <c r="M451" t="s">
        <v>724</v>
      </c>
      <c r="N451" t="s">
        <v>758</v>
      </c>
      <c r="O451" t="s">
        <v>268</v>
      </c>
      <c r="P451">
        <v>20</v>
      </c>
      <c r="Q451">
        <v>8</v>
      </c>
      <c r="R451" t="s">
        <v>529</v>
      </c>
      <c r="S451" t="s">
        <v>1602</v>
      </c>
      <c r="T451" t="s">
        <v>531</v>
      </c>
      <c r="U451" t="s">
        <v>1163</v>
      </c>
      <c r="V451" t="s">
        <v>1516</v>
      </c>
    </row>
    <row r="452" spans="1:22" x14ac:dyDescent="0.25">
      <c r="A452" s="31" t="str">
        <f t="shared" ref="A452:A503" si="7">+E452</f>
        <v>3000.3.1</v>
      </c>
      <c r="B452" t="s">
        <v>1516</v>
      </c>
      <c r="C452">
        <v>0</v>
      </c>
      <c r="D452" t="s">
        <v>533</v>
      </c>
      <c r="E452" t="s">
        <v>1603</v>
      </c>
      <c r="F452" t="s">
        <v>19</v>
      </c>
      <c r="G452" t="s">
        <v>19</v>
      </c>
      <c r="H452" t="s">
        <v>19</v>
      </c>
      <c r="I452" t="s">
        <v>19</v>
      </c>
      <c r="J452" t="s">
        <v>19</v>
      </c>
      <c r="K452" t="s">
        <v>19</v>
      </c>
      <c r="L452" t="s">
        <v>19</v>
      </c>
      <c r="M452" t="s">
        <v>19</v>
      </c>
      <c r="N452" t="s">
        <v>19</v>
      </c>
      <c r="O452" t="s">
        <v>269</v>
      </c>
      <c r="P452">
        <v>20</v>
      </c>
      <c r="Q452">
        <v>1</v>
      </c>
      <c r="R452" t="s">
        <v>529</v>
      </c>
      <c r="S452" t="s">
        <v>1604</v>
      </c>
      <c r="T452" t="s">
        <v>531</v>
      </c>
      <c r="U452" t="s">
        <v>555</v>
      </c>
      <c r="V452" t="s">
        <v>1516</v>
      </c>
    </row>
    <row r="453" spans="1:22" x14ac:dyDescent="0.25">
      <c r="A453" s="31" t="str">
        <f t="shared" si="7"/>
        <v>3000.3.2</v>
      </c>
      <c r="B453" t="s">
        <v>1516</v>
      </c>
      <c r="C453">
        <v>0</v>
      </c>
      <c r="D453" t="s">
        <v>533</v>
      </c>
      <c r="E453" t="s">
        <v>1605</v>
      </c>
      <c r="F453" t="s">
        <v>19</v>
      </c>
      <c r="G453" t="s">
        <v>19</v>
      </c>
      <c r="H453" t="s">
        <v>19</v>
      </c>
      <c r="I453" t="s">
        <v>19</v>
      </c>
      <c r="J453" t="s">
        <v>19</v>
      </c>
      <c r="K453" t="s">
        <v>19</v>
      </c>
      <c r="L453" t="s">
        <v>19</v>
      </c>
      <c r="M453" t="s">
        <v>19</v>
      </c>
      <c r="N453" t="s">
        <v>19</v>
      </c>
      <c r="O453" t="s">
        <v>270</v>
      </c>
      <c r="P453">
        <v>80</v>
      </c>
      <c r="Q453">
        <v>8</v>
      </c>
      <c r="R453" t="s">
        <v>529</v>
      </c>
      <c r="S453" t="s">
        <v>1602</v>
      </c>
      <c r="T453" t="s">
        <v>598</v>
      </c>
      <c r="U453" t="s">
        <v>1163</v>
      </c>
      <c r="V453" t="s">
        <v>1516</v>
      </c>
    </row>
    <row r="454" spans="1:22" x14ac:dyDescent="0.25">
      <c r="A454" s="31" t="str">
        <f t="shared" si="7"/>
        <v>3000.4</v>
      </c>
      <c r="B454" t="s">
        <v>1516</v>
      </c>
      <c r="C454">
        <v>0</v>
      </c>
      <c r="D454" t="s">
        <v>523</v>
      </c>
      <c r="E454" t="s">
        <v>1606</v>
      </c>
      <c r="F454" t="s">
        <v>525</v>
      </c>
      <c r="G454" t="s">
        <v>1771</v>
      </c>
      <c r="H454" t="s">
        <v>1772</v>
      </c>
      <c r="I454" t="s">
        <v>1773</v>
      </c>
      <c r="J454" t="s">
        <v>672</v>
      </c>
      <c r="K454" t="s">
        <v>548</v>
      </c>
      <c r="L454" t="s">
        <v>19</v>
      </c>
      <c r="M454" t="s">
        <v>724</v>
      </c>
      <c r="N454" t="s">
        <v>767</v>
      </c>
      <c r="O454" t="s">
        <v>271</v>
      </c>
      <c r="P454">
        <v>20</v>
      </c>
      <c r="Q454">
        <v>4</v>
      </c>
      <c r="R454" t="s">
        <v>529</v>
      </c>
      <c r="S454" t="s">
        <v>1607</v>
      </c>
      <c r="T454" t="s">
        <v>531</v>
      </c>
      <c r="U454" t="s">
        <v>1163</v>
      </c>
      <c r="V454" t="s">
        <v>1608</v>
      </c>
    </row>
    <row r="455" spans="1:22" x14ac:dyDescent="0.25">
      <c r="A455" s="31" t="str">
        <f t="shared" si="7"/>
        <v>3000.4.1</v>
      </c>
      <c r="B455" t="s">
        <v>1516</v>
      </c>
      <c r="C455">
        <v>0</v>
      </c>
      <c r="D455" t="s">
        <v>533</v>
      </c>
      <c r="E455" t="s">
        <v>1609</v>
      </c>
      <c r="F455" t="s">
        <v>19</v>
      </c>
      <c r="G455" t="s">
        <v>19</v>
      </c>
      <c r="H455" t="s">
        <v>19</v>
      </c>
      <c r="I455" t="s">
        <v>19</v>
      </c>
      <c r="J455" t="s">
        <v>19</v>
      </c>
      <c r="K455" t="s">
        <v>19</v>
      </c>
      <c r="L455" t="s">
        <v>19</v>
      </c>
      <c r="M455" t="s">
        <v>19</v>
      </c>
      <c r="N455" t="s">
        <v>19</v>
      </c>
      <c r="O455" t="s">
        <v>272</v>
      </c>
      <c r="P455">
        <v>50</v>
      </c>
      <c r="Q455">
        <v>1</v>
      </c>
      <c r="R455" t="s">
        <v>529</v>
      </c>
      <c r="S455" t="s">
        <v>1610</v>
      </c>
      <c r="T455" t="s">
        <v>531</v>
      </c>
      <c r="U455" t="s">
        <v>555</v>
      </c>
      <c r="V455" t="s">
        <v>1611</v>
      </c>
    </row>
    <row r="456" spans="1:22" x14ac:dyDescent="0.25">
      <c r="A456" s="31" t="str">
        <f t="shared" si="7"/>
        <v>3000.4.2</v>
      </c>
      <c r="B456" t="s">
        <v>1516</v>
      </c>
      <c r="C456">
        <v>0</v>
      </c>
      <c r="D456" t="s">
        <v>1780</v>
      </c>
      <c r="E456" t="s">
        <v>1612</v>
      </c>
      <c r="F456" t="s">
        <v>19</v>
      </c>
      <c r="G456" t="s">
        <v>19</v>
      </c>
      <c r="H456" t="s">
        <v>19</v>
      </c>
      <c r="I456" t="s">
        <v>19</v>
      </c>
      <c r="J456" t="s">
        <v>19</v>
      </c>
      <c r="K456" t="s">
        <v>19</v>
      </c>
      <c r="L456" t="s">
        <v>19</v>
      </c>
      <c r="M456" t="s">
        <v>19</v>
      </c>
      <c r="N456" t="s">
        <v>19</v>
      </c>
      <c r="O456" t="s">
        <v>273</v>
      </c>
      <c r="P456">
        <v>0</v>
      </c>
      <c r="Q456">
        <v>1</v>
      </c>
      <c r="R456" t="s">
        <v>529</v>
      </c>
      <c r="S456" t="s">
        <v>1613</v>
      </c>
      <c r="T456" t="s">
        <v>598</v>
      </c>
      <c r="U456" t="s">
        <v>579</v>
      </c>
      <c r="V456" t="s">
        <v>690</v>
      </c>
    </row>
    <row r="457" spans="1:22" x14ac:dyDescent="0.25">
      <c r="A457" s="31" t="str">
        <f t="shared" si="7"/>
        <v>3000.4.3</v>
      </c>
      <c r="B457" t="s">
        <v>1516</v>
      </c>
      <c r="C457">
        <v>0</v>
      </c>
      <c r="D457" t="s">
        <v>533</v>
      </c>
      <c r="E457" t="s">
        <v>1614</v>
      </c>
      <c r="F457" t="s">
        <v>19</v>
      </c>
      <c r="G457" t="s">
        <v>19</v>
      </c>
      <c r="H457" t="s">
        <v>19</v>
      </c>
      <c r="I457" t="s">
        <v>19</v>
      </c>
      <c r="J457" t="s">
        <v>19</v>
      </c>
      <c r="K457" t="s">
        <v>19</v>
      </c>
      <c r="L457" t="s">
        <v>19</v>
      </c>
      <c r="M457" t="s">
        <v>19</v>
      </c>
      <c r="N457" t="s">
        <v>19</v>
      </c>
      <c r="O457" t="s">
        <v>274</v>
      </c>
      <c r="P457">
        <v>50</v>
      </c>
      <c r="Q457">
        <v>1</v>
      </c>
      <c r="R457" t="s">
        <v>529</v>
      </c>
      <c r="S457" t="s">
        <v>1615</v>
      </c>
      <c r="T457" t="s">
        <v>598</v>
      </c>
      <c r="U457" t="s">
        <v>579</v>
      </c>
      <c r="V457" t="s">
        <v>1516</v>
      </c>
    </row>
    <row r="458" spans="1:22" x14ac:dyDescent="0.25">
      <c r="A458" s="31" t="str">
        <f t="shared" si="7"/>
        <v>3000.4.4</v>
      </c>
      <c r="B458" t="s">
        <v>1516</v>
      </c>
      <c r="C458">
        <v>0</v>
      </c>
      <c r="D458" t="s">
        <v>1780</v>
      </c>
      <c r="E458" t="s">
        <v>1616</v>
      </c>
      <c r="F458" t="s">
        <v>19</v>
      </c>
      <c r="G458" t="s">
        <v>19</v>
      </c>
      <c r="H458" t="s">
        <v>19</v>
      </c>
      <c r="I458" t="s">
        <v>19</v>
      </c>
      <c r="J458" t="s">
        <v>19</v>
      </c>
      <c r="K458" t="s">
        <v>19</v>
      </c>
      <c r="L458" t="s">
        <v>19</v>
      </c>
      <c r="M458" t="s">
        <v>19</v>
      </c>
      <c r="N458" t="s">
        <v>19</v>
      </c>
      <c r="O458" t="s">
        <v>275</v>
      </c>
      <c r="P458">
        <v>0</v>
      </c>
      <c r="Q458">
        <v>4</v>
      </c>
      <c r="R458" t="s">
        <v>529</v>
      </c>
      <c r="S458" t="s">
        <v>1607</v>
      </c>
      <c r="T458" t="s">
        <v>598</v>
      </c>
      <c r="U458" t="s">
        <v>1163</v>
      </c>
      <c r="V458" t="s">
        <v>690</v>
      </c>
    </row>
    <row r="459" spans="1:22" x14ac:dyDescent="0.25">
      <c r="A459" s="31" t="str">
        <f t="shared" si="7"/>
        <v>3000.5</v>
      </c>
      <c r="B459" t="s">
        <v>1516</v>
      </c>
      <c r="C459">
        <v>0</v>
      </c>
      <c r="D459" t="s">
        <v>523</v>
      </c>
      <c r="E459" t="s">
        <v>1617</v>
      </c>
      <c r="F459" t="s">
        <v>525</v>
      </c>
      <c r="G459" t="s">
        <v>1765</v>
      </c>
      <c r="H459" t="s">
        <v>1766</v>
      </c>
      <c r="I459" t="s">
        <v>1767</v>
      </c>
      <c r="J459" t="s">
        <v>672</v>
      </c>
      <c r="K459" t="s">
        <v>548</v>
      </c>
      <c r="L459" t="s">
        <v>19</v>
      </c>
      <c r="M459" t="s">
        <v>880</v>
      </c>
      <c r="N459" t="s">
        <v>1155</v>
      </c>
      <c r="O459" t="s">
        <v>148</v>
      </c>
      <c r="P459">
        <v>20</v>
      </c>
      <c r="Q459">
        <v>8</v>
      </c>
      <c r="R459" t="s">
        <v>529</v>
      </c>
      <c r="S459" t="s">
        <v>1602</v>
      </c>
      <c r="T459" t="s">
        <v>531</v>
      </c>
      <c r="U459" t="s">
        <v>1163</v>
      </c>
      <c r="V459" t="s">
        <v>1611</v>
      </c>
    </row>
    <row r="460" spans="1:22" x14ac:dyDescent="0.25">
      <c r="A460" s="31" t="str">
        <f t="shared" si="7"/>
        <v>3000.5.1</v>
      </c>
      <c r="B460" t="s">
        <v>1516</v>
      </c>
      <c r="C460">
        <v>0</v>
      </c>
      <c r="D460" t="s">
        <v>533</v>
      </c>
      <c r="E460" t="s">
        <v>1618</v>
      </c>
      <c r="F460" t="s">
        <v>19</v>
      </c>
      <c r="G460" t="s">
        <v>19</v>
      </c>
      <c r="H460" t="s">
        <v>19</v>
      </c>
      <c r="I460" t="s">
        <v>19</v>
      </c>
      <c r="J460" t="s">
        <v>19</v>
      </c>
      <c r="K460" t="s">
        <v>19</v>
      </c>
      <c r="L460" t="s">
        <v>19</v>
      </c>
      <c r="M460" t="s">
        <v>19</v>
      </c>
      <c r="N460" t="s">
        <v>19</v>
      </c>
      <c r="O460" t="s">
        <v>149</v>
      </c>
      <c r="P460">
        <v>20</v>
      </c>
      <c r="Q460">
        <v>1</v>
      </c>
      <c r="R460" t="s">
        <v>529</v>
      </c>
      <c r="S460" t="s">
        <v>1604</v>
      </c>
      <c r="T460" t="s">
        <v>531</v>
      </c>
      <c r="U460" t="s">
        <v>555</v>
      </c>
      <c r="V460" t="s">
        <v>1611</v>
      </c>
    </row>
    <row r="461" spans="1:22" x14ac:dyDescent="0.25">
      <c r="A461" s="31" t="str">
        <f t="shared" si="7"/>
        <v>3000.5.2</v>
      </c>
      <c r="B461" t="s">
        <v>1516</v>
      </c>
      <c r="C461">
        <v>0</v>
      </c>
      <c r="D461" t="s">
        <v>533</v>
      </c>
      <c r="E461" t="s">
        <v>1619</v>
      </c>
      <c r="F461" t="s">
        <v>19</v>
      </c>
      <c r="G461" t="s">
        <v>19</v>
      </c>
      <c r="H461" t="s">
        <v>19</v>
      </c>
      <c r="I461" t="s">
        <v>19</v>
      </c>
      <c r="J461" t="s">
        <v>19</v>
      </c>
      <c r="K461" t="s">
        <v>19</v>
      </c>
      <c r="L461" t="s">
        <v>19</v>
      </c>
      <c r="M461" t="s">
        <v>19</v>
      </c>
      <c r="N461" t="s">
        <v>19</v>
      </c>
      <c r="O461" t="s">
        <v>150</v>
      </c>
      <c r="P461">
        <v>80</v>
      </c>
      <c r="Q461">
        <v>8</v>
      </c>
      <c r="R461" t="s">
        <v>529</v>
      </c>
      <c r="S461" t="s">
        <v>1602</v>
      </c>
      <c r="T461" t="s">
        <v>598</v>
      </c>
      <c r="U461" t="s">
        <v>1163</v>
      </c>
      <c r="V461" t="s">
        <v>1611</v>
      </c>
    </row>
    <row r="462" spans="1:22" x14ac:dyDescent="0.25">
      <c r="A462" s="31" t="str">
        <f t="shared" si="7"/>
        <v>100.1</v>
      </c>
      <c r="B462" t="s">
        <v>1620</v>
      </c>
      <c r="C462">
        <v>0</v>
      </c>
      <c r="D462" t="s">
        <v>523</v>
      </c>
      <c r="E462" t="s">
        <v>1621</v>
      </c>
      <c r="F462" t="s">
        <v>546</v>
      </c>
      <c r="G462" t="s">
        <v>1768</v>
      </c>
      <c r="H462" t="s">
        <v>1769</v>
      </c>
      <c r="I462" t="s">
        <v>1770</v>
      </c>
      <c r="J462" t="s">
        <v>19</v>
      </c>
      <c r="K462" t="s">
        <v>548</v>
      </c>
      <c r="L462" t="s">
        <v>20</v>
      </c>
      <c r="M462" t="s">
        <v>592</v>
      </c>
      <c r="N462" t="s">
        <v>19</v>
      </c>
      <c r="O462" t="s">
        <v>431</v>
      </c>
      <c r="P462">
        <v>25</v>
      </c>
      <c r="Q462">
        <v>100</v>
      </c>
      <c r="R462" t="s">
        <v>568</v>
      </c>
      <c r="S462" t="s">
        <v>1622</v>
      </c>
      <c r="T462" t="s">
        <v>598</v>
      </c>
      <c r="U462" t="s">
        <v>798</v>
      </c>
      <c r="V462" t="s">
        <v>1623</v>
      </c>
    </row>
    <row r="463" spans="1:22" x14ac:dyDescent="0.25">
      <c r="A463" s="31" t="str">
        <f t="shared" si="7"/>
        <v>100.1.1</v>
      </c>
      <c r="B463" t="s">
        <v>1620</v>
      </c>
      <c r="C463">
        <v>0</v>
      </c>
      <c r="D463" t="s">
        <v>533</v>
      </c>
      <c r="E463" t="s">
        <v>1624</v>
      </c>
      <c r="F463" t="s">
        <v>19</v>
      </c>
      <c r="G463" t="s">
        <v>19</v>
      </c>
      <c r="H463" t="s">
        <v>19</v>
      </c>
      <c r="I463" t="s">
        <v>19</v>
      </c>
      <c r="J463" t="s">
        <v>19</v>
      </c>
      <c r="K463" t="s">
        <v>19</v>
      </c>
      <c r="L463" t="s">
        <v>19</v>
      </c>
      <c r="M463" t="s">
        <v>19</v>
      </c>
      <c r="N463" t="s">
        <v>19</v>
      </c>
      <c r="O463" t="s">
        <v>432</v>
      </c>
      <c r="P463">
        <v>25</v>
      </c>
      <c r="Q463">
        <v>1</v>
      </c>
      <c r="R463" t="s">
        <v>529</v>
      </c>
      <c r="S463" t="s">
        <v>1625</v>
      </c>
      <c r="T463" t="s">
        <v>598</v>
      </c>
      <c r="U463" t="s">
        <v>732</v>
      </c>
      <c r="V463" t="s">
        <v>1626</v>
      </c>
    </row>
    <row r="464" spans="1:22" x14ac:dyDescent="0.25">
      <c r="A464" s="31" t="str">
        <f t="shared" si="7"/>
        <v>100.1.2</v>
      </c>
      <c r="B464" t="s">
        <v>1620</v>
      </c>
      <c r="C464">
        <v>0</v>
      </c>
      <c r="D464" t="s">
        <v>533</v>
      </c>
      <c r="E464" t="s">
        <v>1627</v>
      </c>
      <c r="F464" t="s">
        <v>19</v>
      </c>
      <c r="G464" t="s">
        <v>19</v>
      </c>
      <c r="H464" t="s">
        <v>19</v>
      </c>
      <c r="I464" t="s">
        <v>19</v>
      </c>
      <c r="J464" t="s">
        <v>19</v>
      </c>
      <c r="K464" t="s">
        <v>19</v>
      </c>
      <c r="L464" t="s">
        <v>19</v>
      </c>
      <c r="M464" t="s">
        <v>19</v>
      </c>
      <c r="N464" t="s">
        <v>19</v>
      </c>
      <c r="O464" t="s">
        <v>433</v>
      </c>
      <c r="P464">
        <v>15</v>
      </c>
      <c r="Q464">
        <v>1</v>
      </c>
      <c r="R464" t="s">
        <v>529</v>
      </c>
      <c r="S464" t="s">
        <v>1628</v>
      </c>
      <c r="T464" t="s">
        <v>578</v>
      </c>
      <c r="U464" t="s">
        <v>615</v>
      </c>
      <c r="V464" t="s">
        <v>1623</v>
      </c>
    </row>
    <row r="465" spans="1:22" x14ac:dyDescent="0.25">
      <c r="A465" s="31" t="str">
        <f t="shared" si="7"/>
        <v>100.1.3</v>
      </c>
      <c r="B465" t="s">
        <v>1620</v>
      </c>
      <c r="C465">
        <v>0</v>
      </c>
      <c r="D465" t="s">
        <v>533</v>
      </c>
      <c r="E465" t="s">
        <v>1629</v>
      </c>
      <c r="F465" t="s">
        <v>19</v>
      </c>
      <c r="G465" t="s">
        <v>19</v>
      </c>
      <c r="H465" t="s">
        <v>19</v>
      </c>
      <c r="I465" t="s">
        <v>19</v>
      </c>
      <c r="J465" t="s">
        <v>19</v>
      </c>
      <c r="K465" t="s">
        <v>19</v>
      </c>
      <c r="L465" t="s">
        <v>19</v>
      </c>
      <c r="M465" t="s">
        <v>19</v>
      </c>
      <c r="N465" t="s">
        <v>19</v>
      </c>
      <c r="O465" t="s">
        <v>434</v>
      </c>
      <c r="P465">
        <v>60</v>
      </c>
      <c r="Q465">
        <v>100</v>
      </c>
      <c r="R465" t="s">
        <v>568</v>
      </c>
      <c r="S465" t="s">
        <v>1622</v>
      </c>
      <c r="T465" t="s">
        <v>685</v>
      </c>
      <c r="U465" t="s">
        <v>798</v>
      </c>
      <c r="V465" t="s">
        <v>1623</v>
      </c>
    </row>
    <row r="466" spans="1:22" x14ac:dyDescent="0.25">
      <c r="A466" s="31" t="str">
        <f t="shared" si="7"/>
        <v>100.2</v>
      </c>
      <c r="B466" t="s">
        <v>1620</v>
      </c>
      <c r="C466">
        <v>0</v>
      </c>
      <c r="D466" t="s">
        <v>523</v>
      </c>
      <c r="E466" t="s">
        <v>1630</v>
      </c>
      <c r="F466" t="s">
        <v>546</v>
      </c>
      <c r="G466" t="s">
        <v>1768</v>
      </c>
      <c r="H466" t="s">
        <v>1769</v>
      </c>
      <c r="I466" t="s">
        <v>1770</v>
      </c>
      <c r="J466" t="s">
        <v>575</v>
      </c>
      <c r="K466" t="s">
        <v>548</v>
      </c>
      <c r="L466" t="s">
        <v>22</v>
      </c>
      <c r="M466" t="s">
        <v>692</v>
      </c>
      <c r="N466" t="s">
        <v>1322</v>
      </c>
      <c r="O466" t="s">
        <v>451</v>
      </c>
      <c r="P466">
        <v>25</v>
      </c>
      <c r="Q466">
        <v>1</v>
      </c>
      <c r="R466" t="s">
        <v>529</v>
      </c>
      <c r="S466" t="s">
        <v>1631</v>
      </c>
      <c r="T466" t="s">
        <v>559</v>
      </c>
      <c r="U466" t="s">
        <v>798</v>
      </c>
      <c r="V466" t="s">
        <v>1632</v>
      </c>
    </row>
    <row r="467" spans="1:22" x14ac:dyDescent="0.25">
      <c r="A467" s="31" t="str">
        <f t="shared" si="7"/>
        <v>100.2.1</v>
      </c>
      <c r="B467" t="s">
        <v>1620</v>
      </c>
      <c r="C467">
        <v>0</v>
      </c>
      <c r="D467" t="s">
        <v>533</v>
      </c>
      <c r="E467" t="s">
        <v>1633</v>
      </c>
      <c r="F467" t="s">
        <v>19</v>
      </c>
      <c r="G467" t="s">
        <v>19</v>
      </c>
      <c r="H467" t="s">
        <v>19</v>
      </c>
      <c r="I467" t="s">
        <v>19</v>
      </c>
      <c r="J467" t="s">
        <v>19</v>
      </c>
      <c r="K467" t="s">
        <v>19</v>
      </c>
      <c r="L467" t="s">
        <v>19</v>
      </c>
      <c r="M467" t="s">
        <v>19</v>
      </c>
      <c r="N467" t="s">
        <v>19</v>
      </c>
      <c r="O467" t="s">
        <v>452</v>
      </c>
      <c r="P467">
        <v>30</v>
      </c>
      <c r="Q467">
        <v>1</v>
      </c>
      <c r="R467" t="s">
        <v>529</v>
      </c>
      <c r="S467" t="s">
        <v>1634</v>
      </c>
      <c r="T467" t="s">
        <v>559</v>
      </c>
      <c r="U467" t="s">
        <v>1635</v>
      </c>
      <c r="V467" t="s">
        <v>1636</v>
      </c>
    </row>
    <row r="468" spans="1:22" x14ac:dyDescent="0.25">
      <c r="A468" s="31" t="str">
        <f t="shared" si="7"/>
        <v>100.2.2</v>
      </c>
      <c r="B468" t="s">
        <v>1620</v>
      </c>
      <c r="C468">
        <v>0</v>
      </c>
      <c r="D468" t="s">
        <v>533</v>
      </c>
      <c r="E468" t="s">
        <v>1637</v>
      </c>
      <c r="F468" t="s">
        <v>19</v>
      </c>
      <c r="G468" t="s">
        <v>19</v>
      </c>
      <c r="H468" t="s">
        <v>19</v>
      </c>
      <c r="I468" t="s">
        <v>19</v>
      </c>
      <c r="J468" t="s">
        <v>19</v>
      </c>
      <c r="K468" t="s">
        <v>19</v>
      </c>
      <c r="L468" t="s">
        <v>19</v>
      </c>
      <c r="M468" t="s">
        <v>19</v>
      </c>
      <c r="N468" t="s">
        <v>19</v>
      </c>
      <c r="O468" t="s">
        <v>453</v>
      </c>
      <c r="P468">
        <v>10</v>
      </c>
      <c r="Q468">
        <v>1</v>
      </c>
      <c r="R468" t="s">
        <v>529</v>
      </c>
      <c r="S468" t="s">
        <v>1638</v>
      </c>
      <c r="T468" t="s">
        <v>962</v>
      </c>
      <c r="U468" t="s">
        <v>720</v>
      </c>
      <c r="V468" t="s">
        <v>1632</v>
      </c>
    </row>
    <row r="469" spans="1:22" x14ac:dyDescent="0.25">
      <c r="A469" s="31" t="str">
        <f t="shared" si="7"/>
        <v>100.2.3</v>
      </c>
      <c r="B469" t="s">
        <v>1620</v>
      </c>
      <c r="C469">
        <v>0</v>
      </c>
      <c r="D469" t="s">
        <v>533</v>
      </c>
      <c r="E469" t="s">
        <v>1639</v>
      </c>
      <c r="F469" t="s">
        <v>19</v>
      </c>
      <c r="G469" t="s">
        <v>19</v>
      </c>
      <c r="H469" t="s">
        <v>19</v>
      </c>
      <c r="I469" t="s">
        <v>19</v>
      </c>
      <c r="J469" t="s">
        <v>19</v>
      </c>
      <c r="K469" t="s">
        <v>19</v>
      </c>
      <c r="L469" t="s">
        <v>19</v>
      </c>
      <c r="M469" t="s">
        <v>19</v>
      </c>
      <c r="N469" t="s">
        <v>19</v>
      </c>
      <c r="O469" t="s">
        <v>454</v>
      </c>
      <c r="P469">
        <v>60</v>
      </c>
      <c r="Q469">
        <v>100</v>
      </c>
      <c r="R469" t="s">
        <v>568</v>
      </c>
      <c r="S469" t="s">
        <v>1622</v>
      </c>
      <c r="T469" t="s">
        <v>993</v>
      </c>
      <c r="U469" t="s">
        <v>798</v>
      </c>
      <c r="V469" t="s">
        <v>1632</v>
      </c>
    </row>
    <row r="470" spans="1:22" x14ac:dyDescent="0.25">
      <c r="A470" s="31" t="str">
        <f t="shared" si="7"/>
        <v>100.3</v>
      </c>
      <c r="B470" t="s">
        <v>1620</v>
      </c>
      <c r="C470">
        <v>0</v>
      </c>
      <c r="D470" t="s">
        <v>523</v>
      </c>
      <c r="E470" t="s">
        <v>1640</v>
      </c>
      <c r="F470" t="s">
        <v>546</v>
      </c>
      <c r="G470" t="s">
        <v>1771</v>
      </c>
      <c r="H470" t="s">
        <v>1772</v>
      </c>
      <c r="I470" t="s">
        <v>1773</v>
      </c>
      <c r="J470" t="s">
        <v>575</v>
      </c>
      <c r="K470" t="s">
        <v>548</v>
      </c>
      <c r="L470" t="s">
        <v>20</v>
      </c>
      <c r="M470" t="s">
        <v>826</v>
      </c>
      <c r="N470" t="s">
        <v>19</v>
      </c>
      <c r="O470" t="s">
        <v>380</v>
      </c>
      <c r="P470">
        <v>25</v>
      </c>
      <c r="Q470">
        <v>1</v>
      </c>
      <c r="R470" t="s">
        <v>529</v>
      </c>
      <c r="S470" t="s">
        <v>1631</v>
      </c>
      <c r="T470" t="s">
        <v>612</v>
      </c>
      <c r="U470" t="s">
        <v>798</v>
      </c>
      <c r="V470" t="s">
        <v>1641</v>
      </c>
    </row>
    <row r="471" spans="1:22" x14ac:dyDescent="0.25">
      <c r="A471" s="31" t="str">
        <f t="shared" si="7"/>
        <v>100.3.1</v>
      </c>
      <c r="B471" t="s">
        <v>1620</v>
      </c>
      <c r="C471">
        <v>0</v>
      </c>
      <c r="D471" t="s">
        <v>533</v>
      </c>
      <c r="E471" t="s">
        <v>1642</v>
      </c>
      <c r="F471" t="s">
        <v>19</v>
      </c>
      <c r="G471" t="s">
        <v>19</v>
      </c>
      <c r="H471" t="s">
        <v>19</v>
      </c>
      <c r="I471" t="s">
        <v>19</v>
      </c>
      <c r="J471" t="s">
        <v>19</v>
      </c>
      <c r="K471" t="s">
        <v>19</v>
      </c>
      <c r="L471" t="s">
        <v>19</v>
      </c>
      <c r="M471" t="s">
        <v>19</v>
      </c>
      <c r="N471" t="s">
        <v>19</v>
      </c>
      <c r="O471" t="s">
        <v>381</v>
      </c>
      <c r="P471">
        <v>20</v>
      </c>
      <c r="Q471">
        <v>1</v>
      </c>
      <c r="R471" t="s">
        <v>529</v>
      </c>
      <c r="S471" t="s">
        <v>1643</v>
      </c>
      <c r="T471" t="s">
        <v>612</v>
      </c>
      <c r="U471" t="s">
        <v>560</v>
      </c>
      <c r="V471" t="s">
        <v>1620</v>
      </c>
    </row>
    <row r="472" spans="1:22" x14ac:dyDescent="0.25">
      <c r="A472" s="31" t="str">
        <f t="shared" si="7"/>
        <v>100.3.2</v>
      </c>
      <c r="B472" t="s">
        <v>1620</v>
      </c>
      <c r="C472">
        <v>0</v>
      </c>
      <c r="D472" t="s">
        <v>533</v>
      </c>
      <c r="E472" t="s">
        <v>1644</v>
      </c>
      <c r="F472" t="s">
        <v>19</v>
      </c>
      <c r="G472" t="s">
        <v>19</v>
      </c>
      <c r="H472" t="s">
        <v>19</v>
      </c>
      <c r="I472" t="s">
        <v>19</v>
      </c>
      <c r="J472" t="s">
        <v>19</v>
      </c>
      <c r="K472" t="s">
        <v>19</v>
      </c>
      <c r="L472" t="s">
        <v>19</v>
      </c>
      <c r="M472" t="s">
        <v>19</v>
      </c>
      <c r="N472" t="s">
        <v>19</v>
      </c>
      <c r="O472" t="s">
        <v>382</v>
      </c>
      <c r="P472">
        <v>50</v>
      </c>
      <c r="Q472">
        <v>100</v>
      </c>
      <c r="R472" t="s">
        <v>568</v>
      </c>
      <c r="S472" t="s">
        <v>1622</v>
      </c>
      <c r="T472" t="s">
        <v>612</v>
      </c>
      <c r="U472" t="s">
        <v>798</v>
      </c>
      <c r="V472" t="s">
        <v>1641</v>
      </c>
    </row>
    <row r="473" spans="1:22" x14ac:dyDescent="0.25">
      <c r="A473" s="31" t="str">
        <f t="shared" si="7"/>
        <v>100.3.3</v>
      </c>
      <c r="B473" t="s">
        <v>1620</v>
      </c>
      <c r="C473">
        <v>0</v>
      </c>
      <c r="D473" t="s">
        <v>533</v>
      </c>
      <c r="E473" t="s">
        <v>1645</v>
      </c>
      <c r="F473" t="s">
        <v>19</v>
      </c>
      <c r="G473" t="s">
        <v>19</v>
      </c>
      <c r="H473" t="s">
        <v>19</v>
      </c>
      <c r="I473" t="s">
        <v>19</v>
      </c>
      <c r="J473" t="s">
        <v>19</v>
      </c>
      <c r="K473" t="s">
        <v>19</v>
      </c>
      <c r="L473" t="s">
        <v>19</v>
      </c>
      <c r="M473" t="s">
        <v>19</v>
      </c>
      <c r="N473" t="s">
        <v>19</v>
      </c>
      <c r="O473" t="s">
        <v>383</v>
      </c>
      <c r="P473">
        <v>10</v>
      </c>
      <c r="Q473">
        <v>1</v>
      </c>
      <c r="R473" t="s">
        <v>529</v>
      </c>
      <c r="S473" t="s">
        <v>1646</v>
      </c>
      <c r="T473" t="s">
        <v>563</v>
      </c>
      <c r="U473" t="s">
        <v>1647</v>
      </c>
      <c r="V473" t="s">
        <v>1620</v>
      </c>
    </row>
    <row r="474" spans="1:22" x14ac:dyDescent="0.25">
      <c r="A474" s="31" t="str">
        <f t="shared" si="7"/>
        <v>100.3.4</v>
      </c>
      <c r="B474" t="s">
        <v>1620</v>
      </c>
      <c r="C474">
        <v>0</v>
      </c>
      <c r="D474" t="s">
        <v>533</v>
      </c>
      <c r="E474" t="s">
        <v>1648</v>
      </c>
      <c r="F474" t="s">
        <v>19</v>
      </c>
      <c r="G474" t="s">
        <v>19</v>
      </c>
      <c r="H474" t="s">
        <v>19</v>
      </c>
      <c r="I474" t="s">
        <v>19</v>
      </c>
      <c r="J474" t="s">
        <v>19</v>
      </c>
      <c r="K474" t="s">
        <v>19</v>
      </c>
      <c r="L474" t="s">
        <v>19</v>
      </c>
      <c r="M474" t="s">
        <v>19</v>
      </c>
      <c r="N474" t="s">
        <v>19</v>
      </c>
      <c r="O474" t="s">
        <v>384</v>
      </c>
      <c r="P474">
        <v>20</v>
      </c>
      <c r="Q474">
        <v>100</v>
      </c>
      <c r="R474" t="s">
        <v>568</v>
      </c>
      <c r="S474" t="s">
        <v>1622</v>
      </c>
      <c r="T474" t="s">
        <v>1649</v>
      </c>
      <c r="U474" t="s">
        <v>798</v>
      </c>
      <c r="V474" t="s">
        <v>1650</v>
      </c>
    </row>
    <row r="475" spans="1:22" x14ac:dyDescent="0.25">
      <c r="A475" s="31" t="str">
        <f t="shared" si="7"/>
        <v>100.4</v>
      </c>
      <c r="B475" t="s">
        <v>1620</v>
      </c>
      <c r="C475">
        <v>0</v>
      </c>
      <c r="D475" t="s">
        <v>523</v>
      </c>
      <c r="E475" t="s">
        <v>1651</v>
      </c>
      <c r="F475" t="s">
        <v>546</v>
      </c>
      <c r="G475" t="s">
        <v>1762</v>
      </c>
      <c r="H475" t="s">
        <v>1763</v>
      </c>
      <c r="I475" t="s">
        <v>1764</v>
      </c>
      <c r="J475" t="s">
        <v>19</v>
      </c>
      <c r="K475" t="s">
        <v>548</v>
      </c>
      <c r="L475" t="s">
        <v>20</v>
      </c>
      <c r="M475" t="s">
        <v>673</v>
      </c>
      <c r="N475" t="s">
        <v>19</v>
      </c>
      <c r="O475" t="s">
        <v>173</v>
      </c>
      <c r="P475">
        <v>25</v>
      </c>
      <c r="Q475">
        <v>100</v>
      </c>
      <c r="R475" t="s">
        <v>568</v>
      </c>
      <c r="S475" t="s">
        <v>1652</v>
      </c>
      <c r="T475" t="s">
        <v>612</v>
      </c>
      <c r="U475" t="s">
        <v>551</v>
      </c>
      <c r="V475" t="s">
        <v>1428</v>
      </c>
    </row>
    <row r="476" spans="1:22" x14ac:dyDescent="0.25">
      <c r="A476" s="31" t="str">
        <f t="shared" si="7"/>
        <v>100.4.1</v>
      </c>
      <c r="B476" t="s">
        <v>1620</v>
      </c>
      <c r="C476">
        <v>0</v>
      </c>
      <c r="D476" t="s">
        <v>533</v>
      </c>
      <c r="E476" t="s">
        <v>1653</v>
      </c>
      <c r="F476" t="s">
        <v>19</v>
      </c>
      <c r="G476" t="s">
        <v>19</v>
      </c>
      <c r="H476" t="s">
        <v>19</v>
      </c>
      <c r="I476" t="s">
        <v>19</v>
      </c>
      <c r="J476" t="s">
        <v>19</v>
      </c>
      <c r="K476" t="s">
        <v>19</v>
      </c>
      <c r="L476" t="s">
        <v>19</v>
      </c>
      <c r="M476" t="s">
        <v>19</v>
      </c>
      <c r="N476" t="s">
        <v>19</v>
      </c>
      <c r="O476" t="s">
        <v>174</v>
      </c>
      <c r="P476">
        <v>10</v>
      </c>
      <c r="Q476">
        <v>1</v>
      </c>
      <c r="R476" t="s">
        <v>529</v>
      </c>
      <c r="S476" t="s">
        <v>1654</v>
      </c>
      <c r="T476" t="s">
        <v>612</v>
      </c>
      <c r="U476" t="s">
        <v>555</v>
      </c>
      <c r="V476" t="s">
        <v>1620</v>
      </c>
    </row>
    <row r="477" spans="1:22" x14ac:dyDescent="0.25">
      <c r="A477" s="31" t="str">
        <f t="shared" si="7"/>
        <v>100.4.2</v>
      </c>
      <c r="B477" t="s">
        <v>1620</v>
      </c>
      <c r="C477">
        <v>0</v>
      </c>
      <c r="D477" t="s">
        <v>533</v>
      </c>
      <c r="E477" t="s">
        <v>1655</v>
      </c>
      <c r="F477" t="s">
        <v>19</v>
      </c>
      <c r="G477" t="s">
        <v>19</v>
      </c>
      <c r="H477" t="s">
        <v>19</v>
      </c>
      <c r="I477" t="s">
        <v>19</v>
      </c>
      <c r="J477" t="s">
        <v>19</v>
      </c>
      <c r="K477" t="s">
        <v>19</v>
      </c>
      <c r="L477" t="s">
        <v>19</v>
      </c>
      <c r="M477" t="s">
        <v>19</v>
      </c>
      <c r="N477" t="s">
        <v>19</v>
      </c>
      <c r="O477" t="s">
        <v>175</v>
      </c>
      <c r="P477">
        <v>20</v>
      </c>
      <c r="Q477">
        <v>1</v>
      </c>
      <c r="R477" t="s">
        <v>529</v>
      </c>
      <c r="S477" t="s">
        <v>1654</v>
      </c>
      <c r="T477" t="s">
        <v>598</v>
      </c>
      <c r="U477" t="s">
        <v>1572</v>
      </c>
      <c r="V477" t="s">
        <v>1428</v>
      </c>
    </row>
    <row r="478" spans="1:22" x14ac:dyDescent="0.25">
      <c r="A478" s="31" t="str">
        <f t="shared" si="7"/>
        <v>100.4.3</v>
      </c>
      <c r="B478" t="s">
        <v>1620</v>
      </c>
      <c r="C478">
        <v>0</v>
      </c>
      <c r="D478" t="s">
        <v>533</v>
      </c>
      <c r="E478" t="s">
        <v>1656</v>
      </c>
      <c r="F478" t="s">
        <v>19</v>
      </c>
      <c r="G478" t="s">
        <v>19</v>
      </c>
      <c r="H478" t="s">
        <v>19</v>
      </c>
      <c r="I478" t="s">
        <v>19</v>
      </c>
      <c r="J478" t="s">
        <v>19</v>
      </c>
      <c r="K478" t="s">
        <v>19</v>
      </c>
      <c r="L478" t="s">
        <v>19</v>
      </c>
      <c r="M478" t="s">
        <v>19</v>
      </c>
      <c r="N478" t="s">
        <v>19</v>
      </c>
      <c r="O478" t="s">
        <v>176</v>
      </c>
      <c r="P478">
        <v>20</v>
      </c>
      <c r="Q478">
        <v>100</v>
      </c>
      <c r="R478" t="s">
        <v>568</v>
      </c>
      <c r="S478" t="s">
        <v>1622</v>
      </c>
      <c r="T478" t="s">
        <v>598</v>
      </c>
      <c r="U478" t="s">
        <v>579</v>
      </c>
      <c r="V478" t="s">
        <v>1620</v>
      </c>
    </row>
    <row r="479" spans="1:22" x14ac:dyDescent="0.25">
      <c r="A479" s="31" t="str">
        <f t="shared" si="7"/>
        <v>100.4.4</v>
      </c>
      <c r="B479" t="s">
        <v>1620</v>
      </c>
      <c r="C479">
        <v>0</v>
      </c>
      <c r="D479" t="s">
        <v>533</v>
      </c>
      <c r="E479" t="s">
        <v>1657</v>
      </c>
      <c r="F479" t="s">
        <v>19</v>
      </c>
      <c r="G479" t="s">
        <v>19</v>
      </c>
      <c r="H479" t="s">
        <v>19</v>
      </c>
      <c r="I479" t="s">
        <v>19</v>
      </c>
      <c r="J479" t="s">
        <v>19</v>
      </c>
      <c r="K479" t="s">
        <v>19</v>
      </c>
      <c r="L479" t="s">
        <v>19</v>
      </c>
      <c r="M479" t="s">
        <v>19</v>
      </c>
      <c r="N479" t="s">
        <v>19</v>
      </c>
      <c r="O479" t="s">
        <v>177</v>
      </c>
      <c r="P479">
        <v>30</v>
      </c>
      <c r="Q479">
        <v>1</v>
      </c>
      <c r="R479" t="s">
        <v>529</v>
      </c>
      <c r="S479" t="s">
        <v>1631</v>
      </c>
      <c r="T479" t="s">
        <v>1049</v>
      </c>
      <c r="U479" t="s">
        <v>852</v>
      </c>
      <c r="V479" t="s">
        <v>1620</v>
      </c>
    </row>
    <row r="480" spans="1:22" x14ac:dyDescent="0.25">
      <c r="A480" s="31" t="str">
        <f t="shared" si="7"/>
        <v>100.4.5</v>
      </c>
      <c r="B480" t="s">
        <v>1620</v>
      </c>
      <c r="C480">
        <v>0</v>
      </c>
      <c r="D480" t="s">
        <v>533</v>
      </c>
      <c r="E480" t="s">
        <v>1658</v>
      </c>
      <c r="F480" t="s">
        <v>19</v>
      </c>
      <c r="G480" t="s">
        <v>19</v>
      </c>
      <c r="H480" t="s">
        <v>19</v>
      </c>
      <c r="I480" t="s">
        <v>19</v>
      </c>
      <c r="J480" t="s">
        <v>19</v>
      </c>
      <c r="K480" t="s">
        <v>19</v>
      </c>
      <c r="L480" t="s">
        <v>19</v>
      </c>
      <c r="M480" t="s">
        <v>19</v>
      </c>
      <c r="N480" t="s">
        <v>19</v>
      </c>
      <c r="O480" t="s">
        <v>178</v>
      </c>
      <c r="P480">
        <v>20</v>
      </c>
      <c r="Q480">
        <v>1</v>
      </c>
      <c r="R480" t="s">
        <v>529</v>
      </c>
      <c r="S480" t="s">
        <v>1659</v>
      </c>
      <c r="T480" t="s">
        <v>935</v>
      </c>
      <c r="U480" t="s">
        <v>551</v>
      </c>
      <c r="V480" t="s">
        <v>1620</v>
      </c>
    </row>
    <row r="481" spans="1:22" x14ac:dyDescent="0.25">
      <c r="A481" s="31" t="str">
        <f t="shared" si="7"/>
        <v>141.1</v>
      </c>
      <c r="B481" t="s">
        <v>1660</v>
      </c>
      <c r="C481">
        <v>0</v>
      </c>
      <c r="D481" t="s">
        <v>523</v>
      </c>
      <c r="E481" t="s">
        <v>1661</v>
      </c>
      <c r="F481" t="s">
        <v>19</v>
      </c>
      <c r="G481" t="s">
        <v>1771</v>
      </c>
      <c r="H481" t="s">
        <v>1772</v>
      </c>
      <c r="I481" t="s">
        <v>1773</v>
      </c>
      <c r="J481" t="s">
        <v>547</v>
      </c>
      <c r="K481" t="s">
        <v>526</v>
      </c>
      <c r="L481" t="s">
        <v>20</v>
      </c>
      <c r="M481" t="s">
        <v>1186</v>
      </c>
      <c r="N481" t="s">
        <v>1662</v>
      </c>
      <c r="O481" t="s">
        <v>1663</v>
      </c>
      <c r="P481">
        <v>30</v>
      </c>
      <c r="Q481">
        <v>100</v>
      </c>
      <c r="R481" t="s">
        <v>568</v>
      </c>
      <c r="S481" t="s">
        <v>996</v>
      </c>
      <c r="T481" t="s">
        <v>559</v>
      </c>
      <c r="U481" t="s">
        <v>551</v>
      </c>
      <c r="V481" t="s">
        <v>1660</v>
      </c>
    </row>
    <row r="482" spans="1:22" x14ac:dyDescent="0.25">
      <c r="A482" s="31" t="str">
        <f t="shared" si="7"/>
        <v>141.1.1</v>
      </c>
      <c r="B482" t="s">
        <v>1660</v>
      </c>
      <c r="C482">
        <v>0</v>
      </c>
      <c r="D482" t="s">
        <v>533</v>
      </c>
      <c r="E482" t="s">
        <v>1664</v>
      </c>
      <c r="F482" t="s">
        <v>19</v>
      </c>
      <c r="G482" t="s">
        <v>19</v>
      </c>
      <c r="H482" t="s">
        <v>19</v>
      </c>
      <c r="I482" t="s">
        <v>19</v>
      </c>
      <c r="J482" t="s">
        <v>19</v>
      </c>
      <c r="K482" t="s">
        <v>19</v>
      </c>
      <c r="L482" t="s">
        <v>19</v>
      </c>
      <c r="M482" t="s">
        <v>19</v>
      </c>
      <c r="N482" t="s">
        <v>19</v>
      </c>
      <c r="O482" t="s">
        <v>1665</v>
      </c>
      <c r="P482">
        <v>25</v>
      </c>
      <c r="Q482">
        <v>1</v>
      </c>
      <c r="R482" t="s">
        <v>529</v>
      </c>
      <c r="S482" t="s">
        <v>1666</v>
      </c>
      <c r="T482" t="s">
        <v>559</v>
      </c>
      <c r="U482" t="s">
        <v>927</v>
      </c>
      <c r="V482" t="s">
        <v>1660</v>
      </c>
    </row>
    <row r="483" spans="1:22" x14ac:dyDescent="0.25">
      <c r="A483" s="31" t="str">
        <f t="shared" si="7"/>
        <v>141.1.2</v>
      </c>
      <c r="B483" t="s">
        <v>1660</v>
      </c>
      <c r="C483">
        <v>0</v>
      </c>
      <c r="D483" t="s">
        <v>533</v>
      </c>
      <c r="E483" t="s">
        <v>1667</v>
      </c>
      <c r="F483" t="s">
        <v>19</v>
      </c>
      <c r="G483" t="s">
        <v>19</v>
      </c>
      <c r="H483" t="s">
        <v>19</v>
      </c>
      <c r="I483" t="s">
        <v>19</v>
      </c>
      <c r="J483" t="s">
        <v>19</v>
      </c>
      <c r="K483" t="s">
        <v>19</v>
      </c>
      <c r="L483" t="s">
        <v>19</v>
      </c>
      <c r="M483" t="s">
        <v>19</v>
      </c>
      <c r="N483" t="s">
        <v>19</v>
      </c>
      <c r="O483" t="s">
        <v>1668</v>
      </c>
      <c r="P483">
        <v>25</v>
      </c>
      <c r="Q483">
        <v>1</v>
      </c>
      <c r="R483" t="s">
        <v>529</v>
      </c>
      <c r="S483" t="s">
        <v>1669</v>
      </c>
      <c r="T483" t="s">
        <v>930</v>
      </c>
      <c r="U483" t="s">
        <v>1670</v>
      </c>
      <c r="V483" t="s">
        <v>1660</v>
      </c>
    </row>
    <row r="484" spans="1:22" x14ac:dyDescent="0.25">
      <c r="A484" s="31" t="str">
        <f t="shared" si="7"/>
        <v>141.1.3</v>
      </c>
      <c r="B484" t="s">
        <v>1660</v>
      </c>
      <c r="C484">
        <v>0</v>
      </c>
      <c r="D484" t="s">
        <v>533</v>
      </c>
      <c r="E484" t="s">
        <v>1671</v>
      </c>
      <c r="F484" t="s">
        <v>19</v>
      </c>
      <c r="G484" t="s">
        <v>19</v>
      </c>
      <c r="H484" t="s">
        <v>19</v>
      </c>
      <c r="I484" t="s">
        <v>19</v>
      </c>
      <c r="J484" t="s">
        <v>19</v>
      </c>
      <c r="K484" t="s">
        <v>19</v>
      </c>
      <c r="L484" t="s">
        <v>19</v>
      </c>
      <c r="M484" t="s">
        <v>19</v>
      </c>
      <c r="N484" t="s">
        <v>19</v>
      </c>
      <c r="O484" t="s">
        <v>1672</v>
      </c>
      <c r="P484">
        <v>50</v>
      </c>
      <c r="Q484">
        <v>100</v>
      </c>
      <c r="R484" t="s">
        <v>568</v>
      </c>
      <c r="S484" t="s">
        <v>996</v>
      </c>
      <c r="T484" t="s">
        <v>1673</v>
      </c>
      <c r="U484" t="s">
        <v>551</v>
      </c>
      <c r="V484" t="s">
        <v>1660</v>
      </c>
    </row>
    <row r="485" spans="1:22" x14ac:dyDescent="0.25">
      <c r="A485" s="31" t="str">
        <f t="shared" si="7"/>
        <v>141.2</v>
      </c>
      <c r="B485" t="s">
        <v>1660</v>
      </c>
      <c r="C485">
        <v>0</v>
      </c>
      <c r="D485" t="s">
        <v>523</v>
      </c>
      <c r="E485" t="s">
        <v>1674</v>
      </c>
      <c r="F485" t="s">
        <v>19</v>
      </c>
      <c r="G485" t="s">
        <v>1771</v>
      </c>
      <c r="H485" t="s">
        <v>1772</v>
      </c>
      <c r="I485" t="s">
        <v>1773</v>
      </c>
      <c r="J485" t="s">
        <v>547</v>
      </c>
      <c r="K485" t="s">
        <v>526</v>
      </c>
      <c r="L485" t="s">
        <v>20</v>
      </c>
      <c r="M485" t="s">
        <v>1186</v>
      </c>
      <c r="N485" t="s">
        <v>1662</v>
      </c>
      <c r="O485" t="s">
        <v>127</v>
      </c>
      <c r="P485">
        <v>30</v>
      </c>
      <c r="Q485">
        <v>100</v>
      </c>
      <c r="R485" t="s">
        <v>568</v>
      </c>
      <c r="S485" t="s">
        <v>1675</v>
      </c>
      <c r="T485" t="s">
        <v>760</v>
      </c>
      <c r="U485" t="s">
        <v>551</v>
      </c>
      <c r="V485" t="s">
        <v>1660</v>
      </c>
    </row>
    <row r="486" spans="1:22" x14ac:dyDescent="0.25">
      <c r="A486" s="31" t="str">
        <f t="shared" si="7"/>
        <v>141.2.1</v>
      </c>
      <c r="B486" t="s">
        <v>1660</v>
      </c>
      <c r="C486">
        <v>0</v>
      </c>
      <c r="D486" t="s">
        <v>533</v>
      </c>
      <c r="E486" t="s">
        <v>1676</v>
      </c>
      <c r="F486" t="s">
        <v>19</v>
      </c>
      <c r="G486" t="s">
        <v>19</v>
      </c>
      <c r="H486" t="s">
        <v>19</v>
      </c>
      <c r="I486" t="s">
        <v>19</v>
      </c>
      <c r="J486" t="s">
        <v>19</v>
      </c>
      <c r="K486" t="s">
        <v>19</v>
      </c>
      <c r="L486" t="s">
        <v>19</v>
      </c>
      <c r="M486" t="s">
        <v>19</v>
      </c>
      <c r="N486" t="s">
        <v>19</v>
      </c>
      <c r="O486" t="s">
        <v>128</v>
      </c>
      <c r="P486">
        <v>30</v>
      </c>
      <c r="Q486">
        <v>1</v>
      </c>
      <c r="R486" t="s">
        <v>529</v>
      </c>
      <c r="S486" t="s">
        <v>1677</v>
      </c>
      <c r="T486" t="s">
        <v>760</v>
      </c>
      <c r="U486" t="s">
        <v>532</v>
      </c>
      <c r="V486" t="s">
        <v>1660</v>
      </c>
    </row>
    <row r="487" spans="1:22" x14ac:dyDescent="0.25">
      <c r="A487" s="31" t="str">
        <f t="shared" si="7"/>
        <v>141.2.2</v>
      </c>
      <c r="B487" t="s">
        <v>1660</v>
      </c>
      <c r="C487">
        <v>0</v>
      </c>
      <c r="D487" t="s">
        <v>533</v>
      </c>
      <c r="E487" t="s">
        <v>1678</v>
      </c>
      <c r="F487" t="s">
        <v>19</v>
      </c>
      <c r="G487" t="s">
        <v>19</v>
      </c>
      <c r="H487" t="s">
        <v>19</v>
      </c>
      <c r="I487" t="s">
        <v>19</v>
      </c>
      <c r="J487" t="s">
        <v>19</v>
      </c>
      <c r="K487" t="s">
        <v>19</v>
      </c>
      <c r="L487" t="s">
        <v>19</v>
      </c>
      <c r="M487" t="s">
        <v>19</v>
      </c>
      <c r="N487" t="s">
        <v>19</v>
      </c>
      <c r="O487" t="s">
        <v>129</v>
      </c>
      <c r="P487">
        <v>30</v>
      </c>
      <c r="Q487">
        <v>1</v>
      </c>
      <c r="R487" t="s">
        <v>529</v>
      </c>
      <c r="S487" t="s">
        <v>1679</v>
      </c>
      <c r="T487" t="s">
        <v>760</v>
      </c>
      <c r="U487" t="s">
        <v>532</v>
      </c>
      <c r="V487" t="s">
        <v>1660</v>
      </c>
    </row>
    <row r="488" spans="1:22" x14ac:dyDescent="0.25">
      <c r="A488" s="31" t="str">
        <f t="shared" si="7"/>
        <v>141.2.3</v>
      </c>
      <c r="B488" t="s">
        <v>1660</v>
      </c>
      <c r="C488">
        <v>0</v>
      </c>
      <c r="D488" t="s">
        <v>533</v>
      </c>
      <c r="E488" t="s">
        <v>1680</v>
      </c>
      <c r="F488" t="s">
        <v>19</v>
      </c>
      <c r="G488" t="s">
        <v>19</v>
      </c>
      <c r="H488" t="s">
        <v>19</v>
      </c>
      <c r="I488" t="s">
        <v>19</v>
      </c>
      <c r="J488" t="s">
        <v>19</v>
      </c>
      <c r="K488" t="s">
        <v>19</v>
      </c>
      <c r="L488" t="s">
        <v>19</v>
      </c>
      <c r="M488" t="s">
        <v>19</v>
      </c>
      <c r="N488" t="s">
        <v>19</v>
      </c>
      <c r="O488" t="s">
        <v>130</v>
      </c>
      <c r="P488">
        <v>40</v>
      </c>
      <c r="Q488">
        <v>100</v>
      </c>
      <c r="R488" t="s">
        <v>568</v>
      </c>
      <c r="S488" t="s">
        <v>1681</v>
      </c>
      <c r="T488" t="s">
        <v>559</v>
      </c>
      <c r="U488" t="s">
        <v>551</v>
      </c>
      <c r="V488" t="s">
        <v>1660</v>
      </c>
    </row>
    <row r="489" spans="1:22" x14ac:dyDescent="0.25">
      <c r="A489" s="31" t="str">
        <f t="shared" si="7"/>
        <v>141.3</v>
      </c>
      <c r="B489" t="s">
        <v>1660</v>
      </c>
      <c r="C489">
        <v>0</v>
      </c>
      <c r="D489" t="s">
        <v>523</v>
      </c>
      <c r="E489" t="s">
        <v>1682</v>
      </c>
      <c r="F489" t="s">
        <v>525</v>
      </c>
      <c r="G489" t="s">
        <v>1777</v>
      </c>
      <c r="H489" t="s">
        <v>1778</v>
      </c>
      <c r="I489" t="s">
        <v>1779</v>
      </c>
      <c r="J489" t="s">
        <v>547</v>
      </c>
      <c r="K489" t="s">
        <v>526</v>
      </c>
      <c r="L489" t="s">
        <v>22</v>
      </c>
      <c r="M489" t="s">
        <v>19</v>
      </c>
      <c r="N489" t="s">
        <v>1662</v>
      </c>
      <c r="O489" t="s">
        <v>131</v>
      </c>
      <c r="P489">
        <v>40</v>
      </c>
      <c r="Q489">
        <v>3357800</v>
      </c>
      <c r="R489" t="s">
        <v>529</v>
      </c>
      <c r="S489" t="s">
        <v>1683</v>
      </c>
      <c r="T489" t="s">
        <v>550</v>
      </c>
      <c r="U489" t="s">
        <v>570</v>
      </c>
      <c r="V489" t="s">
        <v>1660</v>
      </c>
    </row>
    <row r="490" spans="1:22" x14ac:dyDescent="0.25">
      <c r="A490" s="31" t="str">
        <f t="shared" si="7"/>
        <v>141.3.1</v>
      </c>
      <c r="B490" t="s">
        <v>1660</v>
      </c>
      <c r="C490">
        <v>0</v>
      </c>
      <c r="D490" t="s">
        <v>533</v>
      </c>
      <c r="E490" t="s">
        <v>1684</v>
      </c>
      <c r="F490" t="s">
        <v>19</v>
      </c>
      <c r="G490" t="s">
        <v>19</v>
      </c>
      <c r="H490" t="s">
        <v>19</v>
      </c>
      <c r="I490" t="s">
        <v>19</v>
      </c>
      <c r="J490" t="s">
        <v>19</v>
      </c>
      <c r="K490" t="s">
        <v>19</v>
      </c>
      <c r="L490" t="s">
        <v>19</v>
      </c>
      <c r="M490" t="s">
        <v>19</v>
      </c>
      <c r="N490" t="s">
        <v>19</v>
      </c>
      <c r="O490" t="s">
        <v>132</v>
      </c>
      <c r="P490">
        <v>100</v>
      </c>
      <c r="Q490">
        <v>3357800</v>
      </c>
      <c r="R490" t="s">
        <v>529</v>
      </c>
      <c r="S490" t="s">
        <v>1683</v>
      </c>
      <c r="T490" t="s">
        <v>550</v>
      </c>
      <c r="U490" t="s">
        <v>570</v>
      </c>
      <c r="V490" t="s">
        <v>1660</v>
      </c>
    </row>
    <row r="491" spans="1:22" x14ac:dyDescent="0.25">
      <c r="A491" s="31" t="str">
        <f t="shared" si="7"/>
        <v>50.1</v>
      </c>
      <c r="B491" t="s">
        <v>564</v>
      </c>
      <c r="C491">
        <v>1</v>
      </c>
      <c r="D491" t="s">
        <v>523</v>
      </c>
      <c r="E491" t="s">
        <v>565</v>
      </c>
      <c r="F491" t="s">
        <v>525</v>
      </c>
      <c r="G491" t="s">
        <v>1762</v>
      </c>
      <c r="H491" t="s">
        <v>1763</v>
      </c>
      <c r="I491" t="s">
        <v>1764</v>
      </c>
      <c r="J491" t="s">
        <v>19</v>
      </c>
      <c r="K491" t="s">
        <v>526</v>
      </c>
      <c r="L491" t="s">
        <v>19</v>
      </c>
      <c r="M491" t="s">
        <v>566</v>
      </c>
      <c r="N491" t="s">
        <v>567</v>
      </c>
      <c r="O491" t="s">
        <v>159</v>
      </c>
      <c r="P491">
        <v>50</v>
      </c>
      <c r="Q491">
        <v>100</v>
      </c>
      <c r="R491" t="s">
        <v>568</v>
      </c>
      <c r="S491" t="s">
        <v>569</v>
      </c>
      <c r="T491" t="s">
        <v>550</v>
      </c>
      <c r="U491" t="s">
        <v>570</v>
      </c>
      <c r="V491" t="s">
        <v>564</v>
      </c>
    </row>
    <row r="492" spans="1:22" x14ac:dyDescent="0.25">
      <c r="A492" s="31" t="str">
        <f t="shared" si="7"/>
        <v>50.1.1</v>
      </c>
      <c r="B492" t="s">
        <v>564</v>
      </c>
      <c r="C492">
        <v>1</v>
      </c>
      <c r="D492" t="s">
        <v>533</v>
      </c>
      <c r="E492" t="s">
        <v>571</v>
      </c>
      <c r="F492" t="s">
        <v>19</v>
      </c>
      <c r="G492" t="s">
        <v>19</v>
      </c>
      <c r="H492" t="s">
        <v>19</v>
      </c>
      <c r="I492" t="s">
        <v>19</v>
      </c>
      <c r="J492" t="s">
        <v>19</v>
      </c>
      <c r="K492" t="s">
        <v>19</v>
      </c>
      <c r="L492" t="s">
        <v>19</v>
      </c>
      <c r="M492" t="s">
        <v>19</v>
      </c>
      <c r="N492" t="s">
        <v>19</v>
      </c>
      <c r="O492" t="s">
        <v>160</v>
      </c>
      <c r="P492">
        <v>80</v>
      </c>
      <c r="Q492">
        <v>100</v>
      </c>
      <c r="R492" t="s">
        <v>568</v>
      </c>
      <c r="S492" t="s">
        <v>569</v>
      </c>
      <c r="T492" t="s">
        <v>550</v>
      </c>
      <c r="U492" t="s">
        <v>570</v>
      </c>
      <c r="V492" t="s">
        <v>564</v>
      </c>
    </row>
    <row r="493" spans="1:22" x14ac:dyDescent="0.25">
      <c r="A493" s="31" t="str">
        <f t="shared" si="7"/>
        <v>50.1.2</v>
      </c>
      <c r="B493" t="s">
        <v>564</v>
      </c>
      <c r="C493">
        <v>1</v>
      </c>
      <c r="D493" t="s">
        <v>533</v>
      </c>
      <c r="E493" t="s">
        <v>572</v>
      </c>
      <c r="F493" t="s">
        <v>19</v>
      </c>
      <c r="G493" t="s">
        <v>19</v>
      </c>
      <c r="H493" t="s">
        <v>19</v>
      </c>
      <c r="I493" t="s">
        <v>19</v>
      </c>
      <c r="J493" t="s">
        <v>19</v>
      </c>
      <c r="K493" t="s">
        <v>19</v>
      </c>
      <c r="L493" t="s">
        <v>19</v>
      </c>
      <c r="M493" t="s">
        <v>19</v>
      </c>
      <c r="N493" t="s">
        <v>19</v>
      </c>
      <c r="O493" t="s">
        <v>161</v>
      </c>
      <c r="P493">
        <v>20</v>
      </c>
      <c r="Q493">
        <v>2</v>
      </c>
      <c r="R493" t="s">
        <v>529</v>
      </c>
      <c r="S493" t="s">
        <v>573</v>
      </c>
      <c r="T493" t="s">
        <v>563</v>
      </c>
      <c r="U493" t="s">
        <v>570</v>
      </c>
      <c r="V493" t="s">
        <v>564</v>
      </c>
    </row>
    <row r="494" spans="1:22" x14ac:dyDescent="0.25">
      <c r="A494" s="31" t="str">
        <f t="shared" si="7"/>
        <v>50.2</v>
      </c>
      <c r="B494" t="s">
        <v>564</v>
      </c>
      <c r="C494">
        <v>1</v>
      </c>
      <c r="D494" t="s">
        <v>523</v>
      </c>
      <c r="E494" t="s">
        <v>574</v>
      </c>
      <c r="F494" t="s">
        <v>19</v>
      </c>
      <c r="G494" t="s">
        <v>1762</v>
      </c>
      <c r="H494" t="s">
        <v>1763</v>
      </c>
      <c r="I494" t="s">
        <v>1764</v>
      </c>
      <c r="J494" t="s">
        <v>575</v>
      </c>
      <c r="K494" t="s">
        <v>526</v>
      </c>
      <c r="L494" t="s">
        <v>19</v>
      </c>
      <c r="M494" t="s">
        <v>566</v>
      </c>
      <c r="N494" t="s">
        <v>567</v>
      </c>
      <c r="O494" t="s">
        <v>119</v>
      </c>
      <c r="P494">
        <v>25</v>
      </c>
      <c r="Q494">
        <v>3</v>
      </c>
      <c r="R494" t="s">
        <v>529</v>
      </c>
      <c r="S494" t="s">
        <v>577</v>
      </c>
      <c r="T494" t="s">
        <v>578</v>
      </c>
      <c r="U494" t="s">
        <v>579</v>
      </c>
      <c r="V494" t="s">
        <v>564</v>
      </c>
    </row>
    <row r="495" spans="1:22" x14ac:dyDescent="0.25">
      <c r="A495" s="31" t="str">
        <f t="shared" si="7"/>
        <v>50.2.1</v>
      </c>
      <c r="B495" t="s">
        <v>564</v>
      </c>
      <c r="C495">
        <v>1</v>
      </c>
      <c r="D495" t="s">
        <v>533</v>
      </c>
      <c r="E495" t="s">
        <v>580</v>
      </c>
      <c r="F495" t="s">
        <v>19</v>
      </c>
      <c r="G495" t="s">
        <v>19</v>
      </c>
      <c r="H495" t="s">
        <v>19</v>
      </c>
      <c r="I495" t="s">
        <v>19</v>
      </c>
      <c r="J495" t="s">
        <v>19</v>
      </c>
      <c r="K495" t="s">
        <v>19</v>
      </c>
      <c r="L495" t="s">
        <v>19</v>
      </c>
      <c r="M495" t="s">
        <v>19</v>
      </c>
      <c r="N495" t="s">
        <v>19</v>
      </c>
      <c r="O495" t="s">
        <v>120</v>
      </c>
      <c r="P495">
        <v>80</v>
      </c>
      <c r="Q495">
        <v>3</v>
      </c>
      <c r="R495" t="s">
        <v>529</v>
      </c>
      <c r="S495" t="s">
        <v>581</v>
      </c>
      <c r="T495" t="s">
        <v>578</v>
      </c>
      <c r="U495" t="s">
        <v>579</v>
      </c>
      <c r="V495" t="s">
        <v>564</v>
      </c>
    </row>
    <row r="496" spans="1:22" x14ac:dyDescent="0.25">
      <c r="A496" s="31" t="str">
        <f t="shared" si="7"/>
        <v>50.2.2</v>
      </c>
      <c r="B496" t="s">
        <v>564</v>
      </c>
      <c r="C496">
        <v>1</v>
      </c>
      <c r="D496" t="s">
        <v>533</v>
      </c>
      <c r="E496" t="s">
        <v>582</v>
      </c>
      <c r="F496" t="s">
        <v>19</v>
      </c>
      <c r="G496" t="s">
        <v>19</v>
      </c>
      <c r="H496" t="s">
        <v>19</v>
      </c>
      <c r="I496" t="s">
        <v>19</v>
      </c>
      <c r="J496" t="s">
        <v>19</v>
      </c>
      <c r="K496" t="s">
        <v>19</v>
      </c>
      <c r="L496" t="s">
        <v>19</v>
      </c>
      <c r="M496" t="s">
        <v>19</v>
      </c>
      <c r="N496" t="s">
        <v>19</v>
      </c>
      <c r="O496" t="s">
        <v>121</v>
      </c>
      <c r="P496">
        <v>20</v>
      </c>
      <c r="Q496">
        <v>3</v>
      </c>
      <c r="R496" t="s">
        <v>529</v>
      </c>
      <c r="S496" t="s">
        <v>583</v>
      </c>
      <c r="T496" t="s">
        <v>578</v>
      </c>
      <c r="U496" t="s">
        <v>579</v>
      </c>
      <c r="V496" t="s">
        <v>564</v>
      </c>
    </row>
    <row r="497" spans="1:22" x14ac:dyDescent="0.25">
      <c r="A497" s="31" t="str">
        <f t="shared" si="7"/>
        <v>50.3</v>
      </c>
      <c r="B497" t="s">
        <v>564</v>
      </c>
      <c r="C497">
        <v>1</v>
      </c>
      <c r="D497" t="s">
        <v>523</v>
      </c>
      <c r="E497" t="s">
        <v>584</v>
      </c>
      <c r="F497" t="s">
        <v>525</v>
      </c>
      <c r="G497" t="s">
        <v>1762</v>
      </c>
      <c r="H497" t="s">
        <v>1763</v>
      </c>
      <c r="I497" t="s">
        <v>1764</v>
      </c>
      <c r="J497" t="s">
        <v>547</v>
      </c>
      <c r="K497" t="s">
        <v>526</v>
      </c>
      <c r="L497" t="s">
        <v>19</v>
      </c>
      <c r="M497" t="s">
        <v>566</v>
      </c>
      <c r="N497" t="s">
        <v>567</v>
      </c>
      <c r="O497" t="s">
        <v>122</v>
      </c>
      <c r="P497">
        <v>25</v>
      </c>
      <c r="Q497">
        <v>1</v>
      </c>
      <c r="R497" t="s">
        <v>529</v>
      </c>
      <c r="S497" t="s">
        <v>585</v>
      </c>
      <c r="T497" t="s">
        <v>1108</v>
      </c>
      <c r="U497" t="s">
        <v>551</v>
      </c>
      <c r="V497" t="s">
        <v>564</v>
      </c>
    </row>
    <row r="498" spans="1:22" x14ac:dyDescent="0.25">
      <c r="A498" s="31" t="str">
        <f t="shared" si="7"/>
        <v>50.3.1</v>
      </c>
      <c r="B498" t="s">
        <v>564</v>
      </c>
      <c r="C498">
        <v>1</v>
      </c>
      <c r="D498" t="s">
        <v>533</v>
      </c>
      <c r="E498" t="s">
        <v>586</v>
      </c>
      <c r="F498" t="s">
        <v>19</v>
      </c>
      <c r="G498" t="s">
        <v>19</v>
      </c>
      <c r="H498" t="s">
        <v>19</v>
      </c>
      <c r="I498" t="s">
        <v>19</v>
      </c>
      <c r="J498" t="s">
        <v>19</v>
      </c>
      <c r="K498" t="s">
        <v>19</v>
      </c>
      <c r="L498" t="s">
        <v>19</v>
      </c>
      <c r="M498" t="s">
        <v>19</v>
      </c>
      <c r="N498" t="s">
        <v>19</v>
      </c>
      <c r="O498" t="s">
        <v>123</v>
      </c>
      <c r="P498">
        <v>40</v>
      </c>
      <c r="Q498">
        <v>1</v>
      </c>
      <c r="R498" t="s">
        <v>529</v>
      </c>
      <c r="S498" t="s">
        <v>587</v>
      </c>
      <c r="T498" t="s">
        <v>1108</v>
      </c>
      <c r="U498" t="s">
        <v>551</v>
      </c>
      <c r="V498" t="s">
        <v>564</v>
      </c>
    </row>
    <row r="499" spans="1:22" x14ac:dyDescent="0.25">
      <c r="A499" s="31" t="str">
        <f t="shared" si="7"/>
        <v>50.3.2</v>
      </c>
      <c r="B499" t="s">
        <v>564</v>
      </c>
      <c r="C499">
        <v>1</v>
      </c>
      <c r="D499" t="s">
        <v>533</v>
      </c>
      <c r="E499" t="s">
        <v>588</v>
      </c>
      <c r="F499" t="s">
        <v>19</v>
      </c>
      <c r="G499" t="s">
        <v>19</v>
      </c>
      <c r="H499" t="s">
        <v>19</v>
      </c>
      <c r="I499" t="s">
        <v>19</v>
      </c>
      <c r="J499" t="s">
        <v>19</v>
      </c>
      <c r="K499" t="s">
        <v>19</v>
      </c>
      <c r="L499" t="s">
        <v>19</v>
      </c>
      <c r="M499" t="s">
        <v>19</v>
      </c>
      <c r="N499" t="s">
        <v>19</v>
      </c>
      <c r="O499" t="s">
        <v>124</v>
      </c>
      <c r="P499">
        <v>40</v>
      </c>
      <c r="Q499">
        <v>1</v>
      </c>
      <c r="R499" t="s">
        <v>529</v>
      </c>
      <c r="S499" t="s">
        <v>587</v>
      </c>
      <c r="T499" t="s">
        <v>1108</v>
      </c>
      <c r="U499" t="s">
        <v>551</v>
      </c>
      <c r="V499" t="s">
        <v>564</v>
      </c>
    </row>
    <row r="500" spans="1:22" x14ac:dyDescent="0.25">
      <c r="A500" s="31" t="str">
        <f t="shared" si="7"/>
        <v>50.3.3</v>
      </c>
      <c r="B500" t="s">
        <v>564</v>
      </c>
      <c r="C500">
        <v>1</v>
      </c>
      <c r="D500" t="s">
        <v>533</v>
      </c>
      <c r="E500" t="s">
        <v>589</v>
      </c>
      <c r="F500" t="s">
        <v>19</v>
      </c>
      <c r="G500" t="s">
        <v>19</v>
      </c>
      <c r="H500" t="s">
        <v>19</v>
      </c>
      <c r="I500" t="s">
        <v>19</v>
      </c>
      <c r="J500" t="s">
        <v>19</v>
      </c>
      <c r="K500" t="s">
        <v>19</v>
      </c>
      <c r="L500" t="s">
        <v>19</v>
      </c>
      <c r="M500" t="s">
        <v>19</v>
      </c>
      <c r="N500" t="s">
        <v>19</v>
      </c>
      <c r="O500" t="s">
        <v>49</v>
      </c>
      <c r="P500">
        <v>20</v>
      </c>
      <c r="Q500">
        <v>1</v>
      </c>
      <c r="R500" t="s">
        <v>529</v>
      </c>
      <c r="S500" t="s">
        <v>585</v>
      </c>
      <c r="T500" t="s">
        <v>1108</v>
      </c>
      <c r="U500" t="s">
        <v>551</v>
      </c>
      <c r="V500" t="s">
        <v>564</v>
      </c>
    </row>
    <row r="501" spans="1:22" x14ac:dyDescent="0.25">
      <c r="A501" s="31" t="str">
        <f t="shared" si="7"/>
        <v>105.1</v>
      </c>
      <c r="B501" t="s">
        <v>806</v>
      </c>
      <c r="C501">
        <v>1</v>
      </c>
      <c r="D501" t="s">
        <v>523</v>
      </c>
      <c r="E501" t="s">
        <v>807</v>
      </c>
      <c r="F501" t="s">
        <v>808</v>
      </c>
      <c r="G501" t="s">
        <v>1762</v>
      </c>
      <c r="H501" t="s">
        <v>1763</v>
      </c>
      <c r="I501" t="s">
        <v>1764</v>
      </c>
      <c r="J501" t="s">
        <v>19</v>
      </c>
      <c r="K501" t="s">
        <v>548</v>
      </c>
      <c r="L501" t="s">
        <v>19</v>
      </c>
      <c r="M501" t="s">
        <v>19</v>
      </c>
      <c r="N501" t="s">
        <v>19</v>
      </c>
      <c r="O501" t="s">
        <v>111</v>
      </c>
      <c r="P501">
        <v>100</v>
      </c>
      <c r="Q501">
        <v>1</v>
      </c>
      <c r="R501" t="s">
        <v>529</v>
      </c>
      <c r="S501" t="s">
        <v>809</v>
      </c>
      <c r="T501" t="s">
        <v>630</v>
      </c>
      <c r="U501" t="s">
        <v>579</v>
      </c>
      <c r="V501" t="s">
        <v>810</v>
      </c>
    </row>
    <row r="502" spans="1:22" x14ac:dyDescent="0.25">
      <c r="A502" s="31" t="str">
        <f t="shared" si="7"/>
        <v>105.1.1</v>
      </c>
      <c r="B502" t="s">
        <v>806</v>
      </c>
      <c r="C502">
        <v>1</v>
      </c>
      <c r="D502" t="s">
        <v>533</v>
      </c>
      <c r="E502" t="s">
        <v>811</v>
      </c>
      <c r="F502" t="s">
        <v>19</v>
      </c>
      <c r="G502" t="s">
        <v>19</v>
      </c>
      <c r="H502" t="s">
        <v>19</v>
      </c>
      <c r="I502" t="s">
        <v>19</v>
      </c>
      <c r="J502" t="s">
        <v>19</v>
      </c>
      <c r="K502" t="s">
        <v>19</v>
      </c>
      <c r="L502" t="s">
        <v>19</v>
      </c>
      <c r="M502" t="s">
        <v>19</v>
      </c>
      <c r="N502" t="s">
        <v>19</v>
      </c>
      <c r="O502" t="s">
        <v>112</v>
      </c>
      <c r="P502">
        <v>100</v>
      </c>
      <c r="Q502">
        <v>1</v>
      </c>
      <c r="R502" t="s">
        <v>529</v>
      </c>
      <c r="S502" t="s">
        <v>812</v>
      </c>
      <c r="T502" t="s">
        <v>630</v>
      </c>
      <c r="U502" t="s">
        <v>788</v>
      </c>
      <c r="V502" t="s">
        <v>810</v>
      </c>
    </row>
    <row r="503" spans="1:22" x14ac:dyDescent="0.25">
      <c r="A503" s="31" t="str">
        <f t="shared" si="7"/>
        <v>105.1.2</v>
      </c>
      <c r="B503" t="s">
        <v>806</v>
      </c>
      <c r="C503">
        <v>1</v>
      </c>
      <c r="D503" t="s">
        <v>1780</v>
      </c>
      <c r="E503" t="s">
        <v>813</v>
      </c>
      <c r="F503" t="s">
        <v>19</v>
      </c>
      <c r="G503" t="s">
        <v>19</v>
      </c>
      <c r="H503" t="s">
        <v>19</v>
      </c>
      <c r="I503" t="s">
        <v>19</v>
      </c>
      <c r="J503" t="s">
        <v>19</v>
      </c>
      <c r="K503" t="s">
        <v>19</v>
      </c>
      <c r="L503" t="s">
        <v>19</v>
      </c>
      <c r="M503" t="s">
        <v>19</v>
      </c>
      <c r="N503" t="s">
        <v>19</v>
      </c>
      <c r="O503" t="s">
        <v>113</v>
      </c>
      <c r="P503">
        <v>0</v>
      </c>
      <c r="Q503">
        <v>1</v>
      </c>
      <c r="R503" t="s">
        <v>529</v>
      </c>
      <c r="S503" t="s">
        <v>814</v>
      </c>
      <c r="T503" t="s">
        <v>689</v>
      </c>
      <c r="U503" t="s">
        <v>579</v>
      </c>
      <c r="V503" t="s">
        <v>590</v>
      </c>
    </row>
    <row r="506" spans="1:22" x14ac:dyDescent="0.25">
      <c r="N506"/>
    </row>
    <row r="507" spans="1:22" x14ac:dyDescent="0.25">
      <c r="N507"/>
    </row>
    <row r="508" spans="1:22" x14ac:dyDescent="0.25">
      <c r="N508"/>
    </row>
    <row r="509" spans="1:22" x14ac:dyDescent="0.25">
      <c r="N509"/>
    </row>
    <row r="510" spans="1:22" x14ac:dyDescent="0.25">
      <c r="N510"/>
    </row>
    <row r="511" spans="1:22" x14ac:dyDescent="0.25">
      <c r="N511"/>
    </row>
    <row r="512" spans="1:22" x14ac:dyDescent="0.25">
      <c r="N512"/>
    </row>
    <row r="513" spans="14:14" x14ac:dyDescent="0.25">
      <c r="N513"/>
    </row>
    <row r="514" spans="14:14" x14ac:dyDescent="0.25">
      <c r="N514"/>
    </row>
    <row r="515" spans="14:14" x14ac:dyDescent="0.25">
      <c r="N515"/>
    </row>
  </sheetData>
  <mergeCells count="1">
    <mergeCell ref="B2:V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Q503"/>
  <sheetViews>
    <sheetView topLeftCell="L1" workbookViewId="0">
      <selection activeCell="Q2" sqref="Q2"/>
    </sheetView>
  </sheetViews>
  <sheetFormatPr baseColWidth="10" defaultColWidth="9.140625" defaultRowHeight="15" x14ac:dyDescent="0.25"/>
  <cols>
    <col min="1" max="1" width="8.28515625" style="31" bestFit="1" customWidth="1"/>
    <col min="2" max="2" width="22.7109375" style="31" customWidth="1"/>
    <col min="3" max="4" width="24.42578125" style="31" customWidth="1"/>
    <col min="5" max="5" width="47.42578125" style="31" customWidth="1"/>
    <col min="6" max="6" width="42.7109375" style="31" customWidth="1"/>
    <col min="7" max="7" width="18.7109375" style="31" customWidth="1"/>
    <col min="8" max="8" width="47.28515625" style="31" customWidth="1"/>
    <col min="9" max="9" width="12.42578125" style="31" customWidth="1"/>
    <col min="10" max="10" width="15.5703125" style="31" customWidth="1"/>
    <col min="11" max="11" width="13.42578125" style="31" customWidth="1"/>
    <col min="12" max="12" width="10.7109375" style="31" customWidth="1"/>
    <col min="13" max="13" width="61.85546875" style="31" customWidth="1"/>
    <col min="14" max="15" width="17.5703125" style="31" customWidth="1"/>
    <col min="16" max="16" width="20.5703125" style="31" customWidth="1"/>
    <col min="17" max="17" width="48" style="31" customWidth="1"/>
    <col min="18" max="16384" width="9.140625" style="31"/>
  </cols>
  <sheetData>
    <row r="1" spans="1:17" ht="15.75" thickBot="1" x14ac:dyDescent="0.3">
      <c r="A1" s="31">
        <v>1</v>
      </c>
      <c r="B1" s="31">
        <v>2</v>
      </c>
      <c r="C1" s="31">
        <v>3</v>
      </c>
      <c r="D1" s="31">
        <v>4</v>
      </c>
      <c r="E1" s="31">
        <v>5</v>
      </c>
      <c r="F1" s="31">
        <v>6</v>
      </c>
      <c r="G1" s="31">
        <v>7</v>
      </c>
      <c r="H1" s="31">
        <v>8</v>
      </c>
      <c r="I1" s="31">
        <v>9</v>
      </c>
      <c r="J1" s="31">
        <v>10</v>
      </c>
      <c r="K1" s="31">
        <v>11</v>
      </c>
      <c r="L1" s="31">
        <v>12</v>
      </c>
      <c r="M1" s="31">
        <v>13</v>
      </c>
      <c r="N1" s="31">
        <v>14</v>
      </c>
      <c r="O1" s="31">
        <v>15</v>
      </c>
      <c r="P1" s="31">
        <v>16</v>
      </c>
      <c r="Q1" s="31">
        <v>17</v>
      </c>
    </row>
    <row r="2" spans="1:17" ht="31.5" x14ac:dyDescent="0.25">
      <c r="A2" s="81" t="s">
        <v>515</v>
      </c>
      <c r="B2" s="82"/>
      <c r="C2" s="89" t="s">
        <v>1812</v>
      </c>
      <c r="D2" s="89" t="s">
        <v>2031</v>
      </c>
      <c r="E2" s="89" t="s">
        <v>2032</v>
      </c>
      <c r="F2" s="89" t="s">
        <v>0</v>
      </c>
      <c r="G2" s="83" t="s">
        <v>1</v>
      </c>
      <c r="H2" s="83" t="s">
        <v>2</v>
      </c>
      <c r="I2" s="83" t="s">
        <v>3</v>
      </c>
      <c r="J2" s="83" t="s">
        <v>4</v>
      </c>
      <c r="K2" s="84" t="s">
        <v>5</v>
      </c>
      <c r="L2" s="84" t="s">
        <v>6</v>
      </c>
      <c r="M2" s="85" t="s">
        <v>7</v>
      </c>
      <c r="N2" s="89" t="s">
        <v>1729</v>
      </c>
      <c r="O2" s="89" t="s">
        <v>1785</v>
      </c>
      <c r="P2" s="89" t="s">
        <v>1783</v>
      </c>
      <c r="Q2" s="89" t="s">
        <v>1803</v>
      </c>
    </row>
    <row r="3" spans="1:17" x14ac:dyDescent="0.25">
      <c r="A3" s="87" t="s">
        <v>524</v>
      </c>
      <c r="B3" s="87" t="s">
        <v>523</v>
      </c>
      <c r="C3" s="88" t="s">
        <v>1815</v>
      </c>
      <c r="D3" s="88" t="s">
        <v>1814</v>
      </c>
      <c r="E3" s="88" t="s">
        <v>527</v>
      </c>
      <c r="F3" s="88" t="s">
        <v>63</v>
      </c>
      <c r="G3" s="88" t="str">
        <f>VLOOKUP(A3,'PAI 2025 GPS rempl2)'!$E$4:$L$502,8,0)</f>
        <v>N/A</v>
      </c>
      <c r="H3" s="88" t="str">
        <f>VLOOKUP(A3,'PAI 2025 GPS rempl2)'!$A$4:$V$503,15,0)</f>
        <v>Plan anual de Previsión de Recursos Humanos, Elaborado y publicado en la página web de la SIC e Intrasic (Documento del Plan anual de Previsión de Recursos Humanos)</v>
      </c>
      <c r="I3" s="88">
        <f>VLOOKUP(A3,'PAI 2025 GPS rempl2)'!$A$4:$V$503,17,0)</f>
        <v>1</v>
      </c>
      <c r="J3" s="88" t="str">
        <f>VLOOKUP(A3,'PAI 2025 GPS rempl2)'!$A$4:$V$503,18,0)</f>
        <v>Númerica</v>
      </c>
      <c r="K3" s="88" t="str">
        <f>VLOOKUP(A3,'PAI 2025 GPS rempl2)'!$A$4:$V$503,20,0)</f>
        <v>2025-01-15</v>
      </c>
      <c r="L3" s="88" t="str">
        <f>VLOOKUP(A3,'PAI 2025 GPS rempl2)'!$A$4:$V$503,21,0)</f>
        <v>2025-01-31</v>
      </c>
      <c r="M3" s="88" t="str">
        <f>VLOOKUP(A3,'PAI 2025 GPS rempl2)'!$A$4:$V$503,22,0)</f>
        <v>111-GRUPO DE TRABAJO DE ADMINISTRACIÓN DE PERSONAL</v>
      </c>
      <c r="N3" s="88" t="s">
        <v>2033</v>
      </c>
      <c r="O3" s="88" t="s">
        <v>1686</v>
      </c>
      <c r="P3" s="88" t="s">
        <v>1838</v>
      </c>
      <c r="Q3" s="88" t="s">
        <v>1786</v>
      </c>
    </row>
    <row r="4" spans="1:17" x14ac:dyDescent="0.25">
      <c r="A4" s="87" t="s">
        <v>534</v>
      </c>
      <c r="B4" s="87" t="s">
        <v>533</v>
      </c>
      <c r="C4" s="88" t="s">
        <v>1815</v>
      </c>
      <c r="D4" s="88" t="s">
        <v>1814</v>
      </c>
      <c r="E4" s="88" t="s">
        <v>527</v>
      </c>
      <c r="F4" s="88"/>
      <c r="G4" s="88"/>
      <c r="H4" s="88" t="str">
        <f>VLOOKUP(A4,'PAI 2025 GPS rempl2)'!$A$4:$V$503,15,0)</f>
        <v>Elaborar el Plan anual de Previsión de Recursos Humanos (Único entregable) (Documento del Plan anual de Previsión de Recursos Humanos)</v>
      </c>
      <c r="I4" s="88">
        <f>VLOOKUP(A4,'PAI 2025 GPS rempl2)'!$A$4:$V$503,17,0)</f>
        <v>1</v>
      </c>
      <c r="J4" s="88" t="str">
        <f>VLOOKUP(A4,'PAI 2025 GPS rempl2)'!$A$4:$V$503,18,0)</f>
        <v>Númerica</v>
      </c>
      <c r="K4" s="88" t="str">
        <f>VLOOKUP(A4,'PAI 2025 GPS rempl2)'!$A$4:$V$503,20,0)</f>
        <v>2025-01-15</v>
      </c>
      <c r="L4" s="88" t="str">
        <f>VLOOKUP(A4,'PAI 2025 GPS rempl2)'!$A$4:$V$503,21,0)</f>
        <v>2025-01-31</v>
      </c>
      <c r="M4" s="88" t="str">
        <f>VLOOKUP(A4,'PAI 2025 GPS rempl2)'!$A$4:$V$503,22,0)</f>
        <v>111-GRUPO DE TRABAJO DE ADMINISTRACIÓN DE PERSONAL</v>
      </c>
      <c r="N4" s="88"/>
      <c r="O4" s="88"/>
      <c r="P4" s="88"/>
      <c r="Q4" s="88"/>
    </row>
    <row r="5" spans="1:17" x14ac:dyDescent="0.25">
      <c r="A5" s="87" t="s">
        <v>536</v>
      </c>
      <c r="B5" s="87" t="s">
        <v>533</v>
      </c>
      <c r="C5" s="88" t="s">
        <v>1815</v>
      </c>
      <c r="D5" s="88" t="s">
        <v>1814</v>
      </c>
      <c r="E5" s="88" t="s">
        <v>527</v>
      </c>
      <c r="F5" s="88"/>
      <c r="G5" s="88"/>
      <c r="H5" s="88" t="str">
        <f>VLOOKUP(A5,'PAI 2025 GPS rempl2)'!$A$4:$V$503,15,0)</f>
        <v>Publicar el Plan anual de Previsión de Recursos Humanos (Único entregable) (Captura de pantalla de la publicación en la página web de la SIC e Intrasic)</v>
      </c>
      <c r="I5" s="88">
        <f>VLOOKUP(A5,'PAI 2025 GPS rempl2)'!$A$4:$V$503,17,0)</f>
        <v>1</v>
      </c>
      <c r="J5" s="88" t="str">
        <f>VLOOKUP(A5,'PAI 2025 GPS rempl2)'!$A$4:$V$503,18,0)</f>
        <v>Númerica</v>
      </c>
      <c r="K5" s="88" t="str">
        <f>VLOOKUP(A5,'PAI 2025 GPS rempl2)'!$A$4:$V$503,20,0)</f>
        <v>2025-01-15</v>
      </c>
      <c r="L5" s="88" t="str">
        <f>VLOOKUP(A5,'PAI 2025 GPS rempl2)'!$A$4:$V$503,21,0)</f>
        <v>2025-01-31</v>
      </c>
      <c r="M5" s="88" t="str">
        <f>VLOOKUP(A5,'PAI 2025 GPS rempl2)'!$A$4:$V$503,22,0)</f>
        <v>111-GRUPO DE TRABAJO DE ADMINISTRACIÓN DE PERSONAL</v>
      </c>
      <c r="N5" s="88"/>
      <c r="O5" s="88"/>
      <c r="P5" s="88"/>
      <c r="Q5" s="88"/>
    </row>
    <row r="6" spans="1:17" x14ac:dyDescent="0.25">
      <c r="A6" s="87" t="s">
        <v>538</v>
      </c>
      <c r="B6" s="87" t="s">
        <v>523</v>
      </c>
      <c r="C6" s="88" t="s">
        <v>1815</v>
      </c>
      <c r="D6" s="88" t="s">
        <v>1814</v>
      </c>
      <c r="E6" s="88" t="s">
        <v>527</v>
      </c>
      <c r="F6" s="88" t="s">
        <v>63</v>
      </c>
      <c r="G6" s="88" t="str">
        <f>VLOOKUP(A6,'PAI 2025 GPS rempl2)'!$E$4:$L$502,8,0)</f>
        <v>N/A</v>
      </c>
      <c r="H6" s="88" t="str">
        <f>VLOOKUP(A6,'PAI 2025 GPS rempl2)'!$A$4:$V$503,15,0)</f>
        <v>Plan anual de Vacantes, Elaborado y publicado en la página web de la SIC e Intrasic (Documento del Plan anual de Vacantes)</v>
      </c>
      <c r="I6" s="88">
        <f>VLOOKUP(A6,'PAI 2025 GPS rempl2)'!$A$4:$V$503,17,0)</f>
        <v>1</v>
      </c>
      <c r="J6" s="88" t="str">
        <f>VLOOKUP(A6,'PAI 2025 GPS rempl2)'!$A$4:$V$503,18,0)</f>
        <v>Númerica</v>
      </c>
      <c r="K6" s="88" t="str">
        <f>VLOOKUP(A6,'PAI 2025 GPS rempl2)'!$A$4:$V$503,20,0)</f>
        <v>2025-01-15</v>
      </c>
      <c r="L6" s="88" t="str">
        <f>VLOOKUP(A6,'PAI 2025 GPS rempl2)'!$A$4:$V$503,21,0)</f>
        <v>2025-01-31</v>
      </c>
      <c r="M6" s="88" t="str">
        <f>VLOOKUP(A6,'PAI 2025 GPS rempl2)'!$A$4:$V$503,22,0)</f>
        <v>111-GRUPO DE TRABAJO DE ADMINISTRACIÓN DE PERSONAL</v>
      </c>
      <c r="N6" s="88" t="s">
        <v>2033</v>
      </c>
      <c r="O6" s="88" t="s">
        <v>1686</v>
      </c>
      <c r="P6" s="88" t="s">
        <v>1838</v>
      </c>
      <c r="Q6" s="88" t="s">
        <v>1786</v>
      </c>
    </row>
    <row r="7" spans="1:17" x14ac:dyDescent="0.25">
      <c r="A7" s="87" t="s">
        <v>541</v>
      </c>
      <c r="B7" s="87" t="s">
        <v>533</v>
      </c>
      <c r="C7" s="88" t="s">
        <v>1815</v>
      </c>
      <c r="D7" s="88" t="s">
        <v>1814</v>
      </c>
      <c r="E7" s="88" t="s">
        <v>527</v>
      </c>
      <c r="F7" s="88"/>
      <c r="G7" s="88"/>
      <c r="H7" s="88" t="str">
        <f>VLOOKUP(A7,'PAI 2025 GPS rempl2)'!$A$4:$V$503,15,0)</f>
        <v>Elaborar el Plan anual de Vacantes (Único entregable) (Documento del Plan anual de Vacantes)</v>
      </c>
      <c r="I7" s="88">
        <f>VLOOKUP(A7,'PAI 2025 GPS rempl2)'!$A$4:$V$503,17,0)</f>
        <v>1</v>
      </c>
      <c r="J7" s="88" t="str">
        <f>VLOOKUP(A7,'PAI 2025 GPS rempl2)'!$A$4:$V$503,18,0)</f>
        <v>Númerica</v>
      </c>
      <c r="K7" s="88" t="str">
        <f>VLOOKUP(A7,'PAI 2025 GPS rempl2)'!$A$4:$V$503,20,0)</f>
        <v>2025-01-15</v>
      </c>
      <c r="L7" s="88" t="str">
        <f>VLOOKUP(A7,'PAI 2025 GPS rempl2)'!$A$4:$V$503,21,0)</f>
        <v>2025-01-31</v>
      </c>
      <c r="M7" s="88" t="str">
        <f>VLOOKUP(A7,'PAI 2025 GPS rempl2)'!$A$4:$V$503,22,0)</f>
        <v>111-GRUPO DE TRABAJO DE ADMINISTRACIÓN DE PERSONAL</v>
      </c>
      <c r="N7" s="88"/>
      <c r="O7" s="88"/>
      <c r="P7" s="88"/>
      <c r="Q7" s="88"/>
    </row>
    <row r="8" spans="1:17" x14ac:dyDescent="0.25">
      <c r="A8" s="87" t="s">
        <v>543</v>
      </c>
      <c r="B8" s="87" t="s">
        <v>533</v>
      </c>
      <c r="C8" s="88" t="s">
        <v>1815</v>
      </c>
      <c r="D8" s="88" t="s">
        <v>1814</v>
      </c>
      <c r="E8" s="88" t="s">
        <v>527</v>
      </c>
      <c r="F8" s="88"/>
      <c r="G8" s="88"/>
      <c r="H8" s="88" t="str">
        <f>VLOOKUP(A8,'PAI 2025 GPS rempl2)'!$A$4:$V$503,15,0)</f>
        <v>Publicar el Plan anual de Vacantes (Único entregable) (Captura de pantalla de la publicación en la página web de la SIC e Intrasic)</v>
      </c>
      <c r="I8" s="88">
        <f>VLOOKUP(A8,'PAI 2025 GPS rempl2)'!$A$4:$V$503,17,0)</f>
        <v>1</v>
      </c>
      <c r="J8" s="88" t="str">
        <f>VLOOKUP(A8,'PAI 2025 GPS rempl2)'!$A$4:$V$503,18,0)</f>
        <v>Númerica</v>
      </c>
      <c r="K8" s="88" t="str">
        <f>VLOOKUP(A8,'PAI 2025 GPS rempl2)'!$A$4:$V$503,20,0)</f>
        <v>2025-01-15</v>
      </c>
      <c r="L8" s="88" t="str">
        <f>VLOOKUP(A8,'PAI 2025 GPS rempl2)'!$A$4:$V$503,21,0)</f>
        <v>2025-01-31</v>
      </c>
      <c r="M8" s="88" t="str">
        <f>VLOOKUP(A8,'PAI 2025 GPS rempl2)'!$A$4:$V$503,22,0)</f>
        <v>111-GRUPO DE TRABAJO DE ADMINISTRACIÓN DE PERSONAL</v>
      </c>
      <c r="N8" s="88"/>
      <c r="O8" s="88"/>
      <c r="P8" s="88"/>
      <c r="Q8" s="88"/>
    </row>
    <row r="9" spans="1:17" x14ac:dyDescent="0.25">
      <c r="A9" s="87" t="s">
        <v>545</v>
      </c>
      <c r="B9" s="87" t="s">
        <v>523</v>
      </c>
      <c r="C9" s="88" t="s">
        <v>1815</v>
      </c>
      <c r="D9" s="88" t="s">
        <v>1814</v>
      </c>
      <c r="E9" s="88" t="s">
        <v>527</v>
      </c>
      <c r="F9" s="88" t="s">
        <v>12</v>
      </c>
      <c r="G9" s="88" t="str">
        <f>VLOOKUP(A9,'PAI 2025 GPS rempl2)'!$E$4:$L$502,8,0)</f>
        <v>C-3599-0200-0005-53105b</v>
      </c>
      <c r="H9" s="88" t="str">
        <f>VLOOKUP(A9,'PAI 2025 GPS rempl2)'!$A$4:$V$503,15,0)</f>
        <v>Estrategia que permita la continuidad en la prestación de servicio,  la garantía del bienestar integral y la adecuada gestión del conocimiento, implementada  (Herramienta tecnológica para retención del conocimiento)</v>
      </c>
      <c r="I9" s="88">
        <f>VLOOKUP(A9,'PAI 2025 GPS rempl2)'!$A$4:$V$503,17,0)</f>
        <v>1</v>
      </c>
      <c r="J9" s="88" t="str">
        <f>VLOOKUP(A9,'PAI 2025 GPS rempl2)'!$A$4:$V$503,18,0)</f>
        <v>Númerica</v>
      </c>
      <c r="K9" s="88" t="str">
        <f>VLOOKUP(A9,'PAI 2025 GPS rempl2)'!$A$4:$V$503,20,0)</f>
        <v>2025-01-02</v>
      </c>
      <c r="L9" s="88" t="str">
        <f>VLOOKUP(A9,'PAI 2025 GPS rempl2)'!$A$4:$V$503,21,0)</f>
        <v>2025-12-19</v>
      </c>
      <c r="M9" s="88" t="str">
        <f>VLOOKUP(A9,'PAI 2025 GPS rempl2)'!$A$4:$V$503,22,0)</f>
        <v>111-GRUPO DE TRABAJO DE ADMINISTRACIÓN DE PERSONAL;
20-OFICINA DE TECNOLOGÍA E INFORMÁTICA;
73-GRUPO DE TRABAJO DE COMUNICACION</v>
      </c>
      <c r="N9" s="88" t="s">
        <v>1687</v>
      </c>
      <c r="O9" s="88" t="s">
        <v>1688</v>
      </c>
      <c r="P9" s="88">
        <v>0</v>
      </c>
      <c r="Q9" s="88" t="s">
        <v>1786</v>
      </c>
    </row>
    <row r="10" spans="1:17" x14ac:dyDescent="0.25">
      <c r="A10" s="87" t="s">
        <v>553</v>
      </c>
      <c r="B10" s="87" t="s">
        <v>533</v>
      </c>
      <c r="C10" s="88" t="s">
        <v>1815</v>
      </c>
      <c r="D10" s="88" t="s">
        <v>1814</v>
      </c>
      <c r="E10" s="88" t="s">
        <v>527</v>
      </c>
      <c r="F10" s="88"/>
      <c r="G10" s="88"/>
      <c r="H10" s="88" t="str">
        <f>VLOOKUP(A10,'PAI 2025 GPS rempl2)'!$A$4:$V$503,15,0)</f>
        <v>Implementar una herramienta tecnológica para retención del conocimiento de los servidores públicos  de la entidad por retiro.  (Manual de usuario y acta de entrega de la herramienta)</v>
      </c>
      <c r="I10" s="88">
        <f>VLOOKUP(A10,'PAI 2025 GPS rempl2)'!$A$4:$V$503,17,0)</f>
        <v>2</v>
      </c>
      <c r="J10" s="88" t="str">
        <f>VLOOKUP(A10,'PAI 2025 GPS rempl2)'!$A$4:$V$503,18,0)</f>
        <v>Númerica</v>
      </c>
      <c r="K10" s="88" t="str">
        <f>VLOOKUP(A10,'PAI 2025 GPS rempl2)'!$A$4:$V$503,20,0)</f>
        <v>2025-01-02</v>
      </c>
      <c r="L10" s="88" t="str">
        <f>VLOOKUP(A10,'PAI 2025 GPS rempl2)'!$A$4:$V$503,21,0)</f>
        <v>2025-02-28</v>
      </c>
      <c r="M10" s="88" t="str">
        <f>VLOOKUP(A10,'PAI 2025 GPS rempl2)'!$A$4:$V$503,22,0)</f>
        <v>111-GRUPO DE TRABAJO DE ADMINISTRACIÓN DE PERSONAL;
20-OFICINA DE TECNOLOGÍA E INFORMÁTICA</v>
      </c>
      <c r="N10" s="88"/>
      <c r="O10" s="88"/>
      <c r="P10" s="88"/>
      <c r="Q10" s="88"/>
    </row>
    <row r="11" spans="1:17" x14ac:dyDescent="0.25">
      <c r="A11" s="87" t="s">
        <v>557</v>
      </c>
      <c r="B11" s="87" t="s">
        <v>533</v>
      </c>
      <c r="C11" s="88" t="s">
        <v>1815</v>
      </c>
      <c r="D11" s="88" t="s">
        <v>1814</v>
      </c>
      <c r="E11" s="88" t="s">
        <v>527</v>
      </c>
      <c r="F11" s="88"/>
      <c r="G11" s="88"/>
      <c r="H11" s="88" t="str">
        <f>VLOOKUP(A11,'PAI 2025 GPS rempl2)'!$A$4:$V$503,15,0)</f>
        <v>Fomentar la apropiación de la herramienta a través de un recurso pedagógico y la encuesta de satisfacción   (
Video didáctico para el diligenciamiento de la herramienta y resultados  de la encuesta de satisfacción)</v>
      </c>
      <c r="I11" s="88">
        <f>VLOOKUP(A11,'PAI 2025 GPS rempl2)'!$A$4:$V$503,17,0)</f>
        <v>2</v>
      </c>
      <c r="J11" s="88" t="str">
        <f>VLOOKUP(A11,'PAI 2025 GPS rempl2)'!$A$4:$V$503,18,0)</f>
        <v>Númerica</v>
      </c>
      <c r="K11" s="88" t="str">
        <f>VLOOKUP(A11,'PAI 2025 GPS rempl2)'!$A$4:$V$503,20,0)</f>
        <v>2025-02-03</v>
      </c>
      <c r="L11" s="88" t="str">
        <f>VLOOKUP(A11,'PAI 2025 GPS rempl2)'!$A$4:$V$503,21,0)</f>
        <v>2025-05-30</v>
      </c>
      <c r="M11" s="88" t="str">
        <f>VLOOKUP(A11,'PAI 2025 GPS rempl2)'!$A$4:$V$503,22,0)</f>
        <v>111-GRUPO DE TRABAJO DE ADMINISTRACIÓN DE PERSONAL;
20-OFICINA DE TECNOLOGÍA E INFORMÁTICA;
73-GRUPO DE TRABAJO DE COMUNICACION</v>
      </c>
      <c r="N11" s="88"/>
      <c r="O11" s="88"/>
      <c r="P11" s="88"/>
      <c r="Q11" s="88"/>
    </row>
    <row r="12" spans="1:17" x14ac:dyDescent="0.25">
      <c r="A12" s="87" t="s">
        <v>561</v>
      </c>
      <c r="B12" s="87" t="s">
        <v>533</v>
      </c>
      <c r="C12" s="88" t="s">
        <v>1815</v>
      </c>
      <c r="D12" s="88" t="s">
        <v>1814</v>
      </c>
      <c r="E12" s="88" t="s">
        <v>527</v>
      </c>
      <c r="F12" s="88"/>
      <c r="G12" s="88"/>
      <c r="H12" s="88" t="str">
        <f>VLOOKUP(A12,'PAI 2025 GPS rempl2)'!$A$4:$V$503,15,0)</f>
        <v>Realizar seguimiento trimestral  al diligenciamiento de la herramienta por parte de los servidores que se retiran y  apropiación por parte de los funcionarios que ingresan  y presentarlo al CIGD     (Informes (trimestrales)</v>
      </c>
      <c r="I12" s="88">
        <f>VLOOKUP(A12,'PAI 2025 GPS rempl2)'!$A$4:$V$503,17,0)</f>
        <v>2</v>
      </c>
      <c r="J12" s="88" t="str">
        <f>VLOOKUP(A12,'PAI 2025 GPS rempl2)'!$A$4:$V$503,18,0)</f>
        <v>Númerica</v>
      </c>
      <c r="K12" s="88" t="str">
        <f>VLOOKUP(A12,'PAI 2025 GPS rempl2)'!$A$4:$V$503,20,0)</f>
        <v>2025-06-03</v>
      </c>
      <c r="L12" s="88" t="str">
        <f>VLOOKUP(A12,'PAI 2025 GPS rempl2)'!$A$4:$V$503,21,0)</f>
        <v>2025-12-19</v>
      </c>
      <c r="M12" s="88" t="str">
        <f>VLOOKUP(A12,'PAI 2025 GPS rempl2)'!$A$4:$V$503,22,0)</f>
        <v>111-GRUPO DE TRABAJO DE ADMINISTRACIÓN DE PERSONAL</v>
      </c>
      <c r="N12" s="88"/>
      <c r="O12" s="88"/>
      <c r="P12" s="88"/>
      <c r="Q12" s="88"/>
    </row>
    <row r="13" spans="1:17" x14ac:dyDescent="0.25">
      <c r="A13" s="87" t="s">
        <v>565</v>
      </c>
      <c r="B13" s="87" t="s">
        <v>523</v>
      </c>
      <c r="C13" s="88" t="s">
        <v>1817</v>
      </c>
      <c r="D13" s="88" t="s">
        <v>1816</v>
      </c>
      <c r="E13" s="88" t="s">
        <v>566</v>
      </c>
      <c r="F13" s="88" t="s">
        <v>63</v>
      </c>
      <c r="G13" s="88" t="str">
        <f>VLOOKUP(A13,'PAI 2025 GPS rempl2)'!$E$4:$L$502,8,0)</f>
        <v>N/A</v>
      </c>
      <c r="H13" s="88" t="str">
        <f>VLOOKUP(A13,'PAI 2025 GPS rempl2)'!$A$4:$V$503,15,0)</f>
        <v>Plan Anual de Auditorías ejecutado y presentado al CICCI (actas del CICCI firmadas semestralmente por Superintendente y jefe OCI)</v>
      </c>
      <c r="I13" s="88">
        <f>VLOOKUP(A13,'PAI 2025 GPS rempl2)'!$A$4:$V$503,17,0)</f>
        <v>100</v>
      </c>
      <c r="J13" s="88" t="str">
        <f>VLOOKUP(A13,'PAI 2025 GPS rempl2)'!$A$4:$V$503,18,0)</f>
        <v>Porcentual</v>
      </c>
      <c r="K13" s="88" t="str">
        <f>VLOOKUP(A13,'PAI 2025 GPS rempl2)'!$A$4:$V$503,20,0)</f>
        <v>2025-01-02</v>
      </c>
      <c r="L13" s="88" t="str">
        <f>VLOOKUP(A13,'PAI 2025 GPS rempl2)'!$A$4:$V$503,21,0)</f>
        <v>2025-12-31</v>
      </c>
      <c r="M13" s="88" t="str">
        <f>VLOOKUP(A13,'PAI 2025 GPS rempl2)'!$A$4:$V$503,22,0)</f>
        <v>50-OFICINA DE CONTROL INTERNO</v>
      </c>
      <c r="N13" s="88" t="s">
        <v>2033</v>
      </c>
      <c r="O13" s="88" t="s">
        <v>1686</v>
      </c>
      <c r="P13" s="88">
        <v>0</v>
      </c>
      <c r="Q13" s="88" t="s">
        <v>1786</v>
      </c>
    </row>
    <row r="14" spans="1:17" x14ac:dyDescent="0.25">
      <c r="A14" s="87" t="s">
        <v>571</v>
      </c>
      <c r="B14" s="87" t="s">
        <v>533</v>
      </c>
      <c r="C14" s="88" t="s">
        <v>1817</v>
      </c>
      <c r="D14" s="88" t="s">
        <v>1816</v>
      </c>
      <c r="E14" s="88" t="s">
        <v>566</v>
      </c>
      <c r="F14" s="88"/>
      <c r="G14" s="88"/>
      <c r="H14" s="88" t="str">
        <f>VLOOKUP(A14,'PAI 2025 GPS rempl2)'!$A$4:$V$503,15,0)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8">
        <f>VLOOKUP(A14,'PAI 2025 GPS rempl2)'!$A$4:$V$503,17,0)</f>
        <v>100</v>
      </c>
      <c r="J14" s="88" t="str">
        <f>VLOOKUP(A14,'PAI 2025 GPS rempl2)'!$A$4:$V$503,18,0)</f>
        <v>Porcentual</v>
      </c>
      <c r="K14" s="88" t="str">
        <f>VLOOKUP(A14,'PAI 2025 GPS rempl2)'!$A$4:$V$503,20,0)</f>
        <v>2025-01-02</v>
      </c>
      <c r="L14" s="88" t="str">
        <f>VLOOKUP(A14,'PAI 2025 GPS rempl2)'!$A$4:$V$503,21,0)</f>
        <v>2025-12-31</v>
      </c>
      <c r="M14" s="88" t="str">
        <f>VLOOKUP(A14,'PAI 2025 GPS rempl2)'!$A$4:$V$503,22,0)</f>
        <v>50-OFICINA DE CONTROL INTERNO</v>
      </c>
      <c r="N14" s="88"/>
      <c r="O14" s="88"/>
      <c r="P14" s="88"/>
      <c r="Q14" s="88"/>
    </row>
    <row r="15" spans="1:17" x14ac:dyDescent="0.25">
      <c r="A15" s="87" t="s">
        <v>572</v>
      </c>
      <c r="B15" s="87" t="s">
        <v>533</v>
      </c>
      <c r="C15" s="88" t="s">
        <v>1817</v>
      </c>
      <c r="D15" s="88" t="s">
        <v>1816</v>
      </c>
      <c r="E15" s="88" t="s">
        <v>566</v>
      </c>
      <c r="F15" s="88"/>
      <c r="G15" s="88"/>
      <c r="H15" s="88" t="str">
        <f>VLOOKUP(A15,'PAI 2025 GPS rempl2)'!$A$4:$V$503,15,0)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8">
        <f>VLOOKUP(A15,'PAI 2025 GPS rempl2)'!$A$4:$V$503,17,0)</f>
        <v>2</v>
      </c>
      <c r="J15" s="88" t="str">
        <f>VLOOKUP(A15,'PAI 2025 GPS rempl2)'!$A$4:$V$503,18,0)</f>
        <v>Númerica</v>
      </c>
      <c r="K15" s="88" t="str">
        <f>VLOOKUP(A15,'PAI 2025 GPS rempl2)'!$A$4:$V$503,20,0)</f>
        <v>2025-06-03</v>
      </c>
      <c r="L15" s="88" t="str">
        <f>VLOOKUP(A15,'PAI 2025 GPS rempl2)'!$A$4:$V$503,21,0)</f>
        <v>2025-12-31</v>
      </c>
      <c r="M15" s="88" t="str">
        <f>VLOOKUP(A15,'PAI 2025 GPS rempl2)'!$A$4:$V$503,22,0)</f>
        <v>50-OFICINA DE CONTROL INTERNO</v>
      </c>
      <c r="N15" s="88"/>
      <c r="O15" s="88"/>
      <c r="P15" s="88"/>
      <c r="Q15" s="88"/>
    </row>
    <row r="16" spans="1:17" x14ac:dyDescent="0.25">
      <c r="A16" s="87" t="s">
        <v>574</v>
      </c>
      <c r="B16" s="87" t="s">
        <v>523</v>
      </c>
      <c r="C16" s="88" t="s">
        <v>1817</v>
      </c>
      <c r="D16" s="88" t="s">
        <v>1816</v>
      </c>
      <c r="E16" s="88" t="s">
        <v>566</v>
      </c>
      <c r="F16" s="88" t="s">
        <v>63</v>
      </c>
      <c r="G16" s="88" t="str">
        <f>VLOOKUP(A16,'PAI 2025 GPS rempl2)'!$E$4:$L$502,8,0)</f>
        <v>N/A</v>
      </c>
      <c r="H16" s="88" t="str">
        <f>VLOOKUP(A16,'PAI 2025 GPS rempl2)'!$A$4:$V$503,15,0)</f>
        <v>Seguimiento Planes de trabajo MIPG en el marco de la Política Control Interno, con seguimiento realizado y radicado ante la OAP  (Informe)
Entregable: (Informes de seguimiento  a la implementación y actas del comité)</v>
      </c>
      <c r="I16" s="88">
        <f>VLOOKUP(A16,'PAI 2025 GPS rempl2)'!$A$4:$V$503,17,0)</f>
        <v>3</v>
      </c>
      <c r="J16" s="88" t="str">
        <f>VLOOKUP(A16,'PAI 2025 GPS rempl2)'!$A$4:$V$503,18,0)</f>
        <v>Númerica</v>
      </c>
      <c r="K16" s="88" t="str">
        <f>VLOOKUP(A16,'PAI 2025 GPS rempl2)'!$A$4:$V$503,20,0)</f>
        <v>2025-04-01</v>
      </c>
      <c r="L16" s="88" t="str">
        <f>VLOOKUP(A16,'PAI 2025 GPS rempl2)'!$A$4:$V$503,21,0)</f>
        <v>2025-11-28</v>
      </c>
      <c r="M16" s="88" t="str">
        <f>VLOOKUP(A16,'PAI 2025 GPS rempl2)'!$A$4:$V$503,22,0)</f>
        <v>50-OFICINA DE CONTROL INTERNO</v>
      </c>
      <c r="N16" s="88" t="s">
        <v>2033</v>
      </c>
      <c r="O16" s="88" t="s">
        <v>1686</v>
      </c>
      <c r="P16" s="88">
        <v>0</v>
      </c>
      <c r="Q16" s="88" t="s">
        <v>1786</v>
      </c>
    </row>
    <row r="17" spans="1:17" x14ac:dyDescent="0.25">
      <c r="A17" s="87" t="s">
        <v>580</v>
      </c>
      <c r="B17" s="87" t="s">
        <v>533</v>
      </c>
      <c r="C17" s="88" t="s">
        <v>1817</v>
      </c>
      <c r="D17" s="88" t="s">
        <v>1816</v>
      </c>
      <c r="E17" s="88" t="s">
        <v>566</v>
      </c>
      <c r="F17" s="88"/>
      <c r="G17" s="88"/>
      <c r="H17" s="88" t="str">
        <f>VLOOKUP(A17,'PAI 2025 GPS rempl2)'!$A$4:$V$503,15,0)</f>
        <v>Realizar seguimiento a  los Planes de trabajo MIPG que afectan a la Política Control Interno, conforme a las recomendaciones del FURAG (Correo de solicitud de información a las áreas frente a los seguimientos de las MIPG cuando aplique)</v>
      </c>
      <c r="I17" s="88">
        <f>VLOOKUP(A17,'PAI 2025 GPS rempl2)'!$A$4:$V$503,17,0)</f>
        <v>3</v>
      </c>
      <c r="J17" s="88" t="str">
        <f>VLOOKUP(A17,'PAI 2025 GPS rempl2)'!$A$4:$V$503,18,0)</f>
        <v>Númerica</v>
      </c>
      <c r="K17" s="88" t="str">
        <f>VLOOKUP(A17,'PAI 2025 GPS rempl2)'!$A$4:$V$503,20,0)</f>
        <v>2025-04-01</v>
      </c>
      <c r="L17" s="88" t="str">
        <f>VLOOKUP(A17,'PAI 2025 GPS rempl2)'!$A$4:$V$503,21,0)</f>
        <v>2025-11-28</v>
      </c>
      <c r="M17" s="88" t="str">
        <f>VLOOKUP(A17,'PAI 2025 GPS rempl2)'!$A$4:$V$503,22,0)</f>
        <v>50-OFICINA DE CONTROL INTERNO</v>
      </c>
      <c r="N17" s="88"/>
      <c r="O17" s="88"/>
      <c r="P17" s="88"/>
      <c r="Q17" s="88"/>
    </row>
    <row r="18" spans="1:17" x14ac:dyDescent="0.25">
      <c r="A18" s="87" t="s">
        <v>582</v>
      </c>
      <c r="B18" s="87" t="s">
        <v>533</v>
      </c>
      <c r="C18" s="88" t="s">
        <v>1817</v>
      </c>
      <c r="D18" s="88" t="s">
        <v>1816</v>
      </c>
      <c r="E18" s="88" t="s">
        <v>566</v>
      </c>
      <c r="F18" s="88"/>
      <c r="G18" s="88"/>
      <c r="H18" s="88" t="str">
        <f>VLOOKUP(A18,'PAI 2025 GPS rempl2)'!$A$4:$V$503,15,0)</f>
        <v>Elaborar y presentar al Comité Institucional de Gestión y Desempeño el informe de seguimiento a la implementación del MIPG (Actas de CIGD)</v>
      </c>
      <c r="I18" s="88">
        <f>VLOOKUP(A18,'PAI 2025 GPS rempl2)'!$A$4:$V$503,17,0)</f>
        <v>3</v>
      </c>
      <c r="J18" s="88" t="str">
        <f>VLOOKUP(A18,'PAI 2025 GPS rempl2)'!$A$4:$V$503,18,0)</f>
        <v>Númerica</v>
      </c>
      <c r="K18" s="88" t="str">
        <f>VLOOKUP(A18,'PAI 2025 GPS rempl2)'!$A$4:$V$503,20,0)</f>
        <v>2025-04-01</v>
      </c>
      <c r="L18" s="88" t="str">
        <f>VLOOKUP(A18,'PAI 2025 GPS rempl2)'!$A$4:$V$503,21,0)</f>
        <v>2025-11-28</v>
      </c>
      <c r="M18" s="88" t="str">
        <f>VLOOKUP(A18,'PAI 2025 GPS rempl2)'!$A$4:$V$503,22,0)</f>
        <v>50-OFICINA DE CONTROL INTERNO</v>
      </c>
      <c r="N18" s="88"/>
      <c r="O18" s="88"/>
      <c r="P18" s="88"/>
      <c r="Q18" s="88"/>
    </row>
    <row r="19" spans="1:17" x14ac:dyDescent="0.25">
      <c r="A19" s="87" t="s">
        <v>584</v>
      </c>
      <c r="B19" s="87" t="s">
        <v>523</v>
      </c>
      <c r="C19" s="88" t="s">
        <v>1817</v>
      </c>
      <c r="D19" s="88" t="s">
        <v>1816</v>
      </c>
      <c r="E19" s="88" t="s">
        <v>566</v>
      </c>
      <c r="F19" s="88" t="s">
        <v>63</v>
      </c>
      <c r="G19" s="88" t="str">
        <f>VLOOKUP(A19,'PAI 2025 GPS rempl2)'!$E$4:$L$502,8,0)</f>
        <v>N/A</v>
      </c>
      <c r="H19" s="88" t="str">
        <f>VLOOKUP(A19,'PAI 2025 GPS rempl2)'!$A$4:$V$503,15,0)</f>
        <v>Objetivos estratégicos y orientaciones PND, evaluados frente a la planeación 2025 y el PES (Informe elaborado y enviado a Despacho y OAP/memorando o correo)</v>
      </c>
      <c r="I19" s="88">
        <f>VLOOKUP(A19,'PAI 2025 GPS rempl2)'!$A$4:$V$503,17,0)</f>
        <v>1</v>
      </c>
      <c r="J19" s="88" t="str">
        <f>VLOOKUP(A19,'PAI 2025 GPS rempl2)'!$A$4:$V$503,18,0)</f>
        <v>Númerica</v>
      </c>
      <c r="K19" s="88" t="str">
        <f>VLOOKUP(A19,'PAI 2025 GPS rempl2)'!$A$4:$V$503,20,0)</f>
        <v>2025-02-19</v>
      </c>
      <c r="L19" s="88" t="str">
        <f>VLOOKUP(A19,'PAI 2025 GPS rempl2)'!$A$4:$V$503,21,0)</f>
        <v>2025-12-19</v>
      </c>
      <c r="M19" s="88" t="str">
        <f>VLOOKUP(A19,'PAI 2025 GPS rempl2)'!$A$4:$V$503,22,0)</f>
        <v>50-OFICINA DE CONTROL INTERNO</v>
      </c>
      <c r="N19" s="88" t="s">
        <v>2033</v>
      </c>
      <c r="O19" s="88" t="s">
        <v>1686</v>
      </c>
      <c r="P19" s="88">
        <v>0</v>
      </c>
      <c r="Q19" s="88" t="s">
        <v>1786</v>
      </c>
    </row>
    <row r="20" spans="1:17" x14ac:dyDescent="0.25">
      <c r="A20" s="87" t="s">
        <v>586</v>
      </c>
      <c r="B20" s="87" t="s">
        <v>533</v>
      </c>
      <c r="C20" s="88" t="s">
        <v>1817</v>
      </c>
      <c r="D20" s="88" t="s">
        <v>1816</v>
      </c>
      <c r="E20" s="88" t="s">
        <v>566</v>
      </c>
      <c r="F20" s="88"/>
      <c r="G20" s="88"/>
      <c r="H20" s="88" t="str">
        <f>VLOOKUP(A20,'PAI 2025 GPS rempl2)'!$A$4:$V$503,15,0)</f>
        <v>Evaluar el cumplimiento de compromisos que la Superintendencia  tiene en el Plan Estratégico Sectorial frente a los objetivos estratégicos del ministerio (informe con los resultados de la evaluación elaborado)</v>
      </c>
      <c r="I20" s="88">
        <f>VLOOKUP(A20,'PAI 2025 GPS rempl2)'!$A$4:$V$503,17,0)</f>
        <v>1</v>
      </c>
      <c r="J20" s="88" t="str">
        <f>VLOOKUP(A20,'PAI 2025 GPS rempl2)'!$A$4:$V$503,18,0)</f>
        <v>Númerica</v>
      </c>
      <c r="K20" s="88" t="str">
        <f>VLOOKUP(A20,'PAI 2025 GPS rempl2)'!$A$4:$V$503,20,0)</f>
        <v>2025-02-19</v>
      </c>
      <c r="L20" s="88" t="str">
        <f>VLOOKUP(A20,'PAI 2025 GPS rempl2)'!$A$4:$V$503,21,0)</f>
        <v>2025-12-19</v>
      </c>
      <c r="M20" s="88" t="str">
        <f>VLOOKUP(A20,'PAI 2025 GPS rempl2)'!$A$4:$V$503,22,0)</f>
        <v>50-OFICINA DE CONTROL INTERNO</v>
      </c>
      <c r="N20" s="88"/>
      <c r="O20" s="88"/>
      <c r="P20" s="88"/>
      <c r="Q20" s="88"/>
    </row>
    <row r="21" spans="1:17" x14ac:dyDescent="0.25">
      <c r="A21" s="87" t="s">
        <v>588</v>
      </c>
      <c r="B21" s="87" t="s">
        <v>533</v>
      </c>
      <c r="C21" s="88" t="s">
        <v>1817</v>
      </c>
      <c r="D21" s="88" t="s">
        <v>1816</v>
      </c>
      <c r="E21" s="88" t="s">
        <v>566</v>
      </c>
      <c r="F21" s="88"/>
      <c r="G21" s="88"/>
      <c r="H21" s="88" t="str">
        <f>VLOOKUP(A21,'PAI 2025 GPS rempl2)'!$A$4:$V$503,15,0)</f>
        <v>Evaluar cumplimiento de los Objetivos Estrategicos  y el Plan Nacional de Desarrollo frente a las responsabilidades determinadas por los mismos para la SIC. (informe con los resultados de la evaluación elaborado).</v>
      </c>
      <c r="I21" s="88">
        <f>VLOOKUP(A21,'PAI 2025 GPS rempl2)'!$A$4:$V$503,17,0)</f>
        <v>1</v>
      </c>
      <c r="J21" s="88" t="str">
        <f>VLOOKUP(A21,'PAI 2025 GPS rempl2)'!$A$4:$V$503,18,0)</f>
        <v>Númerica</v>
      </c>
      <c r="K21" s="88" t="str">
        <f>VLOOKUP(A21,'PAI 2025 GPS rempl2)'!$A$4:$V$503,20,0)</f>
        <v>2025-02-19</v>
      </c>
      <c r="L21" s="88" t="str">
        <f>VLOOKUP(A21,'PAI 2025 GPS rempl2)'!$A$4:$V$503,21,0)</f>
        <v>2025-12-19</v>
      </c>
      <c r="M21" s="88" t="str">
        <f>VLOOKUP(A21,'PAI 2025 GPS rempl2)'!$A$4:$V$503,22,0)</f>
        <v>50-OFICINA DE CONTROL INTERNO</v>
      </c>
      <c r="N21" s="88"/>
      <c r="O21" s="88"/>
      <c r="P21" s="88"/>
      <c r="Q21" s="88"/>
    </row>
    <row r="22" spans="1:17" x14ac:dyDescent="0.25">
      <c r="A22" s="87" t="s">
        <v>589</v>
      </c>
      <c r="B22" s="87" t="s">
        <v>533</v>
      </c>
      <c r="C22" s="88" t="s">
        <v>1817</v>
      </c>
      <c r="D22" s="88" t="s">
        <v>1816</v>
      </c>
      <c r="E22" s="88" t="s">
        <v>566</v>
      </c>
      <c r="F22" s="88"/>
      <c r="G22" s="88"/>
      <c r="H22" s="88" t="str">
        <f>VLOOKUP(A22,'PAI 2025 GPS rempl2)'!$A$4:$V$503,15,0)</f>
        <v>Elaborar y radicar ante los responsables, el informe. (informe con los resultados de la evaluación elaborado y radicado al Superintendente y OAP / Correo-Memorando)</v>
      </c>
      <c r="I22" s="88">
        <f>VLOOKUP(A22,'PAI 2025 GPS rempl2)'!$A$4:$V$503,17,0)</f>
        <v>1</v>
      </c>
      <c r="J22" s="88" t="str">
        <f>VLOOKUP(A22,'PAI 2025 GPS rempl2)'!$A$4:$V$503,18,0)</f>
        <v>Númerica</v>
      </c>
      <c r="K22" s="88" t="str">
        <f>VLOOKUP(A22,'PAI 2025 GPS rempl2)'!$A$4:$V$503,20,0)</f>
        <v>2025-02-19</v>
      </c>
      <c r="L22" s="88" t="str">
        <f>VLOOKUP(A22,'PAI 2025 GPS rempl2)'!$A$4:$V$503,21,0)</f>
        <v>2025-12-19</v>
      </c>
      <c r="M22" s="88" t="str">
        <f>VLOOKUP(A22,'PAI 2025 GPS rempl2)'!$A$4:$V$503,22,0)</f>
        <v>50-OFICINA DE CONTROL INTERNO</v>
      </c>
      <c r="N22" s="88"/>
      <c r="O22" s="88"/>
      <c r="P22" s="88"/>
      <c r="Q22" s="88"/>
    </row>
    <row r="23" spans="1:17" x14ac:dyDescent="0.25">
      <c r="A23" s="87" t="s">
        <v>591</v>
      </c>
      <c r="B23" s="87" t="s">
        <v>523</v>
      </c>
      <c r="C23" s="88" t="s">
        <v>1819</v>
      </c>
      <c r="D23" s="88" t="s">
        <v>1818</v>
      </c>
      <c r="E23" s="88" t="s">
        <v>592</v>
      </c>
      <c r="F23" s="88" t="s">
        <v>12</v>
      </c>
      <c r="G23" s="88" t="str">
        <f>VLOOKUP(A23,'PAI 2025 GPS rempl2)'!$E$4:$L$502,8,0)</f>
        <v>C-3599-0200-0006-53105d</v>
      </c>
      <c r="H23" s="88" t="str">
        <f>VLOOKUP(A23,'PAI 2025 GPS rempl2)'!$A$4:$V$503,15,0)</f>
        <v>Plan de acción para el intercambio de información, implementado  (Informe semestral de  la implementación del plan de acción para el intercambio de información- soportes documentales de cumplimiento)</v>
      </c>
      <c r="I23" s="88">
        <f>VLOOKUP(A23,'PAI 2025 GPS rempl2)'!$A$4:$V$503,17,0)</f>
        <v>100</v>
      </c>
      <c r="J23" s="88" t="str">
        <f>VLOOKUP(A23,'PAI 2025 GPS rempl2)'!$A$4:$V$503,18,0)</f>
        <v>Porcentual</v>
      </c>
      <c r="K23" s="88" t="str">
        <f>VLOOKUP(A23,'PAI 2025 GPS rempl2)'!$A$4:$V$503,20,0)</f>
        <v>2025-02-03</v>
      </c>
      <c r="L23" s="88" t="str">
        <f>VLOOKUP(A23,'PAI 2025 GPS rempl2)'!$A$4:$V$503,21,0)</f>
        <v>2025-12-12</v>
      </c>
      <c r="M23" s="88" t="str">
        <f>VLOOKUP(A23,'PAI 2025 GPS rempl2)'!$A$4:$V$503,22,0)</f>
        <v>20-OFICINA DE TECNOLOGÍA E INFORMÁTICA</v>
      </c>
      <c r="N23" s="88" t="s">
        <v>1687</v>
      </c>
      <c r="O23" s="88" t="s">
        <v>1688</v>
      </c>
      <c r="P23" s="88" t="s">
        <v>1839</v>
      </c>
      <c r="Q23" s="88" t="s">
        <v>1786</v>
      </c>
    </row>
    <row r="24" spans="1:17" x14ac:dyDescent="0.25">
      <c r="A24" s="87" t="s">
        <v>595</v>
      </c>
      <c r="B24" s="87" t="s">
        <v>533</v>
      </c>
      <c r="C24" s="88" t="s">
        <v>1819</v>
      </c>
      <c r="D24" s="88" t="s">
        <v>1818</v>
      </c>
      <c r="E24" s="88" t="s">
        <v>592</v>
      </c>
      <c r="F24" s="88"/>
      <c r="G24" s="88"/>
      <c r="H24" s="88" t="str">
        <f>VLOOKUP(A24,'PAI 2025 GPS rempl2)'!$A$4:$V$503,15,0)</f>
        <v>Definir plan de acción para el intercambio de información de acuerdo con el marco de Interoperabilidad  (Plan definido / único entregable)</v>
      </c>
      <c r="I24" s="88">
        <f>VLOOKUP(A24,'PAI 2025 GPS rempl2)'!$A$4:$V$503,17,0)</f>
        <v>1</v>
      </c>
      <c r="J24" s="88" t="str">
        <f>VLOOKUP(A24,'PAI 2025 GPS rempl2)'!$A$4:$V$503,18,0)</f>
        <v>Númerica</v>
      </c>
      <c r="K24" s="88" t="str">
        <f>VLOOKUP(A24,'PAI 2025 GPS rempl2)'!$A$4:$V$503,20,0)</f>
        <v>2025-02-03</v>
      </c>
      <c r="L24" s="88" t="str">
        <f>VLOOKUP(A24,'PAI 2025 GPS rempl2)'!$A$4:$V$503,21,0)</f>
        <v>2025-02-28</v>
      </c>
      <c r="M24" s="88" t="str">
        <f>VLOOKUP(A24,'PAI 2025 GPS rempl2)'!$A$4:$V$503,22,0)</f>
        <v>20-OFICINA DE TECNOLOGÍA E INFORMÁTICA</v>
      </c>
      <c r="N24" s="88"/>
      <c r="O24" s="88"/>
      <c r="P24" s="88"/>
      <c r="Q24" s="88"/>
    </row>
    <row r="25" spans="1:17" x14ac:dyDescent="0.25">
      <c r="A25" s="87" t="s">
        <v>597</v>
      </c>
      <c r="B25" s="87" t="s">
        <v>533</v>
      </c>
      <c r="C25" s="88" t="s">
        <v>1819</v>
      </c>
      <c r="D25" s="88" t="s">
        <v>1818</v>
      </c>
      <c r="E25" s="88" t="s">
        <v>592</v>
      </c>
      <c r="F25" s="88"/>
      <c r="G25" s="88"/>
      <c r="H25" s="88" t="str">
        <f>VLOOKUP(A25,'PAI 2025 GPS rempl2)'!$A$4:$V$503,15,0)</f>
        <v>Implementar el plan de acción para el intercambio de información de acuerdo con el marco de Interoperabilidad  (Informe semestral de  la implementación del plan de acción para el intercambio de información- soportes documentales de cumplimiento)</v>
      </c>
      <c r="I25" s="88">
        <f>VLOOKUP(A25,'PAI 2025 GPS rempl2)'!$A$4:$V$503,17,0)</f>
        <v>100</v>
      </c>
      <c r="J25" s="88" t="str">
        <f>VLOOKUP(A25,'PAI 2025 GPS rempl2)'!$A$4:$V$503,18,0)</f>
        <v>Porcentual</v>
      </c>
      <c r="K25" s="88" t="str">
        <f>VLOOKUP(A25,'PAI 2025 GPS rempl2)'!$A$4:$V$503,20,0)</f>
        <v>2025-03-03</v>
      </c>
      <c r="L25" s="88" t="str">
        <f>VLOOKUP(A25,'PAI 2025 GPS rempl2)'!$A$4:$V$503,21,0)</f>
        <v>2025-12-12</v>
      </c>
      <c r="M25" s="88" t="str">
        <f>VLOOKUP(A25,'PAI 2025 GPS rempl2)'!$A$4:$V$503,22,0)</f>
        <v>20-OFICINA DE TECNOLOGÍA E INFORMÁTICA</v>
      </c>
      <c r="N25" s="88"/>
      <c r="O25" s="88"/>
      <c r="P25" s="88"/>
      <c r="Q25" s="88"/>
    </row>
    <row r="26" spans="1:17" x14ac:dyDescent="0.25">
      <c r="A26" s="87" t="s">
        <v>599</v>
      </c>
      <c r="B26" s="87" t="s">
        <v>523</v>
      </c>
      <c r="C26" s="88" t="s">
        <v>1819</v>
      </c>
      <c r="D26" s="88" t="s">
        <v>1818</v>
      </c>
      <c r="E26" s="88" t="s">
        <v>592</v>
      </c>
      <c r="F26" s="88" t="s">
        <v>12</v>
      </c>
      <c r="G26" s="88" t="str">
        <f>VLOOKUP(A26,'PAI 2025 GPS rempl2)'!$E$4:$L$502,8,0)</f>
        <v>C-3599-0200-0006-53105d</v>
      </c>
      <c r="H26" s="88" t="str">
        <f>VLOOKUP(A26,'PAI 2025 GPS rempl2)'!$A$4:$V$503,15,0)</f>
        <v>Modelo de gobierno y gestión de datos en el marco del Plan Nacional de Infraestructura de Datos,  implementado  (Informes de seguimiento y avance trimestrales con soportes documentales del cumplimiento)</v>
      </c>
      <c r="I26" s="88">
        <f>VLOOKUP(A26,'PAI 2025 GPS rempl2)'!$A$4:$V$503,17,0)</f>
        <v>100</v>
      </c>
      <c r="J26" s="88" t="str">
        <f>VLOOKUP(A26,'PAI 2025 GPS rempl2)'!$A$4:$V$503,18,0)</f>
        <v>Porcentual</v>
      </c>
      <c r="K26" s="88" t="str">
        <f>VLOOKUP(A26,'PAI 2025 GPS rempl2)'!$A$4:$V$503,20,0)</f>
        <v>2025-02-03</v>
      </c>
      <c r="L26" s="88" t="str">
        <f>VLOOKUP(A26,'PAI 2025 GPS rempl2)'!$A$4:$V$503,21,0)</f>
        <v>2025-12-12</v>
      </c>
      <c r="M26" s="88" t="str">
        <f>VLOOKUP(A26,'PAI 2025 GPS rempl2)'!$A$4:$V$503,22,0)</f>
        <v>20-OFICINA DE TECNOLOGÍA E INFORMÁTICA</v>
      </c>
      <c r="N26" s="88" t="s">
        <v>1687</v>
      </c>
      <c r="O26" s="88" t="s">
        <v>1688</v>
      </c>
      <c r="P26" s="88">
        <v>0</v>
      </c>
      <c r="Q26" s="88" t="s">
        <v>1786</v>
      </c>
    </row>
    <row r="27" spans="1:17" x14ac:dyDescent="0.25">
      <c r="A27" s="87" t="s">
        <v>601</v>
      </c>
      <c r="B27" s="87" t="s">
        <v>533</v>
      </c>
      <c r="C27" s="88" t="s">
        <v>1819</v>
      </c>
      <c r="D27" s="88" t="s">
        <v>1818</v>
      </c>
      <c r="E27" s="88" t="s">
        <v>592</v>
      </c>
      <c r="F27" s="88"/>
      <c r="G27" s="88"/>
      <c r="H27" s="88" t="str">
        <f>VLOOKUP(A27,'PAI 2025 GPS rempl2)'!$A$4:$V$503,15,0)</f>
        <v>Definir el plan de trabajo para la estrategia de gobierno y calidad de datos para la SIC (Documento del Plan  de trabajo para la estrategia de gobierno y calidad de datos, elaborado / único entregable)</v>
      </c>
      <c r="I27" s="88">
        <f>VLOOKUP(A27,'PAI 2025 GPS rempl2)'!$A$4:$V$503,17,0)</f>
        <v>1</v>
      </c>
      <c r="J27" s="88" t="str">
        <f>VLOOKUP(A27,'PAI 2025 GPS rempl2)'!$A$4:$V$503,18,0)</f>
        <v>Númerica</v>
      </c>
      <c r="K27" s="88" t="str">
        <f>VLOOKUP(A27,'PAI 2025 GPS rempl2)'!$A$4:$V$503,20,0)</f>
        <v>2025-02-03</v>
      </c>
      <c r="L27" s="88" t="str">
        <f>VLOOKUP(A27,'PAI 2025 GPS rempl2)'!$A$4:$V$503,21,0)</f>
        <v>2025-03-29</v>
      </c>
      <c r="M27" s="88" t="str">
        <f>VLOOKUP(A27,'PAI 2025 GPS rempl2)'!$A$4:$V$503,22,0)</f>
        <v>20-OFICINA DE TECNOLOGÍA E INFORMÁTICA</v>
      </c>
      <c r="N27" s="88"/>
      <c r="O27" s="88"/>
      <c r="P27" s="88"/>
      <c r="Q27" s="88"/>
    </row>
    <row r="28" spans="1:17" x14ac:dyDescent="0.25">
      <c r="A28" s="87" t="s">
        <v>603</v>
      </c>
      <c r="B28" s="87" t="s">
        <v>533</v>
      </c>
      <c r="C28" s="88" t="s">
        <v>1819</v>
      </c>
      <c r="D28" s="88" t="s">
        <v>1818</v>
      </c>
      <c r="E28" s="88" t="s">
        <v>592</v>
      </c>
      <c r="F28" s="88"/>
      <c r="G28" s="88"/>
      <c r="H28" s="88" t="str">
        <f>VLOOKUP(A28,'PAI 2025 GPS rempl2)'!$A$4:$V$503,15,0)</f>
        <v>Implementar el plan de trabajo para la estrategia de gobierno y calidad de datos   (Informes de seguimiento y avance trimestrales con soportes documentales del cumplimiento con corte  marzo, junio, septiembre, diciembre)</v>
      </c>
      <c r="I28" s="88">
        <f>VLOOKUP(A28,'PAI 2025 GPS rempl2)'!$A$4:$V$503,17,0)</f>
        <v>100</v>
      </c>
      <c r="J28" s="88" t="str">
        <f>VLOOKUP(A28,'PAI 2025 GPS rempl2)'!$A$4:$V$503,18,0)</f>
        <v>Porcentual</v>
      </c>
      <c r="K28" s="88" t="str">
        <f>VLOOKUP(A28,'PAI 2025 GPS rempl2)'!$A$4:$V$503,20,0)</f>
        <v>2025-03-03</v>
      </c>
      <c r="L28" s="88" t="str">
        <f>VLOOKUP(A28,'PAI 2025 GPS rempl2)'!$A$4:$V$503,21,0)</f>
        <v>2025-12-12</v>
      </c>
      <c r="M28" s="88" t="str">
        <f>VLOOKUP(A28,'PAI 2025 GPS rempl2)'!$A$4:$V$503,22,0)</f>
        <v>20-OFICINA DE TECNOLOGÍA E INFORMÁTICA</v>
      </c>
      <c r="N28" s="88"/>
      <c r="O28" s="88"/>
      <c r="P28" s="88"/>
      <c r="Q28" s="88"/>
    </row>
    <row r="29" spans="1:17" x14ac:dyDescent="0.25">
      <c r="A29" s="87" t="s">
        <v>604</v>
      </c>
      <c r="B29" s="87" t="s">
        <v>523</v>
      </c>
      <c r="C29" s="88" t="s">
        <v>1819</v>
      </c>
      <c r="D29" s="88" t="s">
        <v>1820</v>
      </c>
      <c r="E29" s="88" t="s">
        <v>1730</v>
      </c>
      <c r="F29" s="88" t="s">
        <v>63</v>
      </c>
      <c r="G29" s="88" t="str">
        <f>VLOOKUP(A29,'PAI 2025 GPS rempl2)'!$E$4:$L$502,8,0)</f>
        <v>C-3599-0200-0006-53105d</v>
      </c>
      <c r="H29" s="88" t="str">
        <f>VLOOKUP(A29,'PAI 2025 GPS rempl2)'!$A$4:$V$503,15,0)</f>
        <v>Plan de implementación de Seguridad y privacidad de la información, ejecutado (Informes de seguimiento y avance trimestrales con soportes documentales del cumplimiento)</v>
      </c>
      <c r="I29" s="88">
        <f>VLOOKUP(A29,'PAI 2025 GPS rempl2)'!$A$4:$V$503,17,0)</f>
        <v>100</v>
      </c>
      <c r="J29" s="88" t="str">
        <f>VLOOKUP(A29,'PAI 2025 GPS rempl2)'!$A$4:$V$503,18,0)</f>
        <v>Porcentual</v>
      </c>
      <c r="K29" s="88" t="str">
        <f>VLOOKUP(A29,'PAI 2025 GPS rempl2)'!$A$4:$V$503,20,0)</f>
        <v>2025-01-13</v>
      </c>
      <c r="L29" s="88" t="str">
        <f>VLOOKUP(A29,'PAI 2025 GPS rempl2)'!$A$4:$V$503,21,0)</f>
        <v>2025-12-12</v>
      </c>
      <c r="M29" s="88" t="str">
        <f>VLOOKUP(A29,'PAI 2025 GPS rempl2)'!$A$4:$V$503,22,0)</f>
        <v>20-OFICINA DE TECNOLOGÍA E INFORMÁTICA</v>
      </c>
      <c r="N29" s="88" t="s">
        <v>2033</v>
      </c>
      <c r="O29" s="88" t="s">
        <v>1686</v>
      </c>
      <c r="P29" s="88" t="s">
        <v>1840</v>
      </c>
      <c r="Q29" s="88" t="s">
        <v>1786</v>
      </c>
    </row>
    <row r="30" spans="1:17" x14ac:dyDescent="0.25">
      <c r="A30" s="87" t="s">
        <v>607</v>
      </c>
      <c r="B30" s="87" t="s">
        <v>533</v>
      </c>
      <c r="C30" s="88" t="s">
        <v>1819</v>
      </c>
      <c r="D30" s="88" t="s">
        <v>1820</v>
      </c>
      <c r="E30" s="88" t="s">
        <v>1730</v>
      </c>
      <c r="F30" s="88"/>
      <c r="G30" s="88"/>
      <c r="H30" s="88" t="str">
        <f>VLOOKUP(A30,'PAI 2025 GPS rempl2)'!$A$4:$V$503,15,0)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8">
        <f>VLOOKUP(A30,'PAI 2025 GPS rempl2)'!$A$4:$V$503,17,0)</f>
        <v>1</v>
      </c>
      <c r="J30" s="88" t="str">
        <f>VLOOKUP(A30,'PAI 2025 GPS rempl2)'!$A$4:$V$503,18,0)</f>
        <v>Númerica</v>
      </c>
      <c r="K30" s="88" t="str">
        <f>VLOOKUP(A30,'PAI 2025 GPS rempl2)'!$A$4:$V$503,20,0)</f>
        <v>2025-01-13</v>
      </c>
      <c r="L30" s="88" t="str">
        <f>VLOOKUP(A30,'PAI 2025 GPS rempl2)'!$A$4:$V$503,21,0)</f>
        <v>2025-01-31</v>
      </c>
      <c r="M30" s="88" t="str">
        <f>VLOOKUP(A30,'PAI 2025 GPS rempl2)'!$A$4:$V$503,22,0)</f>
        <v>20-OFICINA DE TECNOLOGÍA E INFORMÁTICA</v>
      </c>
      <c r="N30" s="88"/>
      <c r="O30" s="88"/>
      <c r="P30" s="88"/>
      <c r="Q30" s="88"/>
    </row>
    <row r="31" spans="1:17" x14ac:dyDescent="0.25">
      <c r="A31" s="87" t="s">
        <v>608</v>
      </c>
      <c r="B31" s="87" t="s">
        <v>533</v>
      </c>
      <c r="C31" s="88" t="s">
        <v>1819</v>
      </c>
      <c r="D31" s="88" t="s">
        <v>1820</v>
      </c>
      <c r="E31" s="88" t="s">
        <v>1730</v>
      </c>
      <c r="F31" s="88"/>
      <c r="G31" s="88"/>
      <c r="H31" s="88" t="str">
        <f>VLOOKUP(A31,'PAI 2025 GPS rempl2)'!$A$4:$V$503,15,0)</f>
        <v>Implementar el Plan de Seguridad  y Privacidad de la información aprobado (Informes de seguimiento y avance trimestrales con soportes documentales del cumplimiento con corte  marzo, junio, septiembre, diciembre)</v>
      </c>
      <c r="I31" s="88">
        <f>VLOOKUP(A31,'PAI 2025 GPS rempl2)'!$A$4:$V$503,17,0)</f>
        <v>100</v>
      </c>
      <c r="J31" s="88" t="str">
        <f>VLOOKUP(A31,'PAI 2025 GPS rempl2)'!$A$4:$V$503,18,0)</f>
        <v>Porcentual</v>
      </c>
      <c r="K31" s="88" t="str">
        <f>VLOOKUP(A31,'PAI 2025 GPS rempl2)'!$A$4:$V$503,20,0)</f>
        <v>2025-02-03</v>
      </c>
      <c r="L31" s="88" t="str">
        <f>VLOOKUP(A31,'PAI 2025 GPS rempl2)'!$A$4:$V$503,21,0)</f>
        <v>2025-12-12</v>
      </c>
      <c r="M31" s="88" t="str">
        <f>VLOOKUP(A31,'PAI 2025 GPS rempl2)'!$A$4:$V$503,22,0)</f>
        <v>20-OFICINA DE TECNOLOGÍA E INFORMÁTICA</v>
      </c>
      <c r="N31" s="88"/>
      <c r="O31" s="88"/>
      <c r="P31" s="88"/>
      <c r="Q31" s="88"/>
    </row>
    <row r="32" spans="1:17" x14ac:dyDescent="0.25">
      <c r="A32" s="87" t="s">
        <v>609</v>
      </c>
      <c r="B32" s="87" t="s">
        <v>523</v>
      </c>
      <c r="C32" s="88" t="s">
        <v>1819</v>
      </c>
      <c r="D32" s="88" t="s">
        <v>1820</v>
      </c>
      <c r="E32" s="88" t="s">
        <v>1730</v>
      </c>
      <c r="F32" s="88" t="s">
        <v>63</v>
      </c>
      <c r="G32" s="88" t="str">
        <f>VLOOKUP(A32,'PAI 2025 GPS rempl2)'!$E$4:$L$502,8,0)</f>
        <v>C-3599-0200-0006-53105d</v>
      </c>
      <c r="H32" s="88" t="str">
        <f>VLOOKUP(A32,'PAI 2025 GPS rempl2)'!$A$4:$V$503,15,0)</f>
        <v>Plan de tratamiento de riesgos de Seguridad y Privacidad de la información, monitoreado (Informes de seguimiento y avance trimestrales con soportes documentales del cumplimiento)</v>
      </c>
      <c r="I32" s="88">
        <f>VLOOKUP(A32,'PAI 2025 GPS rempl2)'!$A$4:$V$503,17,0)</f>
        <v>100</v>
      </c>
      <c r="J32" s="88" t="str">
        <f>VLOOKUP(A32,'PAI 2025 GPS rempl2)'!$A$4:$V$503,18,0)</f>
        <v>Porcentual</v>
      </c>
      <c r="K32" s="88" t="str">
        <f>VLOOKUP(A32,'PAI 2025 GPS rempl2)'!$A$4:$V$503,20,0)</f>
        <v>2025-01-27</v>
      </c>
      <c r="L32" s="88" t="str">
        <f>VLOOKUP(A32,'PAI 2025 GPS rempl2)'!$A$4:$V$503,21,0)</f>
        <v>2025-12-12</v>
      </c>
      <c r="M32" s="88" t="str">
        <f>VLOOKUP(A32,'PAI 2025 GPS rempl2)'!$A$4:$V$503,22,0)</f>
        <v>20-OFICINA DE TECNOLOGÍA E INFORMÁTICA</v>
      </c>
      <c r="N32" s="88" t="s">
        <v>2033</v>
      </c>
      <c r="O32" s="88" t="s">
        <v>1686</v>
      </c>
      <c r="P32" s="88" t="s">
        <v>1838</v>
      </c>
      <c r="Q32" s="88" t="s">
        <v>1786</v>
      </c>
    </row>
    <row r="33" spans="1:17" x14ac:dyDescent="0.25">
      <c r="A33" s="87" t="s">
        <v>613</v>
      </c>
      <c r="B33" s="87" t="s">
        <v>533</v>
      </c>
      <c r="C33" s="88" t="s">
        <v>1819</v>
      </c>
      <c r="D33" s="88" t="s">
        <v>1820</v>
      </c>
      <c r="E33" s="88" t="s">
        <v>1730</v>
      </c>
      <c r="F33" s="88"/>
      <c r="G33" s="88"/>
      <c r="H33" s="88" t="str">
        <f>VLOOKUP(A33,'PAI 2025 GPS rempl2)'!$A$4:$V$503,15,0)</f>
        <v>Consolidar los riesgos de seguridad de la información con sus respectivos tratamientos, fechas y responsables  (Excel del plan de tratamiento de riesgos de seguridad y privacidad de la información/ único entregable)</v>
      </c>
      <c r="I33" s="88">
        <f>VLOOKUP(A33,'PAI 2025 GPS rempl2)'!$A$4:$V$503,17,0)</f>
        <v>1</v>
      </c>
      <c r="J33" s="88" t="str">
        <f>VLOOKUP(A33,'PAI 2025 GPS rempl2)'!$A$4:$V$503,18,0)</f>
        <v>Númerica</v>
      </c>
      <c r="K33" s="88" t="str">
        <f>VLOOKUP(A33,'PAI 2025 GPS rempl2)'!$A$4:$V$503,20,0)</f>
        <v>2025-01-27</v>
      </c>
      <c r="L33" s="88" t="str">
        <f>VLOOKUP(A33,'PAI 2025 GPS rempl2)'!$A$4:$V$503,21,0)</f>
        <v>2025-04-30</v>
      </c>
      <c r="M33" s="88" t="str">
        <f>VLOOKUP(A33,'PAI 2025 GPS rempl2)'!$A$4:$V$503,22,0)</f>
        <v>20-OFICINA DE TECNOLOGÍA E INFORMÁTICA</v>
      </c>
      <c r="N33" s="88"/>
      <c r="O33" s="88"/>
      <c r="P33" s="88"/>
      <c r="Q33" s="88"/>
    </row>
    <row r="34" spans="1:17" x14ac:dyDescent="0.25">
      <c r="A34" s="87" t="s">
        <v>616</v>
      </c>
      <c r="B34" s="87" t="s">
        <v>533</v>
      </c>
      <c r="C34" s="88" t="s">
        <v>1819</v>
      </c>
      <c r="D34" s="88" t="s">
        <v>1820</v>
      </c>
      <c r="E34" s="88" t="s">
        <v>1730</v>
      </c>
      <c r="F34" s="88"/>
      <c r="G34" s="88"/>
      <c r="H34" s="88" t="str">
        <f>VLOOKUP(A34,'PAI 2025 GPS rempl2)'!$A$4:$V$503,15,0)</f>
        <v>Realizar el monitoreo al plan de tratamiento de los riesgos de seguridad y privacidad de la información trimestralmente (Informes de seguimiento y avance trimestrales con soportes documentales del cumplimiento con corte  junio, septiembre, diciembre)</v>
      </c>
      <c r="I34" s="88">
        <f>VLOOKUP(A34,'PAI 2025 GPS rempl2)'!$A$4:$V$503,17,0)</f>
        <v>100</v>
      </c>
      <c r="J34" s="88" t="str">
        <f>VLOOKUP(A34,'PAI 2025 GPS rempl2)'!$A$4:$V$503,18,0)</f>
        <v>Porcentual</v>
      </c>
      <c r="K34" s="88" t="str">
        <f>VLOOKUP(A34,'PAI 2025 GPS rempl2)'!$A$4:$V$503,20,0)</f>
        <v>2025-04-01</v>
      </c>
      <c r="L34" s="88" t="str">
        <f>VLOOKUP(A34,'PAI 2025 GPS rempl2)'!$A$4:$V$503,21,0)</f>
        <v>2025-12-12</v>
      </c>
      <c r="M34" s="88" t="str">
        <f>VLOOKUP(A34,'PAI 2025 GPS rempl2)'!$A$4:$V$503,22,0)</f>
        <v>20-OFICINA DE TECNOLOGÍA E INFORMÁTICA</v>
      </c>
      <c r="N34" s="88"/>
      <c r="O34" s="88"/>
      <c r="P34" s="88"/>
      <c r="Q34" s="88"/>
    </row>
    <row r="35" spans="1:17" x14ac:dyDescent="0.25">
      <c r="A35" s="87" t="s">
        <v>617</v>
      </c>
      <c r="B35" s="87" t="s">
        <v>523</v>
      </c>
      <c r="C35" s="88" t="s">
        <v>1819</v>
      </c>
      <c r="D35" s="88" t="s">
        <v>1818</v>
      </c>
      <c r="E35" s="88" t="s">
        <v>592</v>
      </c>
      <c r="F35" s="88" t="s">
        <v>11</v>
      </c>
      <c r="G35" s="88" t="str">
        <f>VLOOKUP(A35,'PAI 2025 GPS rempl2)'!$E$4:$L$502,8,0)</f>
        <v>C-3599-0200-0006-53105d</v>
      </c>
      <c r="H35" s="88" t="str">
        <f>VLOOKUP(A35,'PAI 2025 GPS rempl2)'!$A$4:$V$503,15,0)</f>
        <v>Plan estratégico de tecnologías de información, ejecutado (Informes de seguimiento y avance trimestrales con soportes documentales del cumplimiento)</v>
      </c>
      <c r="I35" s="88">
        <f>VLOOKUP(A35,'PAI 2025 GPS rempl2)'!$A$4:$V$503,17,0)</f>
        <v>100</v>
      </c>
      <c r="J35" s="88" t="str">
        <f>VLOOKUP(A35,'PAI 2025 GPS rempl2)'!$A$4:$V$503,18,0)</f>
        <v>Porcentual</v>
      </c>
      <c r="K35" s="88" t="str">
        <f>VLOOKUP(A35,'PAI 2025 GPS rempl2)'!$A$4:$V$503,20,0)</f>
        <v>2025-01-13</v>
      </c>
      <c r="L35" s="88" t="str">
        <f>VLOOKUP(A35,'PAI 2025 GPS rempl2)'!$A$4:$V$503,21,0)</f>
        <v>2025-12-12</v>
      </c>
      <c r="M35" s="88" t="str">
        <f>VLOOKUP(A35,'PAI 2025 GPS rempl2)'!$A$4:$V$503,22,0)</f>
        <v>20-OFICINA DE TECNOLOGÍA E INFORMÁTICA</v>
      </c>
      <c r="N35" s="88" t="s">
        <v>1689</v>
      </c>
      <c r="O35" s="88" t="s">
        <v>1690</v>
      </c>
      <c r="P35" s="88" t="s">
        <v>1838</v>
      </c>
      <c r="Q35" s="88" t="s">
        <v>1787</v>
      </c>
    </row>
    <row r="36" spans="1:17" x14ac:dyDescent="0.25">
      <c r="A36" s="87" t="s">
        <v>619</v>
      </c>
      <c r="B36" s="87" t="s">
        <v>533</v>
      </c>
      <c r="C36" s="88" t="s">
        <v>1819</v>
      </c>
      <c r="D36" s="88" t="s">
        <v>1818</v>
      </c>
      <c r="E36" s="88" t="s">
        <v>592</v>
      </c>
      <c r="F36" s="88"/>
      <c r="G36" s="88"/>
      <c r="H36" s="88" t="str">
        <f>VLOOKUP(A36,'PAI 2025 GPS rempl2)'!$A$4:$V$503,15,0)</f>
        <v>Formular plan estratégico de tecnologías de información PETI incluyendo hoja de ruta para la vigencia   (Hoja de ruta del PETI actualizada/ único entregable)</v>
      </c>
      <c r="I36" s="88">
        <f>VLOOKUP(A36,'PAI 2025 GPS rempl2)'!$A$4:$V$503,17,0)</f>
        <v>1</v>
      </c>
      <c r="J36" s="88" t="str">
        <f>VLOOKUP(A36,'PAI 2025 GPS rempl2)'!$A$4:$V$503,18,0)</f>
        <v>Númerica</v>
      </c>
      <c r="K36" s="88" t="str">
        <f>VLOOKUP(A36,'PAI 2025 GPS rempl2)'!$A$4:$V$503,20,0)</f>
        <v>2025-01-13</v>
      </c>
      <c r="L36" s="88" t="str">
        <f>VLOOKUP(A36,'PAI 2025 GPS rempl2)'!$A$4:$V$503,21,0)</f>
        <v>2025-01-31</v>
      </c>
      <c r="M36" s="88" t="str">
        <f>VLOOKUP(A36,'PAI 2025 GPS rempl2)'!$A$4:$V$503,22,0)</f>
        <v>20-OFICINA DE TECNOLOGÍA E INFORMÁTICA</v>
      </c>
      <c r="N36" s="88"/>
      <c r="O36" s="88"/>
      <c r="P36" s="88"/>
      <c r="Q36" s="88"/>
    </row>
    <row r="37" spans="1:17" x14ac:dyDescent="0.25">
      <c r="A37" s="87" t="s">
        <v>620</v>
      </c>
      <c r="B37" s="87" t="s">
        <v>533</v>
      </c>
      <c r="C37" s="88" t="s">
        <v>1819</v>
      </c>
      <c r="D37" s="88" t="s">
        <v>1818</v>
      </c>
      <c r="E37" s="88" t="s">
        <v>592</v>
      </c>
      <c r="F37" s="88"/>
      <c r="G37" s="88"/>
      <c r="H37" s="88" t="str">
        <f>VLOOKUP(A37,'PAI 2025 GPS rempl2)'!$A$4:$V$503,15,0)</f>
        <v>Realizar seguimiento trimestral a la ejecución del PETI. (Informes de seguimiento y avance trimestrales con soportes documentales del cumplimiento con corte  marzo, junio, septiembre, diciembre)</v>
      </c>
      <c r="I37" s="88">
        <f>VLOOKUP(A37,'PAI 2025 GPS rempl2)'!$A$4:$V$503,17,0)</f>
        <v>100</v>
      </c>
      <c r="J37" s="88" t="str">
        <f>VLOOKUP(A37,'PAI 2025 GPS rempl2)'!$A$4:$V$503,18,0)</f>
        <v>Porcentual</v>
      </c>
      <c r="K37" s="88" t="str">
        <f>VLOOKUP(A37,'PAI 2025 GPS rempl2)'!$A$4:$V$503,20,0)</f>
        <v>2025-02-03</v>
      </c>
      <c r="L37" s="88" t="str">
        <f>VLOOKUP(A37,'PAI 2025 GPS rempl2)'!$A$4:$V$503,21,0)</f>
        <v>2025-12-12</v>
      </c>
      <c r="M37" s="88" t="str">
        <f>VLOOKUP(A37,'PAI 2025 GPS rempl2)'!$A$4:$V$503,22,0)</f>
        <v>20-OFICINA DE TECNOLOGÍA E INFORMÁTICA</v>
      </c>
      <c r="N37" s="88"/>
      <c r="O37" s="88"/>
      <c r="P37" s="88"/>
      <c r="Q37" s="88"/>
    </row>
    <row r="38" spans="1:17" x14ac:dyDescent="0.25">
      <c r="A38" s="87" t="s">
        <v>622</v>
      </c>
      <c r="B38" s="87" t="s">
        <v>523</v>
      </c>
      <c r="C38" s="88" t="s">
        <v>1815</v>
      </c>
      <c r="D38" s="88" t="s">
        <v>1814</v>
      </c>
      <c r="E38" s="88" t="s">
        <v>527</v>
      </c>
      <c r="F38" s="88" t="s">
        <v>12</v>
      </c>
      <c r="G38" s="88" t="str">
        <f>VLOOKUP(A38,'PAI 2025 GPS rempl2)'!$E$4:$L$502,8,0)</f>
        <v>N/A</v>
      </c>
      <c r="H38" s="88" t="str">
        <f>VLOOKUP(A38,'PAI 2025 GPS rempl2)'!$A$4:$V$503,15,0)</f>
        <v>Estrategia de ingreso efectivo de nuevos funcionarios que conduzca a la garantía del bienestar integral implementada. (Informe final de la implementación de la estrategia)</v>
      </c>
      <c r="I38" s="88">
        <f>VLOOKUP(A38,'PAI 2025 GPS rempl2)'!$A$4:$V$503,17,0)</f>
        <v>100</v>
      </c>
      <c r="J38" s="88" t="str">
        <f>VLOOKUP(A38,'PAI 2025 GPS rempl2)'!$A$4:$V$503,18,0)</f>
        <v>Porcentual</v>
      </c>
      <c r="K38" s="88" t="str">
        <f>VLOOKUP(A38,'PAI 2025 GPS rempl2)'!$A$4:$V$503,20,0)</f>
        <v>2025-02-03</v>
      </c>
      <c r="L38" s="88" t="str">
        <f>VLOOKUP(A38,'PAI 2025 GPS rempl2)'!$A$4:$V$503,21,0)</f>
        <v>2025-11-28</v>
      </c>
      <c r="M38" s="88" t="str">
        <f>VLOOKUP(A38,'PAI 2025 GPS rempl2)'!$A$4:$V$503,22,0)</f>
        <v>117-GRUPO DE TRABAJO DE DESARROLLO DE TALENTO HUMANO</v>
      </c>
      <c r="N38" s="88" t="s">
        <v>1687</v>
      </c>
      <c r="O38" s="88" t="s">
        <v>1688</v>
      </c>
      <c r="P38" s="88">
        <v>0</v>
      </c>
      <c r="Q38" s="88" t="s">
        <v>1786</v>
      </c>
    </row>
    <row r="39" spans="1:17" x14ac:dyDescent="0.25">
      <c r="A39" s="87" t="s">
        <v>624</v>
      </c>
      <c r="B39" s="87" t="s">
        <v>533</v>
      </c>
      <c r="C39" s="88" t="s">
        <v>1815</v>
      </c>
      <c r="D39" s="88" t="s">
        <v>1814</v>
      </c>
      <c r="E39" s="88" t="s">
        <v>527</v>
      </c>
      <c r="F39" s="88"/>
      <c r="G39" s="88"/>
      <c r="H39" s="88" t="str">
        <f>VLOOKUP(A39,'PAI 2025 GPS rempl2)'!$A$4:$V$503,15,0)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8">
        <f>VLOOKUP(A39,'PAI 2025 GPS rempl2)'!$A$4:$V$503,17,0)</f>
        <v>100</v>
      </c>
      <c r="J39" s="88" t="str">
        <f>VLOOKUP(A39,'PAI 2025 GPS rempl2)'!$A$4:$V$503,18,0)</f>
        <v>Porcentual</v>
      </c>
      <c r="K39" s="88" t="str">
        <f>VLOOKUP(A39,'PAI 2025 GPS rempl2)'!$A$4:$V$503,20,0)</f>
        <v>2025-02-03</v>
      </c>
      <c r="L39" s="88" t="str">
        <f>VLOOKUP(A39,'PAI 2025 GPS rempl2)'!$A$4:$V$503,21,0)</f>
        <v>2025-11-28</v>
      </c>
      <c r="M39" s="88" t="str">
        <f>VLOOKUP(A39,'PAI 2025 GPS rempl2)'!$A$4:$V$503,22,0)</f>
        <v>117-GRUPO DE TRABAJO DE DESARROLLO DE TALENTO HUMANO</v>
      </c>
      <c r="N39" s="88"/>
      <c r="O39" s="88"/>
      <c r="P39" s="88"/>
      <c r="Q39" s="88"/>
    </row>
    <row r="40" spans="1:17" x14ac:dyDescent="0.25">
      <c r="A40" s="87" t="s">
        <v>626</v>
      </c>
      <c r="B40" s="87" t="s">
        <v>533</v>
      </c>
      <c r="C40" s="88" t="s">
        <v>1815</v>
      </c>
      <c r="D40" s="88" t="s">
        <v>1814</v>
      </c>
      <c r="E40" s="88" t="s">
        <v>527</v>
      </c>
      <c r="F40" s="88"/>
      <c r="G40" s="88"/>
      <c r="H40" s="88" t="str">
        <f>VLOOKUP(A40,'PAI 2025 GPS rempl2)'!$A$4:$V$503,15,0)</f>
        <v>Realizar un Taller de adaptación al cambio dirigido a los líderes de las área (Listado de asistencia del taller)</v>
      </c>
      <c r="I40" s="88">
        <f>VLOOKUP(A40,'PAI 2025 GPS rempl2)'!$A$4:$V$503,17,0)</f>
        <v>1</v>
      </c>
      <c r="J40" s="88" t="str">
        <f>VLOOKUP(A40,'PAI 2025 GPS rempl2)'!$A$4:$V$503,18,0)</f>
        <v>Númerica</v>
      </c>
      <c r="K40" s="88" t="str">
        <f>VLOOKUP(A40,'PAI 2025 GPS rempl2)'!$A$4:$V$503,20,0)</f>
        <v>2025-04-01</v>
      </c>
      <c r="L40" s="88" t="str">
        <f>VLOOKUP(A40,'PAI 2025 GPS rempl2)'!$A$4:$V$503,21,0)</f>
        <v>2025-04-30</v>
      </c>
      <c r="M40" s="88" t="str">
        <f>VLOOKUP(A40,'PAI 2025 GPS rempl2)'!$A$4:$V$503,22,0)</f>
        <v>117-GRUPO DE TRABAJO DE DESARROLLO DE TALENTO HUMANO</v>
      </c>
      <c r="N40" s="88"/>
      <c r="O40" s="88"/>
      <c r="P40" s="88"/>
      <c r="Q40" s="88"/>
    </row>
    <row r="41" spans="1:17" x14ac:dyDescent="0.25">
      <c r="A41" s="87" t="s">
        <v>628</v>
      </c>
      <c r="B41" s="87" t="s">
        <v>533</v>
      </c>
      <c r="C41" s="88" t="s">
        <v>1815</v>
      </c>
      <c r="D41" s="88" t="s">
        <v>1814</v>
      </c>
      <c r="E41" s="88" t="s">
        <v>527</v>
      </c>
      <c r="F41" s="88"/>
      <c r="G41" s="88"/>
      <c r="H41" s="88" t="str">
        <f>VLOOKUP(A41,'PAI 2025 GPS rempl2)'!$A$4:$V$503,15,0)</f>
        <v>Realizar encuesta sociodemográfica con el fin de caracterizar a los servidores e identificar acciones de mejora en pro de la felicidad de los servidores.  (Informe de los resultados de la encuesta / Documento que defina las acciones de mejora a implementar.)</v>
      </c>
      <c r="I41" s="88">
        <f>VLOOKUP(A41,'PAI 2025 GPS rempl2)'!$A$4:$V$503,17,0)</f>
        <v>1</v>
      </c>
      <c r="J41" s="88" t="str">
        <f>VLOOKUP(A41,'PAI 2025 GPS rempl2)'!$A$4:$V$503,18,0)</f>
        <v>Númerica</v>
      </c>
      <c r="K41" s="88" t="str">
        <f>VLOOKUP(A41,'PAI 2025 GPS rempl2)'!$A$4:$V$503,20,0)</f>
        <v>2025-06-03</v>
      </c>
      <c r="L41" s="88" t="str">
        <f>VLOOKUP(A41,'PAI 2025 GPS rempl2)'!$A$4:$V$503,21,0)</f>
        <v>2025-07-01</v>
      </c>
      <c r="M41" s="88" t="str">
        <f>VLOOKUP(A41,'PAI 2025 GPS rempl2)'!$A$4:$V$503,22,0)</f>
        <v>117-GRUPO DE TRABAJO DE DESARROLLO DE TALENTO HUMANO</v>
      </c>
      <c r="N41" s="88"/>
      <c r="O41" s="88"/>
      <c r="P41" s="88"/>
      <c r="Q41" s="88"/>
    </row>
    <row r="42" spans="1:17" x14ac:dyDescent="0.25">
      <c r="A42" s="87" t="s">
        <v>631</v>
      </c>
      <c r="B42" s="87" t="s">
        <v>533</v>
      </c>
      <c r="C42" s="88" t="s">
        <v>1815</v>
      </c>
      <c r="D42" s="88" t="s">
        <v>1814</v>
      </c>
      <c r="E42" s="88" t="s">
        <v>527</v>
      </c>
      <c r="F42" s="88"/>
      <c r="G42" s="88"/>
      <c r="H42" s="88" t="str">
        <f>VLOOKUP(A42,'PAI 2025 GPS rempl2)'!$A$4:$V$503,15,0)</f>
        <v>Realizar campañas "escuchando tus emociones" (Informe con estadísticas de las personas que participaron de la campaña)</v>
      </c>
      <c r="I42" s="88">
        <f>VLOOKUP(A42,'PAI 2025 GPS rempl2)'!$A$4:$V$503,17,0)</f>
        <v>6</v>
      </c>
      <c r="J42" s="88" t="str">
        <f>VLOOKUP(A42,'PAI 2025 GPS rempl2)'!$A$4:$V$503,18,0)</f>
        <v>Númerica</v>
      </c>
      <c r="K42" s="88" t="str">
        <f>VLOOKUP(A42,'PAI 2025 GPS rempl2)'!$A$4:$V$503,20,0)</f>
        <v>2025-06-03</v>
      </c>
      <c r="L42" s="88" t="str">
        <f>VLOOKUP(A42,'PAI 2025 GPS rempl2)'!$A$4:$V$503,21,0)</f>
        <v>2025-11-28</v>
      </c>
      <c r="M42" s="88" t="str">
        <f>VLOOKUP(A42,'PAI 2025 GPS rempl2)'!$A$4:$V$503,22,0)</f>
        <v>117-GRUPO DE TRABAJO DE DESARROLLO DE TALENTO HUMANO</v>
      </c>
      <c r="N42" s="88"/>
      <c r="O42" s="88"/>
      <c r="P42" s="88"/>
      <c r="Q42" s="88"/>
    </row>
    <row r="43" spans="1:17" x14ac:dyDescent="0.25">
      <c r="A43" s="87" t="s">
        <v>633</v>
      </c>
      <c r="B43" s="87" t="s">
        <v>523</v>
      </c>
      <c r="C43" s="88" t="s">
        <v>1815</v>
      </c>
      <c r="D43" s="88" t="s">
        <v>1814</v>
      </c>
      <c r="E43" s="88" t="s">
        <v>527</v>
      </c>
      <c r="F43" s="88" t="s">
        <v>63</v>
      </c>
      <c r="G43" s="88" t="str">
        <f>VLOOKUP(A43,'PAI 2025 GPS rempl2)'!$E$4:$L$502,8,0)</f>
        <v>N/A</v>
      </c>
      <c r="H43" s="88" t="str">
        <f>VLOOKUP(A43,'PAI 2025 GPS rempl2)'!$A$4:$V$503,15,0)</f>
        <v>Documento del Plan Estratégico de Talento Humano, elaborado y publicado  (Plan elaborado y captura de pantalla de la publicación en página web de la SIC e Intrasic)</v>
      </c>
      <c r="I43" s="88">
        <f>VLOOKUP(A43,'PAI 2025 GPS rempl2)'!$A$4:$V$503,17,0)</f>
        <v>1</v>
      </c>
      <c r="J43" s="88" t="str">
        <f>VLOOKUP(A43,'PAI 2025 GPS rempl2)'!$A$4:$V$503,18,0)</f>
        <v>Númerica</v>
      </c>
      <c r="K43" s="88" t="str">
        <f>VLOOKUP(A43,'PAI 2025 GPS rempl2)'!$A$4:$V$503,20,0)</f>
        <v>2025-01-20</v>
      </c>
      <c r="L43" s="88" t="str">
        <f>VLOOKUP(A43,'PAI 2025 GPS rempl2)'!$A$4:$V$503,21,0)</f>
        <v>2025-02-28</v>
      </c>
      <c r="M43" s="88" t="str">
        <f>VLOOKUP(A43,'PAI 2025 GPS rempl2)'!$A$4:$V$503,22,0)</f>
        <v>117-GRUPO DE TRABAJO DE DESARROLLO DE TALENTO HUMANO</v>
      </c>
      <c r="N43" s="88" t="s">
        <v>2033</v>
      </c>
      <c r="O43" s="88" t="s">
        <v>1686</v>
      </c>
      <c r="P43" s="88" t="s">
        <v>1841</v>
      </c>
      <c r="Q43" s="88" t="s">
        <v>1786</v>
      </c>
    </row>
    <row r="44" spans="1:17" x14ac:dyDescent="0.25">
      <c r="A44" s="87" t="s">
        <v>637</v>
      </c>
      <c r="B44" s="87" t="s">
        <v>533</v>
      </c>
      <c r="C44" s="88" t="s">
        <v>1815</v>
      </c>
      <c r="D44" s="88" t="s">
        <v>1814</v>
      </c>
      <c r="E44" s="88" t="s">
        <v>527</v>
      </c>
      <c r="F44" s="88"/>
      <c r="G44" s="88"/>
      <c r="H44" s="88" t="str">
        <f>VLOOKUP(A44,'PAI 2025 GPS rempl2)'!$A$4:$V$503,15,0)</f>
        <v>Elaborar el documento del Plan Estratégico de Talento Humano (Documento del plan/único entregable)</v>
      </c>
      <c r="I44" s="88">
        <f>VLOOKUP(A44,'PAI 2025 GPS rempl2)'!$A$4:$V$503,17,0)</f>
        <v>1</v>
      </c>
      <c r="J44" s="88" t="str">
        <f>VLOOKUP(A44,'PAI 2025 GPS rempl2)'!$A$4:$V$503,18,0)</f>
        <v>Númerica</v>
      </c>
      <c r="K44" s="88" t="str">
        <f>VLOOKUP(A44,'PAI 2025 GPS rempl2)'!$A$4:$V$503,20,0)</f>
        <v>2025-01-20</v>
      </c>
      <c r="L44" s="88" t="str">
        <f>VLOOKUP(A44,'PAI 2025 GPS rempl2)'!$A$4:$V$503,21,0)</f>
        <v>2025-01-31</v>
      </c>
      <c r="M44" s="88" t="str">
        <f>VLOOKUP(A44,'PAI 2025 GPS rempl2)'!$A$4:$V$503,22,0)</f>
        <v>117-GRUPO DE TRABAJO DE DESARROLLO DE TALENTO HUMANO</v>
      </c>
      <c r="N44" s="88"/>
      <c r="O44" s="88"/>
      <c r="P44" s="88"/>
      <c r="Q44" s="88"/>
    </row>
    <row r="45" spans="1:17" x14ac:dyDescent="0.25">
      <c r="A45" s="87" t="s">
        <v>639</v>
      </c>
      <c r="B45" s="87" t="s">
        <v>533</v>
      </c>
      <c r="C45" s="88" t="s">
        <v>1815</v>
      </c>
      <c r="D45" s="88" t="s">
        <v>1814</v>
      </c>
      <c r="E45" s="88" t="s">
        <v>527</v>
      </c>
      <c r="F45" s="88"/>
      <c r="G45" s="88"/>
      <c r="H45" s="88" t="str">
        <f>VLOOKUP(A45,'PAI 2025 GPS rempl2)'!$A$4:$V$503,15,0)</f>
        <v>Publicar el Plan Estratégico de Talento Humano  (Captura de pantalla de la publicación en página web de la SIC e Intrasic)</v>
      </c>
      <c r="I45" s="88">
        <f>VLOOKUP(A45,'PAI 2025 GPS rempl2)'!$A$4:$V$503,17,0)</f>
        <v>1</v>
      </c>
      <c r="J45" s="88" t="str">
        <f>VLOOKUP(A45,'PAI 2025 GPS rempl2)'!$A$4:$V$503,18,0)</f>
        <v>Númerica</v>
      </c>
      <c r="K45" s="88" t="str">
        <f>VLOOKUP(A45,'PAI 2025 GPS rempl2)'!$A$4:$V$503,20,0)</f>
        <v>2025-02-03</v>
      </c>
      <c r="L45" s="88" t="str">
        <f>VLOOKUP(A45,'PAI 2025 GPS rempl2)'!$A$4:$V$503,21,0)</f>
        <v>2025-02-28</v>
      </c>
      <c r="M45" s="88" t="str">
        <f>VLOOKUP(A45,'PAI 2025 GPS rempl2)'!$A$4:$V$503,22,0)</f>
        <v>117-GRUPO DE TRABAJO DE DESARROLLO DE TALENTO HUMANO</v>
      </c>
      <c r="N45" s="88"/>
      <c r="O45" s="88"/>
      <c r="P45" s="88"/>
      <c r="Q45" s="88"/>
    </row>
    <row r="46" spans="1:17" x14ac:dyDescent="0.25">
      <c r="A46" s="87" t="s">
        <v>641</v>
      </c>
      <c r="B46" s="87" t="s">
        <v>523</v>
      </c>
      <c r="C46" s="88" t="s">
        <v>1815</v>
      </c>
      <c r="D46" s="88" t="s">
        <v>1814</v>
      </c>
      <c r="E46" s="88" t="s">
        <v>527</v>
      </c>
      <c r="F46" s="88" t="s">
        <v>63</v>
      </c>
      <c r="G46" s="88" t="str">
        <f>VLOOKUP(A46,'PAI 2025 GPS rempl2)'!$E$4:$L$502,8,0)</f>
        <v>N/A</v>
      </c>
      <c r="H46" s="88" t="str">
        <f>VLOOKUP(A46,'PAI 2025 GPS rempl2)'!$A$4:$V$503,15,0)</f>
        <v>Objetivo de mejora Empresas Familiarmente responsables efr, cumplidos (Informe consolidado de cumplimiento de objetivos de mejora, único entregable)</v>
      </c>
      <c r="I46" s="88">
        <f>VLOOKUP(A46,'PAI 2025 GPS rempl2)'!$A$4:$V$503,17,0)</f>
        <v>1</v>
      </c>
      <c r="J46" s="88" t="str">
        <f>VLOOKUP(A46,'PAI 2025 GPS rempl2)'!$A$4:$V$503,18,0)</f>
        <v>Númerica</v>
      </c>
      <c r="K46" s="88" t="str">
        <f>VLOOKUP(A46,'PAI 2025 GPS rempl2)'!$A$4:$V$503,20,0)</f>
        <v>2025-01-20</v>
      </c>
      <c r="L46" s="88" t="str">
        <f>VLOOKUP(A46,'PAI 2025 GPS rempl2)'!$A$4:$V$503,21,0)</f>
        <v>2025-12-22</v>
      </c>
      <c r="M46" s="88" t="str">
        <f>VLOOKUP(A46,'PAI 2025 GPS rempl2)'!$A$4:$V$503,22,0)</f>
        <v>117-GRUPO DE TRABAJO DE DESARROLLO DE TALENTO HUMANO</v>
      </c>
      <c r="N46" s="88" t="s">
        <v>2033</v>
      </c>
      <c r="O46" s="88" t="s">
        <v>1686</v>
      </c>
      <c r="P46" s="88">
        <v>0</v>
      </c>
      <c r="Q46" s="88" t="s">
        <v>1786</v>
      </c>
    </row>
    <row r="47" spans="1:17" x14ac:dyDescent="0.25">
      <c r="A47" s="87" t="s">
        <v>644</v>
      </c>
      <c r="B47" s="87" t="s">
        <v>533</v>
      </c>
      <c r="C47" s="88" t="s">
        <v>1815</v>
      </c>
      <c r="D47" s="88" t="s">
        <v>1814</v>
      </c>
      <c r="E47" s="88" t="s">
        <v>527</v>
      </c>
      <c r="F47" s="88"/>
      <c r="G47" s="88"/>
      <c r="H47" s="88" t="str">
        <f>VLOOKUP(A47,'PAI 2025 GPS rempl2)'!$A$4:$V$503,15,0)</f>
        <v>Establecer plan de trabajo con acciones, fechas y responsables, para el cumplimiento de los objetivos de mejora efr   (Plan de trabajo / único entregable)</v>
      </c>
      <c r="I47" s="88">
        <f>VLOOKUP(A47,'PAI 2025 GPS rempl2)'!$A$4:$V$503,17,0)</f>
        <v>1</v>
      </c>
      <c r="J47" s="88" t="str">
        <f>VLOOKUP(A47,'PAI 2025 GPS rempl2)'!$A$4:$V$503,18,0)</f>
        <v>Númerica</v>
      </c>
      <c r="K47" s="88" t="str">
        <f>VLOOKUP(A47,'PAI 2025 GPS rempl2)'!$A$4:$V$503,20,0)</f>
        <v>2025-01-20</v>
      </c>
      <c r="L47" s="88" t="str">
        <f>VLOOKUP(A47,'PAI 2025 GPS rempl2)'!$A$4:$V$503,21,0)</f>
        <v>2025-01-31</v>
      </c>
      <c r="M47" s="88" t="str">
        <f>VLOOKUP(A47,'PAI 2025 GPS rempl2)'!$A$4:$V$503,22,0)</f>
        <v>117-GRUPO DE TRABAJO DE DESARROLLO DE TALENTO HUMANO</v>
      </c>
      <c r="N47" s="88"/>
      <c r="O47" s="88"/>
      <c r="P47" s="88"/>
      <c r="Q47" s="88"/>
    </row>
    <row r="48" spans="1:17" x14ac:dyDescent="0.25">
      <c r="A48" s="87" t="s">
        <v>645</v>
      </c>
      <c r="B48" s="87" t="s">
        <v>533</v>
      </c>
      <c r="C48" s="88" t="s">
        <v>1815</v>
      </c>
      <c r="D48" s="88" t="s">
        <v>1814</v>
      </c>
      <c r="E48" s="88" t="s">
        <v>527</v>
      </c>
      <c r="F48" s="88"/>
      <c r="G48" s="88"/>
      <c r="H48" s="88" t="str">
        <f>VLOOKUP(A48,'PAI 2025 GPS rempl2)'!$A$4:$V$503,15,0)</f>
        <v>Ejecutar el plan de trabajo para el cumplimiento de los objetivos de mejora efr  (Informes trimestrales (4) de seguimiento y soportes documentales de cumplimiento)</v>
      </c>
      <c r="I48" s="88">
        <f>VLOOKUP(A48,'PAI 2025 GPS rempl2)'!$A$4:$V$503,17,0)</f>
        <v>100</v>
      </c>
      <c r="J48" s="88" t="str">
        <f>VLOOKUP(A48,'PAI 2025 GPS rempl2)'!$A$4:$V$503,18,0)</f>
        <v>Porcentual</v>
      </c>
      <c r="K48" s="88" t="str">
        <f>VLOOKUP(A48,'PAI 2025 GPS rempl2)'!$A$4:$V$503,20,0)</f>
        <v>2025-02-03</v>
      </c>
      <c r="L48" s="88" t="str">
        <f>VLOOKUP(A48,'PAI 2025 GPS rempl2)'!$A$4:$V$503,21,0)</f>
        <v>2025-12-22</v>
      </c>
      <c r="M48" s="88" t="str">
        <f>VLOOKUP(A48,'PAI 2025 GPS rempl2)'!$A$4:$V$503,22,0)</f>
        <v>117-GRUPO DE TRABAJO DE DESARROLLO DE TALENTO HUMANO</v>
      </c>
      <c r="N48" s="88"/>
      <c r="O48" s="88"/>
      <c r="P48" s="88"/>
      <c r="Q48" s="88"/>
    </row>
    <row r="49" spans="1:17" x14ac:dyDescent="0.25">
      <c r="A49" s="87" t="s">
        <v>647</v>
      </c>
      <c r="B49" s="87" t="s">
        <v>523</v>
      </c>
      <c r="C49" s="88" t="s">
        <v>1815</v>
      </c>
      <c r="D49" s="88" t="s">
        <v>1814</v>
      </c>
      <c r="E49" s="88" t="s">
        <v>527</v>
      </c>
      <c r="F49" s="88" t="s">
        <v>63</v>
      </c>
      <c r="G49" s="88" t="str">
        <f>VLOOKUP(A49,'PAI 2025 GPS rempl2)'!$E$4:$L$502,8,0)</f>
        <v>FUNCIONAMIENTO</v>
      </c>
      <c r="H49" s="88" t="str">
        <f>VLOOKUP(A49,'PAI 2025 GPS rempl2)'!$A$4:$V$503,15,0)</f>
        <v>Plan de Bienestar Social y Estímulos, elaborado y ejecutado (Informe semestral de la ejecución del plan / único entregable)</v>
      </c>
      <c r="I49" s="88">
        <f>VLOOKUP(A49,'PAI 2025 GPS rempl2)'!$A$4:$V$503,17,0)</f>
        <v>100</v>
      </c>
      <c r="J49" s="88" t="str">
        <f>VLOOKUP(A49,'PAI 2025 GPS rempl2)'!$A$4:$V$503,18,0)</f>
        <v>Porcentual</v>
      </c>
      <c r="K49" s="88" t="str">
        <f>VLOOKUP(A49,'PAI 2025 GPS rempl2)'!$A$4:$V$503,20,0)</f>
        <v>2025-01-13</v>
      </c>
      <c r="L49" s="88" t="str">
        <f>VLOOKUP(A49,'PAI 2025 GPS rempl2)'!$A$4:$V$503,21,0)</f>
        <v>2025-12-22</v>
      </c>
      <c r="M49" s="88" t="str">
        <f>VLOOKUP(A49,'PAI 2025 GPS rempl2)'!$A$4:$V$503,22,0)</f>
        <v>117-GRUPO DE TRABAJO DE DESARROLLO DE TALENTO HUMANO</v>
      </c>
      <c r="N49" s="88" t="s">
        <v>2033</v>
      </c>
      <c r="O49" s="88" t="s">
        <v>1686</v>
      </c>
      <c r="P49" s="88" t="s">
        <v>1838</v>
      </c>
      <c r="Q49" s="88" t="s">
        <v>1786</v>
      </c>
    </row>
    <row r="50" spans="1:17" x14ac:dyDescent="0.25">
      <c r="A50" s="87" t="s">
        <v>650</v>
      </c>
      <c r="B50" s="87" t="s">
        <v>533</v>
      </c>
      <c r="C50" s="88" t="s">
        <v>1815</v>
      </c>
      <c r="D50" s="88" t="s">
        <v>1814</v>
      </c>
      <c r="E50" s="88" t="s">
        <v>527</v>
      </c>
      <c r="F50" s="88"/>
      <c r="G50" s="88"/>
      <c r="H50" s="88" t="str">
        <f>VLOOKUP(A50,'PAI 2025 GPS rempl2)'!$A$4:$V$503,15,0)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8">
        <f>VLOOKUP(A50,'PAI 2025 GPS rempl2)'!$A$4:$V$503,17,0)</f>
        <v>1</v>
      </c>
      <c r="J50" s="88" t="str">
        <f>VLOOKUP(A50,'PAI 2025 GPS rempl2)'!$A$4:$V$503,18,0)</f>
        <v>Númerica</v>
      </c>
      <c r="K50" s="88" t="str">
        <f>VLOOKUP(A50,'PAI 2025 GPS rempl2)'!$A$4:$V$503,20,0)</f>
        <v>2025-01-13</v>
      </c>
      <c r="L50" s="88" t="str">
        <f>VLOOKUP(A50,'PAI 2025 GPS rempl2)'!$A$4:$V$503,21,0)</f>
        <v>2025-01-31</v>
      </c>
      <c r="M50" s="88" t="str">
        <f>VLOOKUP(A50,'PAI 2025 GPS rempl2)'!$A$4:$V$503,22,0)</f>
        <v>117-GRUPO DE TRABAJO DE DESARROLLO DE TALENTO HUMANO</v>
      </c>
      <c r="N50" s="88"/>
      <c r="O50" s="88"/>
      <c r="P50" s="88"/>
      <c r="Q50" s="88"/>
    </row>
    <row r="51" spans="1:17" x14ac:dyDescent="0.25">
      <c r="A51" s="87" t="s">
        <v>652</v>
      </c>
      <c r="B51" s="87" t="s">
        <v>533</v>
      </c>
      <c r="C51" s="88" t="s">
        <v>1815</v>
      </c>
      <c r="D51" s="88" t="s">
        <v>1814</v>
      </c>
      <c r="E51" s="88" t="s">
        <v>527</v>
      </c>
      <c r="F51" s="88"/>
      <c r="G51" s="88"/>
      <c r="H51" s="88" t="str">
        <f>VLOOKUP(A51,'PAI 2025 GPS rempl2)'!$A$4:$V$503,15,0)</f>
        <v>Realizar la Resolución de adopción del plan de bienestar social y Estímulos  y publicar el plan aprobado en la página web e intrasic (Resolución adoptando el Plan de Bienestar Social y Estímulos y  Soporte de publicación del plan)</v>
      </c>
      <c r="I51" s="88">
        <f>VLOOKUP(A51,'PAI 2025 GPS rempl2)'!$A$4:$V$503,17,0)</f>
        <v>1</v>
      </c>
      <c r="J51" s="88" t="str">
        <f>VLOOKUP(A51,'PAI 2025 GPS rempl2)'!$A$4:$V$503,18,0)</f>
        <v>Númerica</v>
      </c>
      <c r="K51" s="88" t="str">
        <f>VLOOKUP(A51,'PAI 2025 GPS rempl2)'!$A$4:$V$503,20,0)</f>
        <v>2025-01-13</v>
      </c>
      <c r="L51" s="88" t="str">
        <f>VLOOKUP(A51,'PAI 2025 GPS rempl2)'!$A$4:$V$503,21,0)</f>
        <v>2025-01-31</v>
      </c>
      <c r="M51" s="88" t="str">
        <f>VLOOKUP(A51,'PAI 2025 GPS rempl2)'!$A$4:$V$503,22,0)</f>
        <v>117-GRUPO DE TRABAJO DE DESARROLLO DE TALENTO HUMANO</v>
      </c>
      <c r="N51" s="88"/>
      <c r="O51" s="88"/>
      <c r="P51" s="88"/>
      <c r="Q51" s="88"/>
    </row>
    <row r="52" spans="1:17" x14ac:dyDescent="0.25">
      <c r="A52" s="87" t="s">
        <v>654</v>
      </c>
      <c r="B52" s="87" t="s">
        <v>533</v>
      </c>
      <c r="C52" s="88" t="s">
        <v>1815</v>
      </c>
      <c r="D52" s="88" t="s">
        <v>1814</v>
      </c>
      <c r="E52" s="88" t="s">
        <v>527</v>
      </c>
      <c r="F52" s="88"/>
      <c r="G52" s="88"/>
      <c r="H52" s="88" t="str">
        <f>VLOOKUP(A52,'PAI 2025 GPS rempl2)'!$A$4:$V$503,15,0)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8">
        <f>VLOOKUP(A52,'PAI 2025 GPS rempl2)'!$A$4:$V$503,17,0)</f>
        <v>100</v>
      </c>
      <c r="J52" s="88" t="str">
        <f>VLOOKUP(A52,'PAI 2025 GPS rempl2)'!$A$4:$V$503,18,0)</f>
        <v>Porcentual</v>
      </c>
      <c r="K52" s="88" t="str">
        <f>VLOOKUP(A52,'PAI 2025 GPS rempl2)'!$A$4:$V$503,20,0)</f>
        <v>2025-02-03</v>
      </c>
      <c r="L52" s="88" t="str">
        <f>VLOOKUP(A52,'PAI 2025 GPS rempl2)'!$A$4:$V$503,21,0)</f>
        <v>2025-12-22</v>
      </c>
      <c r="M52" s="88" t="str">
        <f>VLOOKUP(A52,'PAI 2025 GPS rempl2)'!$A$4:$V$503,22,0)</f>
        <v>117-GRUPO DE TRABAJO DE DESARROLLO DE TALENTO HUMANO</v>
      </c>
      <c r="N52" s="88"/>
      <c r="O52" s="88"/>
      <c r="P52" s="88"/>
      <c r="Q52" s="88"/>
    </row>
    <row r="53" spans="1:17" x14ac:dyDescent="0.25">
      <c r="A53" s="87" t="s">
        <v>655</v>
      </c>
      <c r="B53" s="87" t="s">
        <v>523</v>
      </c>
      <c r="C53" s="88" t="s">
        <v>1815</v>
      </c>
      <c r="D53" s="88" t="s">
        <v>1814</v>
      </c>
      <c r="E53" s="88" t="s">
        <v>527</v>
      </c>
      <c r="F53" s="88" t="s">
        <v>63</v>
      </c>
      <c r="G53" s="88" t="str">
        <f>VLOOKUP(A53,'PAI 2025 GPS rempl2)'!$E$4:$L$502,8,0)</f>
        <v>FUNCIONAMIENTO</v>
      </c>
      <c r="H53" s="88" t="str">
        <f>VLOOKUP(A53,'PAI 2025 GPS rempl2)'!$A$4:$V$503,15,0)</f>
        <v>Plan de Capacitación, elaborado y ejecutado  (Informe semestral de la ejecución del plan)</v>
      </c>
      <c r="I53" s="88">
        <f>VLOOKUP(A53,'PAI 2025 GPS rempl2)'!$A$4:$V$503,17,0)</f>
        <v>100</v>
      </c>
      <c r="J53" s="88" t="str">
        <f>VLOOKUP(A53,'PAI 2025 GPS rempl2)'!$A$4:$V$503,18,0)</f>
        <v>Porcentual</v>
      </c>
      <c r="K53" s="88" t="str">
        <f>VLOOKUP(A53,'PAI 2025 GPS rempl2)'!$A$4:$V$503,20,0)</f>
        <v>2025-01-13</v>
      </c>
      <c r="L53" s="88" t="str">
        <f>VLOOKUP(A53,'PAI 2025 GPS rempl2)'!$A$4:$V$503,21,0)</f>
        <v>2025-12-22</v>
      </c>
      <c r="M53" s="88" t="str">
        <f>VLOOKUP(A53,'PAI 2025 GPS rempl2)'!$A$4:$V$503,22,0)</f>
        <v>117-GRUPO DE TRABAJO DE DESARROLLO DE TALENTO HUMANO</v>
      </c>
      <c r="N53" s="88" t="s">
        <v>2033</v>
      </c>
      <c r="O53" s="88" t="s">
        <v>1686</v>
      </c>
      <c r="P53" s="88" t="s">
        <v>1838</v>
      </c>
      <c r="Q53" s="88" t="s">
        <v>1786</v>
      </c>
    </row>
    <row r="54" spans="1:17" x14ac:dyDescent="0.25">
      <c r="A54" s="87" t="s">
        <v>658</v>
      </c>
      <c r="B54" s="87" t="s">
        <v>533</v>
      </c>
      <c r="C54" s="88" t="s">
        <v>1815</v>
      </c>
      <c r="D54" s="88" t="s">
        <v>1814</v>
      </c>
      <c r="E54" s="88" t="s">
        <v>527</v>
      </c>
      <c r="F54" s="88"/>
      <c r="G54" s="88"/>
      <c r="H54" s="88" t="str">
        <f>VLOOKUP(A54,'PAI 2025 GPS rempl2)'!$A$4:$V$503,15,0)</f>
        <v>Elaborar y presentar para aprobación del Comité Institucional de Gestión y desempeño la propuesta de plan de capacitación (Acta de Comité Institucional de Gestión y Desempeño aprobando el Plan de Capacitación único entregable)</v>
      </c>
      <c r="I54" s="88">
        <f>VLOOKUP(A54,'PAI 2025 GPS rempl2)'!$A$4:$V$503,17,0)</f>
        <v>1</v>
      </c>
      <c r="J54" s="88" t="str">
        <f>VLOOKUP(A54,'PAI 2025 GPS rempl2)'!$A$4:$V$503,18,0)</f>
        <v>Númerica</v>
      </c>
      <c r="K54" s="88" t="str">
        <f>VLOOKUP(A54,'PAI 2025 GPS rempl2)'!$A$4:$V$503,20,0)</f>
        <v>2025-01-13</v>
      </c>
      <c r="L54" s="88" t="str">
        <f>VLOOKUP(A54,'PAI 2025 GPS rempl2)'!$A$4:$V$503,21,0)</f>
        <v>2025-01-31</v>
      </c>
      <c r="M54" s="88" t="str">
        <f>VLOOKUP(A54,'PAI 2025 GPS rempl2)'!$A$4:$V$503,22,0)</f>
        <v>117-GRUPO DE TRABAJO DE DESARROLLO DE TALENTO HUMANO</v>
      </c>
      <c r="N54" s="88"/>
      <c r="O54" s="88"/>
      <c r="P54" s="88"/>
      <c r="Q54" s="88"/>
    </row>
    <row r="55" spans="1:17" x14ac:dyDescent="0.25">
      <c r="A55" s="87" t="s">
        <v>660</v>
      </c>
      <c r="B55" s="87" t="s">
        <v>533</v>
      </c>
      <c r="C55" s="88" t="s">
        <v>1815</v>
      </c>
      <c r="D55" s="88" t="s">
        <v>1814</v>
      </c>
      <c r="E55" s="88" t="s">
        <v>527</v>
      </c>
      <c r="F55" s="88"/>
      <c r="G55" s="88"/>
      <c r="H55" s="88" t="str">
        <f>VLOOKUP(A55,'PAI 2025 GPS rempl2)'!$A$4:$V$503,15,0)</f>
        <v>Realizar la Resolución de adopción del plan de capacitación y publicar el plan aprobado en la página web e intrasic (Resolución adoptando el Plan de Capacitación-único entregable)</v>
      </c>
      <c r="I55" s="88">
        <f>VLOOKUP(A55,'PAI 2025 GPS rempl2)'!$A$4:$V$503,17,0)</f>
        <v>1</v>
      </c>
      <c r="J55" s="88" t="str">
        <f>VLOOKUP(A55,'PAI 2025 GPS rempl2)'!$A$4:$V$503,18,0)</f>
        <v>Númerica</v>
      </c>
      <c r="K55" s="88" t="str">
        <f>VLOOKUP(A55,'PAI 2025 GPS rempl2)'!$A$4:$V$503,20,0)</f>
        <v>2025-01-13</v>
      </c>
      <c r="L55" s="88" t="str">
        <f>VLOOKUP(A55,'PAI 2025 GPS rempl2)'!$A$4:$V$503,21,0)</f>
        <v>2025-01-31</v>
      </c>
      <c r="M55" s="88" t="str">
        <f>VLOOKUP(A55,'PAI 2025 GPS rempl2)'!$A$4:$V$503,22,0)</f>
        <v>117-GRUPO DE TRABAJO DE DESARROLLO DE TALENTO HUMANO</v>
      </c>
      <c r="N55" s="88"/>
      <c r="O55" s="88"/>
      <c r="P55" s="88"/>
      <c r="Q55" s="88"/>
    </row>
    <row r="56" spans="1:17" x14ac:dyDescent="0.25">
      <c r="A56" s="87" t="s">
        <v>662</v>
      </c>
      <c r="B56" s="87" t="s">
        <v>533</v>
      </c>
      <c r="C56" s="88" t="s">
        <v>1815</v>
      </c>
      <c r="D56" s="88" t="s">
        <v>1814</v>
      </c>
      <c r="E56" s="88" t="s">
        <v>527</v>
      </c>
      <c r="F56" s="88"/>
      <c r="G56" s="88"/>
      <c r="H56" s="88" t="str">
        <f>VLOOKUP(A56,'PAI 2025 GPS rempl2)'!$A$4:$V$503,15,0)</f>
        <v>Ejecutar el  plan de Capacitación (Listas de asistencia cuando aplique, captura de pantalla de la reunión de capacitaciones cuando aplique e informe semestral de las actividades realizadas)</v>
      </c>
      <c r="I56" s="88">
        <f>VLOOKUP(A56,'PAI 2025 GPS rempl2)'!$A$4:$V$503,17,0)</f>
        <v>100</v>
      </c>
      <c r="J56" s="88" t="str">
        <f>VLOOKUP(A56,'PAI 2025 GPS rempl2)'!$A$4:$V$503,18,0)</f>
        <v>Porcentual</v>
      </c>
      <c r="K56" s="88" t="str">
        <f>VLOOKUP(A56,'PAI 2025 GPS rempl2)'!$A$4:$V$503,20,0)</f>
        <v>2025-02-03</v>
      </c>
      <c r="L56" s="88" t="str">
        <f>VLOOKUP(A56,'PAI 2025 GPS rempl2)'!$A$4:$V$503,21,0)</f>
        <v>2025-12-22</v>
      </c>
      <c r="M56" s="88" t="str">
        <f>VLOOKUP(A56,'PAI 2025 GPS rempl2)'!$A$4:$V$503,22,0)</f>
        <v>117-GRUPO DE TRABAJO DE DESARROLLO DE TALENTO HUMANO</v>
      </c>
      <c r="N56" s="88"/>
      <c r="O56" s="88"/>
      <c r="P56" s="88"/>
      <c r="Q56" s="88"/>
    </row>
    <row r="57" spans="1:17" x14ac:dyDescent="0.25">
      <c r="A57" s="87" t="s">
        <v>663</v>
      </c>
      <c r="B57" s="87" t="s">
        <v>523</v>
      </c>
      <c r="C57" s="88" t="s">
        <v>1815</v>
      </c>
      <c r="D57" s="88" t="s">
        <v>1814</v>
      </c>
      <c r="E57" s="88" t="s">
        <v>527</v>
      </c>
      <c r="F57" s="88" t="s">
        <v>63</v>
      </c>
      <c r="G57" s="88" t="str">
        <f>VLOOKUP(A57,'PAI 2025 GPS rempl2)'!$E$4:$L$502,8,0)</f>
        <v>FUNCIONAMIENTO</v>
      </c>
      <c r="H57" s="88" t="str">
        <f>VLOOKUP(A57,'PAI 2025 GPS rempl2)'!$A$4:$V$503,15,0)</f>
        <v>Plan de Seguridad y salud en el Trabajo SST, elaborado y ejecutado  (Informe semestral de la ejecución del plan)</v>
      </c>
      <c r="I57" s="88">
        <f>VLOOKUP(A57,'PAI 2025 GPS rempl2)'!$A$4:$V$503,17,0)</f>
        <v>100</v>
      </c>
      <c r="J57" s="88" t="str">
        <f>VLOOKUP(A57,'PAI 2025 GPS rempl2)'!$A$4:$V$503,18,0)</f>
        <v>Porcentual</v>
      </c>
      <c r="K57" s="88" t="str">
        <f>VLOOKUP(A57,'PAI 2025 GPS rempl2)'!$A$4:$V$503,20,0)</f>
        <v>2025-01-13</v>
      </c>
      <c r="L57" s="88" t="str">
        <f>VLOOKUP(A57,'PAI 2025 GPS rempl2)'!$A$4:$V$503,21,0)</f>
        <v>2025-12-22</v>
      </c>
      <c r="M57" s="88" t="str">
        <f>VLOOKUP(A57,'PAI 2025 GPS rempl2)'!$A$4:$V$503,22,0)</f>
        <v>117-GRUPO DE TRABAJO DE DESARROLLO DE TALENTO HUMANO</v>
      </c>
      <c r="N57" s="88" t="s">
        <v>2033</v>
      </c>
      <c r="O57" s="88" t="s">
        <v>1686</v>
      </c>
      <c r="P57" s="88" t="s">
        <v>1838</v>
      </c>
      <c r="Q57" s="88" t="s">
        <v>1786</v>
      </c>
    </row>
    <row r="58" spans="1:17" x14ac:dyDescent="0.25">
      <c r="A58" s="87" t="s">
        <v>666</v>
      </c>
      <c r="B58" s="87" t="s">
        <v>533</v>
      </c>
      <c r="C58" s="88" t="s">
        <v>1815</v>
      </c>
      <c r="D58" s="88" t="s">
        <v>1814</v>
      </c>
      <c r="E58" s="88" t="s">
        <v>527</v>
      </c>
      <c r="F58" s="88"/>
      <c r="G58" s="88"/>
      <c r="H58" s="88" t="str">
        <f>VLOOKUP(A58,'PAI 2025 GPS rempl2)'!$A$4:$V$503,15,0)</f>
        <v>Realizar la resolución de adopción del Plan de SST  (Resolución adoptando el Plan de SST-único entregable)</v>
      </c>
      <c r="I58" s="88">
        <f>VLOOKUP(A58,'PAI 2025 GPS rempl2)'!$A$4:$V$503,17,0)</f>
        <v>1</v>
      </c>
      <c r="J58" s="88" t="str">
        <f>VLOOKUP(A58,'PAI 2025 GPS rempl2)'!$A$4:$V$503,18,0)</f>
        <v>Porcentual</v>
      </c>
      <c r="K58" s="88" t="str">
        <f>VLOOKUP(A58,'PAI 2025 GPS rempl2)'!$A$4:$V$503,20,0)</f>
        <v>2025-01-13</v>
      </c>
      <c r="L58" s="88" t="str">
        <f>VLOOKUP(A58,'PAI 2025 GPS rempl2)'!$A$4:$V$503,21,0)</f>
        <v>2025-01-31</v>
      </c>
      <c r="M58" s="88" t="str">
        <f>VLOOKUP(A58,'PAI 2025 GPS rempl2)'!$A$4:$V$503,22,0)</f>
        <v>117-GRUPO DE TRABAJO DE DESARROLLO DE TALENTO HUMANO</v>
      </c>
      <c r="N58" s="88"/>
      <c r="O58" s="88"/>
      <c r="P58" s="88"/>
      <c r="Q58" s="88"/>
    </row>
    <row r="59" spans="1:17" x14ac:dyDescent="0.25">
      <c r="A59" s="87" t="s">
        <v>668</v>
      </c>
      <c r="B59" s="87" t="s">
        <v>533</v>
      </c>
      <c r="C59" s="88" t="s">
        <v>1815</v>
      </c>
      <c r="D59" s="88" t="s">
        <v>1814</v>
      </c>
      <c r="E59" s="88" t="s">
        <v>527</v>
      </c>
      <c r="F59" s="88"/>
      <c r="G59" s="88"/>
      <c r="H59" s="88" t="str">
        <f>VLOOKUP(A59,'PAI 2025 GPS rempl2)'!$A$4:$V$503,15,0)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8">
        <f>VLOOKUP(A59,'PAI 2025 GPS rempl2)'!$A$4:$V$503,17,0)</f>
        <v>100</v>
      </c>
      <c r="J59" s="88" t="str">
        <f>VLOOKUP(A59,'PAI 2025 GPS rempl2)'!$A$4:$V$503,18,0)</f>
        <v>Porcentual</v>
      </c>
      <c r="K59" s="88" t="str">
        <f>VLOOKUP(A59,'PAI 2025 GPS rempl2)'!$A$4:$V$503,20,0)</f>
        <v>2025-02-03</v>
      </c>
      <c r="L59" s="88" t="str">
        <f>VLOOKUP(A59,'PAI 2025 GPS rempl2)'!$A$4:$V$503,21,0)</f>
        <v>2025-12-22</v>
      </c>
      <c r="M59" s="88" t="str">
        <f>VLOOKUP(A59,'PAI 2025 GPS rempl2)'!$A$4:$V$503,22,0)</f>
        <v>117-GRUPO DE TRABAJO DE DESARROLLO DE TALENTO HUMANO</v>
      </c>
      <c r="N59" s="88"/>
      <c r="O59" s="88"/>
      <c r="P59" s="88"/>
      <c r="Q59" s="88"/>
    </row>
    <row r="60" spans="1:17" x14ac:dyDescent="0.25">
      <c r="A60" s="87" t="s">
        <v>671</v>
      </c>
      <c r="B60" s="87" t="s">
        <v>523</v>
      </c>
      <c r="C60" s="88" t="s">
        <v>1819</v>
      </c>
      <c r="D60" s="88" t="s">
        <v>1821</v>
      </c>
      <c r="E60" s="88" t="s">
        <v>673</v>
      </c>
      <c r="F60" s="88" t="s">
        <v>63</v>
      </c>
      <c r="G60" s="88" t="str">
        <f>VLOOKUP(A60,'PAI 2025 GPS rempl2)'!$E$4:$L$502,8,0)</f>
        <v>FUNCIONAMIENTO</v>
      </c>
      <c r="H60" s="88" t="str">
        <f>VLOOKUP(A60,'PAI 2025 GPS rempl2)'!$A$4:$V$503,15,0)</f>
        <v>Estrategia para la reducción de emisiones, adaptación al cambio climático y la transición energética y la protección del medio ambiente, ejecutada (Informe final)</v>
      </c>
      <c r="I60" s="88">
        <f>VLOOKUP(A60,'PAI 2025 GPS rempl2)'!$A$4:$V$503,17,0)</f>
        <v>100</v>
      </c>
      <c r="J60" s="88" t="str">
        <f>VLOOKUP(A60,'PAI 2025 GPS rempl2)'!$A$4:$V$503,18,0)</f>
        <v>Porcentual</v>
      </c>
      <c r="K60" s="88" t="str">
        <f>VLOOKUP(A60,'PAI 2025 GPS rempl2)'!$A$4:$V$503,20,0)</f>
        <v>2025-01-02</v>
      </c>
      <c r="L60" s="88" t="str">
        <f>VLOOKUP(A60,'PAI 2025 GPS rempl2)'!$A$4:$V$503,21,0)</f>
        <v>2025-12-22</v>
      </c>
      <c r="M60" s="88" t="str">
        <f>VLOOKUP(A60,'PAI 2025 GPS rempl2)'!$A$4:$V$503,22,0)</f>
        <v>142-GRUPO DE TRABAJO DE SERVICIOS ADMINISTRATIVOS Y RECURSOS FÍSICOS</v>
      </c>
      <c r="N60" s="88" t="s">
        <v>2033</v>
      </c>
      <c r="O60" s="88" t="s">
        <v>1686</v>
      </c>
      <c r="P60" s="88">
        <v>0</v>
      </c>
      <c r="Q60" s="88" t="s">
        <v>1786</v>
      </c>
    </row>
    <row r="61" spans="1:17" x14ac:dyDescent="0.25">
      <c r="A61" s="87" t="s">
        <v>676</v>
      </c>
      <c r="B61" s="87" t="s">
        <v>533</v>
      </c>
      <c r="C61" s="88" t="s">
        <v>1819</v>
      </c>
      <c r="D61" s="88" t="s">
        <v>1821</v>
      </c>
      <c r="E61" s="88" t="s">
        <v>673</v>
      </c>
      <c r="F61" s="88"/>
      <c r="G61" s="88"/>
      <c r="H61" s="88" t="str">
        <f>VLOOKUP(A61,'PAI 2025 GPS rempl2)'!$A$4:$V$503,15,0)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8">
        <f>VLOOKUP(A61,'PAI 2025 GPS rempl2)'!$A$4:$V$503,17,0)</f>
        <v>100</v>
      </c>
      <c r="J61" s="88" t="str">
        <f>VLOOKUP(A61,'PAI 2025 GPS rempl2)'!$A$4:$V$503,18,0)</f>
        <v>Porcentual</v>
      </c>
      <c r="K61" s="88" t="str">
        <f>VLOOKUP(A61,'PAI 2025 GPS rempl2)'!$A$4:$V$503,20,0)</f>
        <v>2025-01-02</v>
      </c>
      <c r="L61" s="88" t="str">
        <f>VLOOKUP(A61,'PAI 2025 GPS rempl2)'!$A$4:$V$503,21,0)</f>
        <v>2025-12-22</v>
      </c>
      <c r="M61" s="88" t="str">
        <f>VLOOKUP(A61,'PAI 2025 GPS rempl2)'!$A$4:$V$503,22,0)</f>
        <v>142-GRUPO DE TRABAJO DE SERVICIOS ADMINISTRATIVOS Y RECURSOS FÍSICOS</v>
      </c>
      <c r="N61" s="88"/>
      <c r="O61" s="88"/>
      <c r="P61" s="88"/>
      <c r="Q61" s="88"/>
    </row>
    <row r="62" spans="1:17" x14ac:dyDescent="0.25">
      <c r="A62" s="87" t="s">
        <v>678</v>
      </c>
      <c r="B62" s="87" t="s">
        <v>533</v>
      </c>
      <c r="C62" s="88" t="s">
        <v>1819</v>
      </c>
      <c r="D62" s="88" t="s">
        <v>1821</v>
      </c>
      <c r="E62" s="88" t="s">
        <v>673</v>
      </c>
      <c r="F62" s="88"/>
      <c r="G62" s="88"/>
      <c r="H62" s="88" t="str">
        <f>VLOOKUP(A62,'PAI 2025 GPS rempl2)'!$A$4:$V$503,15,0)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62" s="88">
        <f>VLOOKUP(A62,'PAI 2025 GPS rempl2)'!$A$4:$V$503,17,0)</f>
        <v>100</v>
      </c>
      <c r="J62" s="88" t="str">
        <f>VLOOKUP(A62,'PAI 2025 GPS rempl2)'!$A$4:$V$503,18,0)</f>
        <v>Porcentual</v>
      </c>
      <c r="K62" s="88" t="str">
        <f>VLOOKUP(A62,'PAI 2025 GPS rempl2)'!$A$4:$V$503,20,0)</f>
        <v>2025-01-02</v>
      </c>
      <c r="L62" s="88" t="str">
        <f>VLOOKUP(A62,'PAI 2025 GPS rempl2)'!$A$4:$V$503,21,0)</f>
        <v>2025-12-22</v>
      </c>
      <c r="M62" s="88" t="str">
        <f>VLOOKUP(A62,'PAI 2025 GPS rempl2)'!$A$4:$V$503,22,0)</f>
        <v>142-GRUPO DE TRABAJO DE SERVICIOS ADMINISTRATIVOS Y RECURSOS FÍSICOS</v>
      </c>
      <c r="N62" s="88"/>
      <c r="O62" s="88"/>
      <c r="P62" s="88"/>
      <c r="Q62" s="88"/>
    </row>
    <row r="63" spans="1:17" x14ac:dyDescent="0.25">
      <c r="A63" s="87" t="s">
        <v>680</v>
      </c>
      <c r="B63" s="87" t="s">
        <v>533</v>
      </c>
      <c r="C63" s="88" t="s">
        <v>1819</v>
      </c>
      <c r="D63" s="88" t="s">
        <v>1821</v>
      </c>
      <c r="E63" s="88" t="s">
        <v>673</v>
      </c>
      <c r="F63" s="88"/>
      <c r="G63" s="88"/>
      <c r="H63" s="88" t="str">
        <f>VLOOKUP(A63,'PAI 2025 GPS rempl2)'!$A$4:$V$503,15,0)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8">
        <f>VLOOKUP(A63,'PAI 2025 GPS rempl2)'!$A$4:$V$503,17,0)</f>
        <v>1</v>
      </c>
      <c r="J63" s="88" t="str">
        <f>VLOOKUP(A63,'PAI 2025 GPS rempl2)'!$A$4:$V$503,18,0)</f>
        <v>Númerica</v>
      </c>
      <c r="K63" s="88" t="str">
        <f>VLOOKUP(A63,'PAI 2025 GPS rempl2)'!$A$4:$V$503,20,0)</f>
        <v>2025-03-01</v>
      </c>
      <c r="L63" s="88" t="str">
        <f>VLOOKUP(A63,'PAI 2025 GPS rempl2)'!$A$4:$V$503,21,0)</f>
        <v>2025-07-01</v>
      </c>
      <c r="M63" s="88" t="str">
        <f>VLOOKUP(A63,'PAI 2025 GPS rempl2)'!$A$4:$V$503,22,0)</f>
        <v>142-GRUPO DE TRABAJO DE SERVICIOS ADMINISTRATIVOS Y RECURSOS FÍSICOS</v>
      </c>
      <c r="N63" s="88"/>
      <c r="O63" s="88"/>
      <c r="P63" s="88"/>
      <c r="Q63" s="88"/>
    </row>
    <row r="64" spans="1:17" x14ac:dyDescent="0.25">
      <c r="A64" s="87" t="s">
        <v>683</v>
      </c>
      <c r="B64" s="87" t="s">
        <v>533</v>
      </c>
      <c r="C64" s="88" t="s">
        <v>1819</v>
      </c>
      <c r="D64" s="88" t="s">
        <v>1821</v>
      </c>
      <c r="E64" s="88" t="s">
        <v>673</v>
      </c>
      <c r="F64" s="88"/>
      <c r="G64" s="88"/>
      <c r="H64" s="88" t="str">
        <f>VLOOKUP(A64,'PAI 2025 GPS rempl2)'!$A$4:$V$503,15,0)</f>
        <v>Elaborar matriz que permita identificar los aspectos más significativos y ejecutar las alternativas que conlleven a reducir los impactos ambientales de la SIC. (Matriz de aspectos ambientales)</v>
      </c>
      <c r="I64" s="88">
        <f>VLOOKUP(A64,'PAI 2025 GPS rempl2)'!$A$4:$V$503,17,0)</f>
        <v>1</v>
      </c>
      <c r="J64" s="88" t="str">
        <f>VLOOKUP(A64,'PAI 2025 GPS rempl2)'!$A$4:$V$503,18,0)</f>
        <v>Númerica</v>
      </c>
      <c r="K64" s="88" t="str">
        <f>VLOOKUP(A64,'PAI 2025 GPS rempl2)'!$A$4:$V$503,20,0)</f>
        <v>2025-05-02</v>
      </c>
      <c r="L64" s="88" t="str">
        <f>VLOOKUP(A64,'PAI 2025 GPS rempl2)'!$A$4:$V$503,21,0)</f>
        <v>2025-06-27</v>
      </c>
      <c r="M64" s="88" t="str">
        <f>VLOOKUP(A64,'PAI 2025 GPS rempl2)'!$A$4:$V$503,22,0)</f>
        <v>142-GRUPO DE TRABAJO DE SERVICIOS ADMINISTRATIVOS Y RECURSOS FÍSICOS</v>
      </c>
      <c r="N64" s="88"/>
      <c r="O64" s="88"/>
      <c r="P64" s="88"/>
      <c r="Q64" s="88"/>
    </row>
    <row r="65" spans="1:17" x14ac:dyDescent="0.25">
      <c r="A65" s="87" t="s">
        <v>687</v>
      </c>
      <c r="B65" s="87" t="s">
        <v>533</v>
      </c>
      <c r="C65" s="88" t="s">
        <v>1819</v>
      </c>
      <c r="D65" s="88" t="s">
        <v>1821</v>
      </c>
      <c r="E65" s="88" t="s">
        <v>673</v>
      </c>
      <c r="F65" s="88"/>
      <c r="G65" s="88"/>
      <c r="H65" s="88" t="str">
        <f>VLOOKUP(A65,'PAI 2025 GPS rempl2)'!$A$4:$V$503,15,0)</f>
        <v>Certificar el cumplimiento de la ISO 14001  (Certificación de 1ra recertificación ISO 14001:2015) Reporte y/o informe final de auditoría de 1ra recertificación ISO 14001:2015)</v>
      </c>
      <c r="I65" s="88">
        <f>VLOOKUP(A65,'PAI 2025 GPS rempl2)'!$A$4:$V$503,17,0)</f>
        <v>1</v>
      </c>
      <c r="J65" s="88" t="str">
        <f>VLOOKUP(A65,'PAI 2025 GPS rempl2)'!$A$4:$V$503,18,0)</f>
        <v>Númerica</v>
      </c>
      <c r="K65" s="88" t="str">
        <f>VLOOKUP(A65,'PAI 2025 GPS rempl2)'!$A$4:$V$503,20,0)</f>
        <v>2025-10-01</v>
      </c>
      <c r="L65" s="88" t="str">
        <f>VLOOKUP(A65,'PAI 2025 GPS rempl2)'!$A$4:$V$503,21,0)</f>
        <v>2025-12-22</v>
      </c>
      <c r="M65" s="88" t="str">
        <f>VLOOKUP(A65,'PAI 2025 GPS rempl2)'!$A$4:$V$503,22,0)</f>
        <v>142-GRUPO DE TRABAJO DE SERVICIOS ADMINISTRATIVOS Y RECURSOS FÍSICOS</v>
      </c>
      <c r="N65" s="88"/>
      <c r="O65" s="88"/>
      <c r="P65" s="88"/>
      <c r="Q65" s="88"/>
    </row>
    <row r="66" spans="1:17" x14ac:dyDescent="0.25">
      <c r="A66" s="87" t="s">
        <v>691</v>
      </c>
      <c r="B66" s="87" t="s">
        <v>523</v>
      </c>
      <c r="C66" s="88" t="s">
        <v>1819</v>
      </c>
      <c r="D66" s="88" t="s">
        <v>1822</v>
      </c>
      <c r="E66" s="88" t="s">
        <v>692</v>
      </c>
      <c r="F66" s="88" t="s">
        <v>12</v>
      </c>
      <c r="G66" s="88" t="str">
        <f>VLOOKUP(A66,'PAI 2025 GPS rempl2)'!$E$4:$L$502,8,0)</f>
        <v>C-3599-0200-0005-53105b</v>
      </c>
      <c r="H66" s="88" t="str">
        <f>VLOOKUP(A66,'PAI 2025 GPS rempl2)'!$A$4:$V$503,15,0)</f>
        <v>SIC alineada a la directriz de manejo de imágen y plan de medios de la Presidencia de la República, realizada. (Informe de contenidos producidos)</v>
      </c>
      <c r="I66" s="88">
        <f>VLOOKUP(A66,'PAI 2025 GPS rempl2)'!$A$4:$V$503,17,0)</f>
        <v>100</v>
      </c>
      <c r="J66" s="88" t="str">
        <f>VLOOKUP(A66,'PAI 2025 GPS rempl2)'!$A$4:$V$503,18,0)</f>
        <v>Porcentual</v>
      </c>
      <c r="K66" s="88" t="str">
        <f>VLOOKUP(A66,'PAI 2025 GPS rempl2)'!$A$4:$V$503,20,0)</f>
        <v>2025-02-03</v>
      </c>
      <c r="L66" s="88" t="str">
        <f>VLOOKUP(A66,'PAI 2025 GPS rempl2)'!$A$4:$V$503,21,0)</f>
        <v>2025-12-31</v>
      </c>
      <c r="M66" s="88" t="str">
        <f>VLOOKUP(A66,'PAI 2025 GPS rempl2)'!$A$4:$V$503,22,0)</f>
        <v>73-GRUPO DE TRABAJO DE COMUNICACION</v>
      </c>
      <c r="N66" s="88" t="s">
        <v>1687</v>
      </c>
      <c r="O66" s="88" t="s">
        <v>1688</v>
      </c>
      <c r="P66" s="88" t="s">
        <v>1842</v>
      </c>
      <c r="Q66" s="88" t="s">
        <v>1786</v>
      </c>
    </row>
    <row r="67" spans="1:17" x14ac:dyDescent="0.25">
      <c r="A67" s="87" t="s">
        <v>694</v>
      </c>
      <c r="B67" s="87" t="s">
        <v>533</v>
      </c>
      <c r="C67" s="88" t="s">
        <v>1819</v>
      </c>
      <c r="D67" s="88" t="s">
        <v>1822</v>
      </c>
      <c r="E67" s="88" t="s">
        <v>692</v>
      </c>
      <c r="F67" s="88"/>
      <c r="G67" s="88"/>
      <c r="H67" s="88" t="str">
        <f>VLOOKUP(A67,'PAI 2025 GPS rempl2)'!$A$4:$V$503,15,0)</f>
        <v>Producir los boletines, foto noticias, videos y/o ruedas de prensa de conformidad con la directriz de Presidencia sobre el manejo de imágen (Documento con evidencias)</v>
      </c>
      <c r="I67" s="88">
        <f>VLOOKUP(A67,'PAI 2025 GPS rempl2)'!$A$4:$V$503,17,0)</f>
        <v>100</v>
      </c>
      <c r="J67" s="88" t="str">
        <f>VLOOKUP(A67,'PAI 2025 GPS rempl2)'!$A$4:$V$503,18,0)</f>
        <v>Porcentual</v>
      </c>
      <c r="K67" s="88" t="str">
        <f>VLOOKUP(A67,'PAI 2025 GPS rempl2)'!$A$4:$V$503,20,0)</f>
        <v>2025-02-03</v>
      </c>
      <c r="L67" s="88" t="str">
        <f>VLOOKUP(A67,'PAI 2025 GPS rempl2)'!$A$4:$V$503,21,0)</f>
        <v>2025-12-31</v>
      </c>
      <c r="M67" s="88" t="str">
        <f>VLOOKUP(A67,'PAI 2025 GPS rempl2)'!$A$4:$V$503,22,0)</f>
        <v>73-GRUPO DE TRABAJO DE COMUNICACION</v>
      </c>
      <c r="N67" s="88"/>
      <c r="O67" s="88"/>
      <c r="P67" s="88"/>
      <c r="Q67" s="88"/>
    </row>
    <row r="68" spans="1:17" x14ac:dyDescent="0.25">
      <c r="A68" s="87" t="s">
        <v>696</v>
      </c>
      <c r="B68" s="87" t="s">
        <v>533</v>
      </c>
      <c r="C68" s="88" t="s">
        <v>1819</v>
      </c>
      <c r="D68" s="88" t="s">
        <v>1822</v>
      </c>
      <c r="E68" s="88" t="s">
        <v>692</v>
      </c>
      <c r="F68" s="88"/>
      <c r="G68" s="88"/>
      <c r="H68" s="88" t="str">
        <f>VLOOKUP(A68,'PAI 2025 GPS rempl2)'!$A$4:$V$503,15,0)</f>
        <v>Consolidar el informe final de los contenidos producidos por la SIC respecto a la directriz de manejo de imagen del gobierno nacional. (Informe consoldiado de los contenidos producidos)</v>
      </c>
      <c r="I68" s="88">
        <f>VLOOKUP(A68,'PAI 2025 GPS rempl2)'!$A$4:$V$503,17,0)</f>
        <v>100</v>
      </c>
      <c r="J68" s="88" t="str">
        <f>VLOOKUP(A68,'PAI 2025 GPS rempl2)'!$A$4:$V$503,18,0)</f>
        <v>Porcentual</v>
      </c>
      <c r="K68" s="88" t="str">
        <f>VLOOKUP(A68,'PAI 2025 GPS rempl2)'!$A$4:$V$503,20,0)</f>
        <v>2025-12-02</v>
      </c>
      <c r="L68" s="88" t="str">
        <f>VLOOKUP(A68,'PAI 2025 GPS rempl2)'!$A$4:$V$503,21,0)</f>
        <v>2025-12-31</v>
      </c>
      <c r="M68" s="88" t="str">
        <f>VLOOKUP(A68,'PAI 2025 GPS rempl2)'!$A$4:$V$503,22,0)</f>
        <v>73-GRUPO DE TRABAJO DE COMUNICACION</v>
      </c>
      <c r="N68" s="88"/>
      <c r="O68" s="88"/>
      <c r="P68" s="88"/>
      <c r="Q68" s="88"/>
    </row>
    <row r="69" spans="1:17" x14ac:dyDescent="0.25">
      <c r="A69" s="87" t="s">
        <v>699</v>
      </c>
      <c r="B69" s="87" t="s">
        <v>523</v>
      </c>
      <c r="C69" s="88" t="s">
        <v>1819</v>
      </c>
      <c r="D69" s="88" t="s">
        <v>1822</v>
      </c>
      <c r="E69" s="88" t="s">
        <v>692</v>
      </c>
      <c r="F69" s="88" t="s">
        <v>12</v>
      </c>
      <c r="G69" s="88" t="str">
        <f>VLOOKUP(A69,'PAI 2025 GPS rempl2)'!$E$4:$L$502,8,0)</f>
        <v>C-3599-0200-0005-53105b</v>
      </c>
      <c r="H69" s="88" t="str">
        <f>VLOOKUP(A69,'PAI 2025 GPS rempl2)'!$A$4:$V$503,15,0)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8">
        <f>VLOOKUP(A69,'PAI 2025 GPS rempl2)'!$A$4:$V$503,17,0)</f>
        <v>100</v>
      </c>
      <c r="J69" s="88" t="str">
        <f>VLOOKUP(A69,'PAI 2025 GPS rempl2)'!$A$4:$V$503,18,0)</f>
        <v>Porcentual</v>
      </c>
      <c r="K69" s="88" t="str">
        <f>VLOOKUP(A69,'PAI 2025 GPS rempl2)'!$A$4:$V$503,20,0)</f>
        <v>2025-02-03</v>
      </c>
      <c r="L69" s="88" t="str">
        <f>VLOOKUP(A69,'PAI 2025 GPS rempl2)'!$A$4:$V$503,21,0)</f>
        <v>2025-12-12</v>
      </c>
      <c r="M69" s="88" t="str">
        <f>VLOOKUP(A69,'PAI 2025 GPS rempl2)'!$A$4:$V$503,22,0)</f>
        <v>73-GRUPO DE TRABAJO DE COMUNICACION</v>
      </c>
      <c r="N69" s="88" t="s">
        <v>1687</v>
      </c>
      <c r="O69" s="88" t="s">
        <v>1688</v>
      </c>
      <c r="P69" s="88">
        <v>0</v>
      </c>
      <c r="Q69" s="88" t="s">
        <v>1786</v>
      </c>
    </row>
    <row r="70" spans="1:17" x14ac:dyDescent="0.25">
      <c r="A70" s="87" t="s">
        <v>701</v>
      </c>
      <c r="B70" s="87" t="s">
        <v>533</v>
      </c>
      <c r="C70" s="88" t="s">
        <v>1819</v>
      </c>
      <c r="D70" s="88" t="s">
        <v>1822</v>
      </c>
      <c r="E70" s="88" t="s">
        <v>692</v>
      </c>
      <c r="F70" s="88"/>
      <c r="G70" s="88"/>
      <c r="H70" s="88" t="str">
        <f>VLOOKUP(A70,'PAI 2025 GPS rempl2)'!$A$4:$V$503,15,0)</f>
        <v>Realizar un diagnóstico de las necesidades para la comunicaciones internas (Documento de diagnóstico)</v>
      </c>
      <c r="I70" s="88">
        <f>VLOOKUP(A70,'PAI 2025 GPS rempl2)'!$A$4:$V$503,17,0)</f>
        <v>1</v>
      </c>
      <c r="J70" s="88" t="str">
        <f>VLOOKUP(A70,'PAI 2025 GPS rempl2)'!$A$4:$V$503,18,0)</f>
        <v>Númerica</v>
      </c>
      <c r="K70" s="88" t="str">
        <f>VLOOKUP(A70,'PAI 2025 GPS rempl2)'!$A$4:$V$503,20,0)</f>
        <v>2025-02-03</v>
      </c>
      <c r="L70" s="88" t="str">
        <f>VLOOKUP(A70,'PAI 2025 GPS rempl2)'!$A$4:$V$503,21,0)</f>
        <v>2025-03-28</v>
      </c>
      <c r="M70" s="88" t="str">
        <f>VLOOKUP(A70,'PAI 2025 GPS rempl2)'!$A$4:$V$503,22,0)</f>
        <v>73-GRUPO DE TRABAJO DE COMUNICACION</v>
      </c>
      <c r="N70" s="88"/>
      <c r="O70" s="88"/>
      <c r="P70" s="88"/>
      <c r="Q70" s="88"/>
    </row>
    <row r="71" spans="1:17" x14ac:dyDescent="0.25">
      <c r="A71" s="87" t="s">
        <v>704</v>
      </c>
      <c r="B71" s="87" t="s">
        <v>533</v>
      </c>
      <c r="C71" s="88" t="s">
        <v>1819</v>
      </c>
      <c r="D71" s="88" t="s">
        <v>1822</v>
      </c>
      <c r="E71" s="88" t="s">
        <v>692</v>
      </c>
      <c r="F71" s="88"/>
      <c r="G71" s="88"/>
      <c r="H71" s="88" t="str">
        <f>VLOOKUP(A71,'PAI 2025 GPS rempl2)'!$A$4:$V$503,15,0)</f>
        <v>Elaborar la estrategia de comunicaciones internas que incluya el plan de trabajo para su realización (Documento de estrategia que incluya plan de trabajo)</v>
      </c>
      <c r="I71" s="88">
        <f>VLOOKUP(A71,'PAI 2025 GPS rempl2)'!$A$4:$V$503,17,0)</f>
        <v>100</v>
      </c>
      <c r="J71" s="88" t="str">
        <f>VLOOKUP(A71,'PAI 2025 GPS rempl2)'!$A$4:$V$503,18,0)</f>
        <v>Porcentual</v>
      </c>
      <c r="K71" s="88" t="str">
        <f>VLOOKUP(A71,'PAI 2025 GPS rempl2)'!$A$4:$V$503,20,0)</f>
        <v>2025-04-01</v>
      </c>
      <c r="L71" s="88" t="str">
        <f>VLOOKUP(A71,'PAI 2025 GPS rempl2)'!$A$4:$V$503,21,0)</f>
        <v>2025-04-30</v>
      </c>
      <c r="M71" s="88" t="str">
        <f>VLOOKUP(A71,'PAI 2025 GPS rempl2)'!$A$4:$V$503,22,0)</f>
        <v>73-GRUPO DE TRABAJO DE COMUNICACION</v>
      </c>
      <c r="N71" s="88"/>
      <c r="O71" s="88"/>
      <c r="P71" s="88"/>
      <c r="Q71" s="88"/>
    </row>
    <row r="72" spans="1:17" x14ac:dyDescent="0.25">
      <c r="A72" s="87" t="s">
        <v>706</v>
      </c>
      <c r="B72" s="87" t="s">
        <v>533</v>
      </c>
      <c r="C72" s="88" t="s">
        <v>1819</v>
      </c>
      <c r="D72" s="88" t="s">
        <v>1822</v>
      </c>
      <c r="E72" s="88" t="s">
        <v>692</v>
      </c>
      <c r="F72" s="88"/>
      <c r="G72" s="88"/>
      <c r="H72" s="88" t="str">
        <f>VLOOKUP(A72,'PAI 2025 GPS rempl2)'!$A$4:$V$503,15,0)</f>
        <v>Ejecutar el Plan de trabajo de la estrategia de comunicaciones internas (Documento de seguimiento trimestral)</v>
      </c>
      <c r="I72" s="88">
        <f>VLOOKUP(A72,'PAI 2025 GPS rempl2)'!$A$4:$V$503,17,0)</f>
        <v>3</v>
      </c>
      <c r="J72" s="88" t="str">
        <f>VLOOKUP(A72,'PAI 2025 GPS rempl2)'!$A$4:$V$503,18,0)</f>
        <v>Númerica</v>
      </c>
      <c r="K72" s="88" t="str">
        <f>VLOOKUP(A72,'PAI 2025 GPS rempl2)'!$A$4:$V$503,20,0)</f>
        <v>2025-04-01</v>
      </c>
      <c r="L72" s="88" t="str">
        <f>VLOOKUP(A72,'PAI 2025 GPS rempl2)'!$A$4:$V$503,21,0)</f>
        <v>2025-11-21</v>
      </c>
      <c r="M72" s="88" t="str">
        <f>VLOOKUP(A72,'PAI 2025 GPS rempl2)'!$A$4:$V$503,22,0)</f>
        <v>73-GRUPO DE TRABAJO DE COMUNICACION</v>
      </c>
      <c r="N72" s="88"/>
      <c r="O72" s="88"/>
      <c r="P72" s="88"/>
      <c r="Q72" s="88"/>
    </row>
    <row r="73" spans="1:17" x14ac:dyDescent="0.25">
      <c r="A73" s="87" t="s">
        <v>709</v>
      </c>
      <c r="B73" s="87" t="s">
        <v>533</v>
      </c>
      <c r="C73" s="88" t="s">
        <v>1819</v>
      </c>
      <c r="D73" s="88" t="s">
        <v>1822</v>
      </c>
      <c r="E73" s="88" t="s">
        <v>692</v>
      </c>
      <c r="F73" s="88"/>
      <c r="G73" s="88"/>
      <c r="H73" s="88" t="str">
        <f>VLOOKUP(A73,'PAI 2025 GPS rempl2)'!$A$4:$V$503,15,0)</f>
        <v>Elaborar informe final de los resultados de la implementación de la estrategia de comunicaciones internas (Informe de resultados de implementación)</v>
      </c>
      <c r="I73" s="88">
        <f>VLOOKUP(A73,'PAI 2025 GPS rempl2)'!$A$4:$V$503,17,0)</f>
        <v>1</v>
      </c>
      <c r="J73" s="88" t="str">
        <f>VLOOKUP(A73,'PAI 2025 GPS rempl2)'!$A$4:$V$503,18,0)</f>
        <v>Númerica</v>
      </c>
      <c r="K73" s="88" t="str">
        <f>VLOOKUP(A73,'PAI 2025 GPS rempl2)'!$A$4:$V$503,20,0)</f>
        <v>2025-11-24</v>
      </c>
      <c r="L73" s="88" t="str">
        <f>VLOOKUP(A73,'PAI 2025 GPS rempl2)'!$A$4:$V$503,21,0)</f>
        <v>2025-12-12</v>
      </c>
      <c r="M73" s="88" t="str">
        <f>VLOOKUP(A73,'PAI 2025 GPS rempl2)'!$A$4:$V$503,22,0)</f>
        <v>73-GRUPO DE TRABAJO DE COMUNICACION</v>
      </c>
      <c r="N73" s="88"/>
      <c r="O73" s="88"/>
      <c r="P73" s="88"/>
      <c r="Q73" s="88"/>
    </row>
    <row r="74" spans="1:17" x14ac:dyDescent="0.25">
      <c r="A74" s="87" t="s">
        <v>712</v>
      </c>
      <c r="B74" s="87" t="s">
        <v>523</v>
      </c>
      <c r="C74" s="88" t="s">
        <v>1819</v>
      </c>
      <c r="D74" s="88" t="s">
        <v>1822</v>
      </c>
      <c r="E74" s="88" t="s">
        <v>692</v>
      </c>
      <c r="F74" s="88" t="s">
        <v>10</v>
      </c>
      <c r="G74" s="88" t="str">
        <f>VLOOKUP(A74,'PAI 2025 GPS rempl2)'!$E$4:$L$502,8,0)</f>
        <v>C-3599-0200-0005-53105b</v>
      </c>
      <c r="H74" s="88" t="str">
        <f>VLOOKUP(A74,'PAI 2025 GPS rempl2)'!$A$4:$V$503,15,0)</f>
        <v>Estrategia de fortalecimiento de la difusión de la misionalidad de la Entidad a nivel nacional, elaborada e implementada (Informe de resultados de implementación)</v>
      </c>
      <c r="I74" s="88">
        <f>VLOOKUP(A74,'PAI 2025 GPS rempl2)'!$A$4:$V$503,17,0)</f>
        <v>100</v>
      </c>
      <c r="J74" s="88" t="str">
        <f>VLOOKUP(A74,'PAI 2025 GPS rempl2)'!$A$4:$V$503,18,0)</f>
        <v>Porcentual</v>
      </c>
      <c r="K74" s="88" t="str">
        <f>VLOOKUP(A74,'PAI 2025 GPS rempl2)'!$A$4:$V$503,20,0)</f>
        <v>2025-01-15</v>
      </c>
      <c r="L74" s="88" t="str">
        <f>VLOOKUP(A74,'PAI 2025 GPS rempl2)'!$A$4:$V$503,21,0)</f>
        <v>2025-12-31</v>
      </c>
      <c r="M74" s="88" t="str">
        <f>VLOOKUP(A74,'PAI 2025 GPS rempl2)'!$A$4:$V$503,22,0)</f>
        <v>73-GRUPO DE TRABAJO DE COMUNICACION</v>
      </c>
      <c r="N74" s="88" t="s">
        <v>1691</v>
      </c>
      <c r="O74" s="88" t="s">
        <v>1692</v>
      </c>
      <c r="P74" s="88">
        <v>0</v>
      </c>
      <c r="Q74" s="88" t="s">
        <v>1788</v>
      </c>
    </row>
    <row r="75" spans="1:17" x14ac:dyDescent="0.25">
      <c r="A75" s="87" t="s">
        <v>713</v>
      </c>
      <c r="B75" s="87" t="s">
        <v>533</v>
      </c>
      <c r="C75" s="88" t="s">
        <v>1819</v>
      </c>
      <c r="D75" s="88" t="s">
        <v>1822</v>
      </c>
      <c r="E75" s="88" t="s">
        <v>692</v>
      </c>
      <c r="F75" s="88"/>
      <c r="G75" s="88"/>
      <c r="H75" s="88" t="str">
        <f>VLOOKUP(A75,'PAI 2025 GPS rempl2)'!$A$4:$V$503,15,0)</f>
        <v>Diseñar la estrategia de fortalecimiento de la difusión de la misionalidad de la Entidad a nivel nacional que incluya el plan de trabajo de ejecución  (Documento de estrategia que incluya plan de trabajo)</v>
      </c>
      <c r="I75" s="88">
        <f>VLOOKUP(A75,'PAI 2025 GPS rempl2)'!$A$4:$V$503,17,0)</f>
        <v>1</v>
      </c>
      <c r="J75" s="88" t="str">
        <f>VLOOKUP(A75,'PAI 2025 GPS rempl2)'!$A$4:$V$503,18,0)</f>
        <v>Númerica</v>
      </c>
      <c r="K75" s="88" t="str">
        <f>VLOOKUP(A75,'PAI 2025 GPS rempl2)'!$A$4:$V$503,20,0)</f>
        <v>2025-01-15</v>
      </c>
      <c r="L75" s="88" t="str">
        <f>VLOOKUP(A75,'PAI 2025 GPS rempl2)'!$A$4:$V$503,21,0)</f>
        <v>2025-02-28</v>
      </c>
      <c r="M75" s="88" t="str">
        <f>VLOOKUP(A75,'PAI 2025 GPS rempl2)'!$A$4:$V$503,22,0)</f>
        <v>73-GRUPO DE TRABAJO DE COMUNICACION</v>
      </c>
      <c r="N75" s="88"/>
      <c r="O75" s="88"/>
      <c r="P75" s="88"/>
      <c r="Q75" s="88"/>
    </row>
    <row r="76" spans="1:17" x14ac:dyDescent="0.25">
      <c r="A76" s="87" t="s">
        <v>715</v>
      </c>
      <c r="B76" s="87" t="s">
        <v>533</v>
      </c>
      <c r="C76" s="88" t="s">
        <v>1819</v>
      </c>
      <c r="D76" s="88" t="s">
        <v>1822</v>
      </c>
      <c r="E76" s="88" t="s">
        <v>692</v>
      </c>
      <c r="F76" s="88"/>
      <c r="G76" s="88"/>
      <c r="H76" s="88" t="str">
        <f>VLOOKUP(A76,'PAI 2025 GPS rempl2)'!$A$4:$V$503,15,0)</f>
        <v>Ejecutar el plan de trabajo de la estrategia de comunicaciones externas (Informe de avance trimestral)</v>
      </c>
      <c r="I76" s="88">
        <f>VLOOKUP(A76,'PAI 2025 GPS rempl2)'!$A$4:$V$503,17,0)</f>
        <v>3</v>
      </c>
      <c r="J76" s="88" t="str">
        <f>VLOOKUP(A76,'PAI 2025 GPS rempl2)'!$A$4:$V$503,18,0)</f>
        <v>Númerica</v>
      </c>
      <c r="K76" s="88" t="str">
        <f>VLOOKUP(A76,'PAI 2025 GPS rempl2)'!$A$4:$V$503,20,0)</f>
        <v>2025-03-04</v>
      </c>
      <c r="L76" s="88" t="str">
        <f>VLOOKUP(A76,'PAI 2025 GPS rempl2)'!$A$4:$V$503,21,0)</f>
        <v>2025-11-28</v>
      </c>
      <c r="M76" s="88" t="str">
        <f>VLOOKUP(A76,'PAI 2025 GPS rempl2)'!$A$4:$V$503,22,0)</f>
        <v>73-GRUPO DE TRABAJO DE COMUNICACION</v>
      </c>
      <c r="N76" s="88"/>
      <c r="O76" s="88"/>
      <c r="P76" s="88"/>
      <c r="Q76" s="88"/>
    </row>
    <row r="77" spans="1:17" x14ac:dyDescent="0.25">
      <c r="A77" s="87" t="s">
        <v>718</v>
      </c>
      <c r="B77" s="87" t="s">
        <v>533</v>
      </c>
      <c r="C77" s="88" t="s">
        <v>1819</v>
      </c>
      <c r="D77" s="88" t="s">
        <v>1822</v>
      </c>
      <c r="E77" s="88" t="s">
        <v>692</v>
      </c>
      <c r="F77" s="88"/>
      <c r="G77" s="88"/>
      <c r="H77" s="88" t="str">
        <f>VLOOKUP(A77,'PAI 2025 GPS rempl2)'!$A$4:$V$503,15,0)</f>
        <v>Elaborar informe trimestral de los resultados de la implementación de la estrategia de fortalecimiento (Informe de avance trimestral)</v>
      </c>
      <c r="I77" s="88">
        <f>VLOOKUP(A77,'PAI 2025 GPS rempl2)'!$A$4:$V$503,17,0)</f>
        <v>4</v>
      </c>
      <c r="J77" s="88" t="str">
        <f>VLOOKUP(A77,'PAI 2025 GPS rempl2)'!$A$4:$V$503,18,0)</f>
        <v>Númerica</v>
      </c>
      <c r="K77" s="88" t="str">
        <f>VLOOKUP(A77,'PAI 2025 GPS rempl2)'!$A$4:$V$503,20,0)</f>
        <v>2025-03-14</v>
      </c>
      <c r="L77" s="88" t="str">
        <f>VLOOKUP(A77,'PAI 2025 GPS rempl2)'!$A$4:$V$503,21,0)</f>
        <v>2025-12-31</v>
      </c>
      <c r="M77" s="88" t="str">
        <f>VLOOKUP(A77,'PAI 2025 GPS rempl2)'!$A$4:$V$503,22,0)</f>
        <v>73-GRUPO DE TRABAJO DE COMUNICACION</v>
      </c>
      <c r="N77" s="88"/>
      <c r="O77" s="88"/>
      <c r="P77" s="88"/>
      <c r="Q77" s="88"/>
    </row>
    <row r="78" spans="1:17" x14ac:dyDescent="0.25">
      <c r="A78" s="87" t="s">
        <v>721</v>
      </c>
      <c r="B78" s="87" t="s">
        <v>533</v>
      </c>
      <c r="C78" s="88" t="s">
        <v>1819</v>
      </c>
      <c r="D78" s="88" t="s">
        <v>1822</v>
      </c>
      <c r="E78" s="88" t="s">
        <v>692</v>
      </c>
      <c r="F78" s="88"/>
      <c r="G78" s="88"/>
      <c r="H78" s="88" t="str">
        <f>VLOOKUP(A78,'PAI 2025 GPS rempl2)'!$A$4:$V$503,15,0)</f>
        <v>Realizar y consolidar informe de monitoreo de medios (Informe de avance trimestral)</v>
      </c>
      <c r="I78" s="88">
        <f>VLOOKUP(A78,'PAI 2025 GPS rempl2)'!$A$4:$V$503,17,0)</f>
        <v>2</v>
      </c>
      <c r="J78" s="88" t="str">
        <f>VLOOKUP(A78,'PAI 2025 GPS rempl2)'!$A$4:$V$503,18,0)</f>
        <v>Númerica</v>
      </c>
      <c r="K78" s="88" t="str">
        <f>VLOOKUP(A78,'PAI 2025 GPS rempl2)'!$A$4:$V$503,20,0)</f>
        <v>2025-07-01</v>
      </c>
      <c r="L78" s="88" t="str">
        <f>VLOOKUP(A78,'PAI 2025 GPS rempl2)'!$A$4:$V$503,21,0)</f>
        <v>2025-12-31</v>
      </c>
      <c r="M78" s="88" t="str">
        <f>VLOOKUP(A78,'PAI 2025 GPS rempl2)'!$A$4:$V$503,22,0)</f>
        <v>73-GRUPO DE TRABAJO DE COMUNICACION</v>
      </c>
      <c r="N78" s="88"/>
      <c r="O78" s="88"/>
      <c r="P78" s="88"/>
      <c r="Q78" s="88"/>
    </row>
    <row r="79" spans="1:17" x14ac:dyDescent="0.25">
      <c r="A79" s="87" t="s">
        <v>723</v>
      </c>
      <c r="B79" s="87" t="s">
        <v>523</v>
      </c>
      <c r="C79" s="88" t="s">
        <v>1819</v>
      </c>
      <c r="D79" s="88" t="s">
        <v>1823</v>
      </c>
      <c r="E79" s="88" t="s">
        <v>724</v>
      </c>
      <c r="F79" s="88" t="s">
        <v>12</v>
      </c>
      <c r="G79" s="88" t="str">
        <f>VLOOKUP(A79,'PAI 2025 GPS rempl2)'!$E$4:$L$502,8,0)</f>
        <v>C-3599-0200-0005-53105b</v>
      </c>
      <c r="H79" s="88" t="str">
        <f>VLOOKUP(A79,'PAI 2025 GPS rempl2)'!$A$4:$V$503,15,0)</f>
        <v>Planeación, gestión y seguimiento de los eventos institucionales y procesos digital interno y externo liderados por el Grupo de Comunicación, sistematizados. (Informe de implementación de la sistematización)</v>
      </c>
      <c r="I79" s="88">
        <f>VLOOKUP(A79,'PAI 2025 GPS rempl2)'!$A$4:$V$503,17,0)</f>
        <v>100</v>
      </c>
      <c r="J79" s="88" t="str">
        <f>VLOOKUP(A79,'PAI 2025 GPS rempl2)'!$A$4:$V$503,18,0)</f>
        <v>Porcentual</v>
      </c>
      <c r="K79" s="88" t="str">
        <f>VLOOKUP(A79,'PAI 2025 GPS rempl2)'!$A$4:$V$503,20,0)</f>
        <v>2025-02-07</v>
      </c>
      <c r="L79" s="88" t="str">
        <f>VLOOKUP(A79,'PAI 2025 GPS rempl2)'!$A$4:$V$503,21,0)</f>
        <v>2025-12-19</v>
      </c>
      <c r="M79" s="88" t="str">
        <f>VLOOKUP(A79,'PAI 2025 GPS rempl2)'!$A$4:$V$503,22,0)</f>
        <v>73-GRUPO DE TRABAJO DE COMUNICACION</v>
      </c>
      <c r="N79" s="88" t="s">
        <v>1687</v>
      </c>
      <c r="O79" s="88" t="s">
        <v>1688</v>
      </c>
      <c r="P79" s="88">
        <v>0</v>
      </c>
      <c r="Q79" s="88" t="s">
        <v>1786</v>
      </c>
    </row>
    <row r="80" spans="1:17" x14ac:dyDescent="0.25">
      <c r="A80" s="87" t="s">
        <v>727</v>
      </c>
      <c r="B80" s="87" t="s">
        <v>533</v>
      </c>
      <c r="C80" s="88" t="s">
        <v>1819</v>
      </c>
      <c r="D80" s="88" t="s">
        <v>1823</v>
      </c>
      <c r="E80" s="88" t="s">
        <v>724</v>
      </c>
      <c r="F80" s="88"/>
      <c r="G80" s="88"/>
      <c r="H80" s="88" t="str">
        <f>VLOOKUP(A80,'PAI 2025 GPS rempl2)'!$A$4:$V$503,15,0)</f>
        <v>Identificar las necesidades de sistematización de los procesos de planeación, ejecución y seguimiento a los eventos y elaborar la propuesta de implementación  (Documento de propuesta)</v>
      </c>
      <c r="I80" s="88">
        <f>VLOOKUP(A80,'PAI 2025 GPS rempl2)'!$A$4:$V$503,17,0)</f>
        <v>1</v>
      </c>
      <c r="J80" s="88" t="str">
        <f>VLOOKUP(A80,'PAI 2025 GPS rempl2)'!$A$4:$V$503,18,0)</f>
        <v>Númerica</v>
      </c>
      <c r="K80" s="88" t="str">
        <f>VLOOKUP(A80,'PAI 2025 GPS rempl2)'!$A$4:$V$503,20,0)</f>
        <v>2025-02-07</v>
      </c>
      <c r="L80" s="88" t="str">
        <f>VLOOKUP(A80,'PAI 2025 GPS rempl2)'!$A$4:$V$503,21,0)</f>
        <v>2025-04-11</v>
      </c>
      <c r="M80" s="88" t="str">
        <f>VLOOKUP(A80,'PAI 2025 GPS rempl2)'!$A$4:$V$503,22,0)</f>
        <v>73-GRUPO DE TRABAJO DE COMUNICACION</v>
      </c>
      <c r="N80" s="88"/>
      <c r="O80" s="88"/>
      <c r="P80" s="88"/>
      <c r="Q80" s="88"/>
    </row>
    <row r="81" spans="1:17" x14ac:dyDescent="0.25">
      <c r="A81" s="87" t="s">
        <v>730</v>
      </c>
      <c r="B81" s="87" t="s">
        <v>533</v>
      </c>
      <c r="C81" s="88" t="s">
        <v>1819</v>
      </c>
      <c r="D81" s="88" t="s">
        <v>1823</v>
      </c>
      <c r="E81" s="88" t="s">
        <v>724</v>
      </c>
      <c r="F81" s="88"/>
      <c r="G81" s="88"/>
      <c r="H81" s="88" t="str">
        <f>VLOOKUP(A81,'PAI 2025 GPS rempl2)'!$A$4:$V$503,15,0)</f>
        <v>Identificar las necesidades de sistematización de los procesos de planeación, ejecución y seguimiento a los procesos digitales internos y externos y elaborar la propuesta de implementación  (Documento de propuesta)</v>
      </c>
      <c r="I81" s="88">
        <f>VLOOKUP(A81,'PAI 2025 GPS rempl2)'!$A$4:$V$503,17,0)</f>
        <v>1</v>
      </c>
      <c r="J81" s="88" t="str">
        <f>VLOOKUP(A81,'PAI 2025 GPS rempl2)'!$A$4:$V$503,18,0)</f>
        <v>Númerica</v>
      </c>
      <c r="K81" s="88" t="str">
        <f>VLOOKUP(A81,'PAI 2025 GPS rempl2)'!$A$4:$V$503,20,0)</f>
        <v>2025-02-07</v>
      </c>
      <c r="L81" s="88" t="str">
        <f>VLOOKUP(A81,'PAI 2025 GPS rempl2)'!$A$4:$V$503,21,0)</f>
        <v>2025-03-31</v>
      </c>
      <c r="M81" s="88" t="str">
        <f>VLOOKUP(A81,'PAI 2025 GPS rempl2)'!$A$4:$V$503,22,0)</f>
        <v>73-GRUPO DE TRABAJO DE COMUNICACION</v>
      </c>
      <c r="N81" s="88"/>
      <c r="O81" s="88"/>
      <c r="P81" s="88"/>
      <c r="Q81" s="88"/>
    </row>
    <row r="82" spans="1:17" x14ac:dyDescent="0.25">
      <c r="A82" s="87" t="s">
        <v>733</v>
      </c>
      <c r="B82" s="87" t="s">
        <v>533</v>
      </c>
      <c r="C82" s="88" t="s">
        <v>1819</v>
      </c>
      <c r="D82" s="88" t="s">
        <v>1823</v>
      </c>
      <c r="E82" s="88" t="s">
        <v>724</v>
      </c>
      <c r="F82" s="88"/>
      <c r="G82" s="88"/>
      <c r="H82" s="88" t="str">
        <f>VLOOKUP(A82,'PAI 2025 GPS rempl2)'!$A$4:$V$503,15,0)</f>
        <v>Realizar la sistematización de los procesos planeación, ejecución y seguimiento a procesos digitales internos y externos  (Documento de evidencias de sistematización)</v>
      </c>
      <c r="I82" s="88">
        <f>VLOOKUP(A82,'PAI 2025 GPS rempl2)'!$A$4:$V$503,17,0)</f>
        <v>100</v>
      </c>
      <c r="J82" s="88" t="str">
        <f>VLOOKUP(A82,'PAI 2025 GPS rempl2)'!$A$4:$V$503,18,0)</f>
        <v>Porcentual</v>
      </c>
      <c r="K82" s="88" t="str">
        <f>VLOOKUP(A82,'PAI 2025 GPS rempl2)'!$A$4:$V$503,20,0)</f>
        <v>2025-04-01</v>
      </c>
      <c r="L82" s="88" t="str">
        <f>VLOOKUP(A82,'PAI 2025 GPS rempl2)'!$A$4:$V$503,21,0)</f>
        <v>2025-10-31</v>
      </c>
      <c r="M82" s="88" t="str">
        <f>VLOOKUP(A82,'PAI 2025 GPS rempl2)'!$A$4:$V$503,22,0)</f>
        <v>73-GRUPO DE TRABAJO DE COMUNICACION</v>
      </c>
      <c r="N82" s="88"/>
      <c r="O82" s="88"/>
      <c r="P82" s="88"/>
      <c r="Q82" s="88"/>
    </row>
    <row r="83" spans="1:17" x14ac:dyDescent="0.25">
      <c r="A83" s="87" t="s">
        <v>736</v>
      </c>
      <c r="B83" s="87" t="s">
        <v>533</v>
      </c>
      <c r="C83" s="88" t="s">
        <v>1819</v>
      </c>
      <c r="D83" s="88" t="s">
        <v>1823</v>
      </c>
      <c r="E83" s="88" t="s">
        <v>724</v>
      </c>
      <c r="F83" s="88"/>
      <c r="G83" s="88"/>
      <c r="H83" s="88" t="str">
        <f>VLOOKUP(A83,'PAI 2025 GPS rempl2)'!$A$4:$V$503,15,0)</f>
        <v>Realizar la sistematización de los procesos planeación, ejecución y seguimiento a los eventos  (Documento de evidencias de sistematización)</v>
      </c>
      <c r="I83" s="88">
        <f>VLOOKUP(A83,'PAI 2025 GPS rempl2)'!$A$4:$V$503,17,0)</f>
        <v>100</v>
      </c>
      <c r="J83" s="88" t="str">
        <f>VLOOKUP(A83,'PAI 2025 GPS rempl2)'!$A$4:$V$503,18,0)</f>
        <v>Porcentual</v>
      </c>
      <c r="K83" s="88" t="str">
        <f>VLOOKUP(A83,'PAI 2025 GPS rempl2)'!$A$4:$V$503,20,0)</f>
        <v>2025-04-22</v>
      </c>
      <c r="L83" s="88" t="str">
        <f>VLOOKUP(A83,'PAI 2025 GPS rempl2)'!$A$4:$V$503,21,0)</f>
        <v>2025-11-21</v>
      </c>
      <c r="M83" s="88" t="str">
        <f>VLOOKUP(A83,'PAI 2025 GPS rempl2)'!$A$4:$V$503,22,0)</f>
        <v>73-GRUPO DE TRABAJO DE COMUNICACION</v>
      </c>
      <c r="N83" s="88"/>
      <c r="O83" s="88"/>
      <c r="P83" s="88"/>
      <c r="Q83" s="88"/>
    </row>
    <row r="84" spans="1:17" x14ac:dyDescent="0.25">
      <c r="A84" s="87" t="s">
        <v>739</v>
      </c>
      <c r="B84" s="87" t="s">
        <v>533</v>
      </c>
      <c r="C84" s="88" t="s">
        <v>1819</v>
      </c>
      <c r="D84" s="88" t="s">
        <v>1823</v>
      </c>
      <c r="E84" s="88" t="s">
        <v>724</v>
      </c>
      <c r="F84" s="88"/>
      <c r="G84" s="88"/>
      <c r="H84" s="88" t="str">
        <f>VLOOKUP(A84,'PAI 2025 GPS rempl2)'!$A$4:$V$503,15,0)</f>
        <v>Realizar el informe de seguimiento a la implementación de la sistematización en los procesos digitales internos y externos (Informe trimestral de seguimiento elaborado)</v>
      </c>
      <c r="I84" s="88">
        <f>VLOOKUP(A84,'PAI 2025 GPS rempl2)'!$A$4:$V$503,17,0)</f>
        <v>3</v>
      </c>
      <c r="J84" s="88" t="str">
        <f>VLOOKUP(A84,'PAI 2025 GPS rempl2)'!$A$4:$V$503,18,0)</f>
        <v>Númerica</v>
      </c>
      <c r="K84" s="88" t="str">
        <f>VLOOKUP(A84,'PAI 2025 GPS rempl2)'!$A$4:$V$503,20,0)</f>
        <v>2025-11-04</v>
      </c>
      <c r="L84" s="88" t="str">
        <f>VLOOKUP(A84,'PAI 2025 GPS rempl2)'!$A$4:$V$503,21,0)</f>
        <v>2025-11-18</v>
      </c>
      <c r="M84" s="88" t="str">
        <f>VLOOKUP(A84,'PAI 2025 GPS rempl2)'!$A$4:$V$503,22,0)</f>
        <v>73-GRUPO DE TRABAJO DE COMUNICACION</v>
      </c>
      <c r="N84" s="88"/>
      <c r="O84" s="88"/>
      <c r="P84" s="88"/>
      <c r="Q84" s="88"/>
    </row>
    <row r="85" spans="1:17" x14ac:dyDescent="0.25">
      <c r="A85" s="87" t="s">
        <v>743</v>
      </c>
      <c r="B85" s="87" t="s">
        <v>533</v>
      </c>
      <c r="C85" s="88" t="s">
        <v>1819</v>
      </c>
      <c r="D85" s="88" t="s">
        <v>1823</v>
      </c>
      <c r="E85" s="88" t="s">
        <v>724</v>
      </c>
      <c r="F85" s="88"/>
      <c r="G85" s="88"/>
      <c r="H85" s="88" t="str">
        <f>VLOOKUP(A85,'PAI 2025 GPS rempl2)'!$A$4:$V$503,15,0)</f>
        <v>Realizar el informe de seguimiento a la implementación de la sistematización de los eventos (Informe trimestral de seguimiento elaborado)</v>
      </c>
      <c r="I85" s="88">
        <f>VLOOKUP(A85,'PAI 2025 GPS rempl2)'!$A$4:$V$503,17,0)</f>
        <v>3</v>
      </c>
      <c r="J85" s="88" t="str">
        <f>VLOOKUP(A85,'PAI 2025 GPS rempl2)'!$A$4:$V$503,18,0)</f>
        <v>Númerica</v>
      </c>
      <c r="K85" s="88" t="str">
        <f>VLOOKUP(A85,'PAI 2025 GPS rempl2)'!$A$4:$V$503,20,0)</f>
        <v>2025-12-01</v>
      </c>
      <c r="L85" s="88" t="str">
        <f>VLOOKUP(A85,'PAI 2025 GPS rempl2)'!$A$4:$V$503,21,0)</f>
        <v>2025-12-19</v>
      </c>
      <c r="M85" s="88" t="str">
        <f>VLOOKUP(A85,'PAI 2025 GPS rempl2)'!$A$4:$V$503,22,0)</f>
        <v>73-GRUPO DE TRABAJO DE COMUNICACION</v>
      </c>
      <c r="N85" s="88"/>
      <c r="O85" s="88"/>
      <c r="P85" s="88"/>
      <c r="Q85" s="88"/>
    </row>
    <row r="86" spans="1:17" x14ac:dyDescent="0.25">
      <c r="A86" s="87" t="s">
        <v>747</v>
      </c>
      <c r="B86" s="87" t="s">
        <v>523</v>
      </c>
      <c r="C86" s="88" t="s">
        <v>1819</v>
      </c>
      <c r="D86" s="88" t="s">
        <v>1823</v>
      </c>
      <c r="E86" s="88" t="s">
        <v>724</v>
      </c>
      <c r="F86" s="88" t="s">
        <v>10</v>
      </c>
      <c r="G86" s="88" t="str">
        <f>VLOOKUP(A86,'PAI 2025 GPS rempl2)'!$E$4:$L$502,8,0)</f>
        <v>FUNCIONAMIENTO</v>
      </c>
      <c r="H86" s="88" t="str">
        <f>VLOOKUP(A86,'PAI 2025 GPS rempl2)'!$A$4:$V$503,15,0)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8">
        <f>VLOOKUP(A86,'PAI 2025 GPS rempl2)'!$A$4:$V$503,17,0)</f>
        <v>80</v>
      </c>
      <c r="J86" s="88" t="str">
        <f>VLOOKUP(A86,'PAI 2025 GPS rempl2)'!$A$4:$V$503,18,0)</f>
        <v>Númerica</v>
      </c>
      <c r="K86" s="88" t="str">
        <f>VLOOKUP(A86,'PAI 2025 GPS rempl2)'!$A$4:$V$503,20,0)</f>
        <v>2025-02-18</v>
      </c>
      <c r="L86" s="88" t="str">
        <f>VLOOKUP(A86,'PAI 2025 GPS rempl2)'!$A$4:$V$503,21,0)</f>
        <v>2025-11-28</v>
      </c>
      <c r="M86" s="88" t="str">
        <f>VLOOKUP(A86,'PAI 2025 GPS rempl2)'!$A$4:$V$503,22,0)</f>
        <v>3100-DIRECCION DE INVESTIGACIONES DE PROTECCION AL CONSUMIDOR</v>
      </c>
      <c r="N86" s="88" t="s">
        <v>1691</v>
      </c>
      <c r="O86" s="88" t="s">
        <v>1692</v>
      </c>
      <c r="P86" s="88" t="s">
        <v>1843</v>
      </c>
      <c r="Q86" s="88" t="s">
        <v>2034</v>
      </c>
    </row>
    <row r="87" spans="1:17" x14ac:dyDescent="0.25">
      <c r="A87" s="87" t="s">
        <v>751</v>
      </c>
      <c r="B87" s="87" t="s">
        <v>533</v>
      </c>
      <c r="C87" s="88" t="s">
        <v>1819</v>
      </c>
      <c r="D87" s="88" t="s">
        <v>1823</v>
      </c>
      <c r="E87" s="88" t="s">
        <v>724</v>
      </c>
      <c r="F87" s="88"/>
      <c r="G87" s="88"/>
      <c r="H87" s="88" t="str">
        <f>VLOOKUP(A87,'PAI 2025 GPS rempl2)'!$A$4:$V$503,15,0)</f>
        <v>Verificar las denuncias recibidas en 2024 para identificar a los denunciados en el comercio electrónico con el mayor número de quejas (Informe de la verificación realizada)</v>
      </c>
      <c r="I87" s="88">
        <f>VLOOKUP(A87,'PAI 2025 GPS rempl2)'!$A$4:$V$503,17,0)</f>
        <v>1</v>
      </c>
      <c r="J87" s="88" t="str">
        <f>VLOOKUP(A87,'PAI 2025 GPS rempl2)'!$A$4:$V$503,18,0)</f>
        <v>Númerica</v>
      </c>
      <c r="K87" s="88" t="str">
        <f>VLOOKUP(A87,'PAI 2025 GPS rempl2)'!$A$4:$V$503,20,0)</f>
        <v>2025-02-18</v>
      </c>
      <c r="L87" s="88" t="str">
        <f>VLOOKUP(A87,'PAI 2025 GPS rempl2)'!$A$4:$V$503,21,0)</f>
        <v>2025-03-31</v>
      </c>
      <c r="M87" s="88" t="str">
        <f>VLOOKUP(A87,'PAI 2025 GPS rempl2)'!$A$4:$V$503,22,0)</f>
        <v>3100-DIRECCION DE INVESTIGACIONES DE PROTECCION AL CONSUMIDOR</v>
      </c>
      <c r="N87" s="88"/>
      <c r="O87" s="88"/>
      <c r="P87" s="88"/>
      <c r="Q87" s="88"/>
    </row>
    <row r="88" spans="1:17" x14ac:dyDescent="0.25">
      <c r="A88" s="87" t="s">
        <v>753</v>
      </c>
      <c r="B88" s="87" t="s">
        <v>533</v>
      </c>
      <c r="C88" s="88" t="s">
        <v>1819</v>
      </c>
      <c r="D88" s="88" t="s">
        <v>1823</v>
      </c>
      <c r="E88" s="88" t="s">
        <v>724</v>
      </c>
      <c r="F88" s="88"/>
      <c r="G88" s="88"/>
      <c r="H88" s="88" t="str">
        <f>VLOOKUP(A88,'PAI 2025 GPS rempl2)'!$A$4:$V$503,15,0)</f>
        <v>Definir el cronograma de las actuaciones de  inspección a realizar (Documentos con la programación)</v>
      </c>
      <c r="I88" s="88">
        <f>VLOOKUP(A88,'PAI 2025 GPS rempl2)'!$A$4:$V$503,17,0)</f>
        <v>1</v>
      </c>
      <c r="J88" s="88" t="str">
        <f>VLOOKUP(A88,'PAI 2025 GPS rempl2)'!$A$4:$V$503,18,0)</f>
        <v>Númerica</v>
      </c>
      <c r="K88" s="88" t="str">
        <f>VLOOKUP(A88,'PAI 2025 GPS rempl2)'!$A$4:$V$503,20,0)</f>
        <v>2025-04-01</v>
      </c>
      <c r="L88" s="88" t="str">
        <f>VLOOKUP(A88,'PAI 2025 GPS rempl2)'!$A$4:$V$503,21,0)</f>
        <v>2025-04-30</v>
      </c>
      <c r="M88" s="88" t="str">
        <f>VLOOKUP(A88,'PAI 2025 GPS rempl2)'!$A$4:$V$503,22,0)</f>
        <v>3100-DIRECCION DE INVESTIGACIONES DE PROTECCION AL CONSUMIDOR</v>
      </c>
      <c r="N88" s="88"/>
      <c r="O88" s="88"/>
      <c r="P88" s="88"/>
      <c r="Q88" s="88"/>
    </row>
    <row r="89" spans="1:17" x14ac:dyDescent="0.25">
      <c r="A89" s="87" t="s">
        <v>755</v>
      </c>
      <c r="B89" s="87" t="s">
        <v>533</v>
      </c>
      <c r="C89" s="88" t="s">
        <v>1819</v>
      </c>
      <c r="D89" s="88" t="s">
        <v>1823</v>
      </c>
      <c r="E89" s="88" t="s">
        <v>724</v>
      </c>
      <c r="F89" s="88"/>
      <c r="G89" s="88"/>
      <c r="H89" s="88" t="str">
        <f>VLOOKUP(A89,'PAI 2025 GPS rempl2)'!$A$4:$V$503,15,0)</f>
        <v>Realizar visitas de inspección a personas naturales o jurídicas sujetas de inspección y vigilancia (Relación de los números de radicación de las visitas de inspección web realizadas)</v>
      </c>
      <c r="I89" s="88">
        <f>VLOOKUP(A89,'PAI 2025 GPS rempl2)'!$A$4:$V$503,17,0)</f>
        <v>80</v>
      </c>
      <c r="J89" s="88" t="str">
        <f>VLOOKUP(A89,'PAI 2025 GPS rempl2)'!$A$4:$V$503,18,0)</f>
        <v>Númerica</v>
      </c>
      <c r="K89" s="88" t="str">
        <f>VLOOKUP(A89,'PAI 2025 GPS rempl2)'!$A$4:$V$503,20,0)</f>
        <v>2025-04-08</v>
      </c>
      <c r="L89" s="88" t="str">
        <f>VLOOKUP(A89,'PAI 2025 GPS rempl2)'!$A$4:$V$503,21,0)</f>
        <v>2025-11-28</v>
      </c>
      <c r="M89" s="88" t="str">
        <f>VLOOKUP(A89,'PAI 2025 GPS rempl2)'!$A$4:$V$503,22,0)</f>
        <v>3100-DIRECCION DE INVESTIGACIONES DE PROTECCION AL CONSUMIDOR</v>
      </c>
      <c r="N89" s="88"/>
      <c r="O89" s="88"/>
      <c r="P89" s="88"/>
      <c r="Q89" s="88"/>
    </row>
    <row r="90" spans="1:17" x14ac:dyDescent="0.25">
      <c r="A90" s="87" t="s">
        <v>757</v>
      </c>
      <c r="B90" s="87" t="s">
        <v>523</v>
      </c>
      <c r="C90" s="88" t="s">
        <v>1819</v>
      </c>
      <c r="D90" s="88" t="s">
        <v>1823</v>
      </c>
      <c r="E90" s="88" t="s">
        <v>724</v>
      </c>
      <c r="F90" s="88" t="s">
        <v>10</v>
      </c>
      <c r="G90" s="88" t="str">
        <f>VLOOKUP(A90,'PAI 2025 GPS rempl2)'!$E$4:$L$502,8,0)</f>
        <v>C-3503-0200-0015-40401c</v>
      </c>
      <c r="H90" s="88" t="str">
        <f>VLOOKUP(A90,'PAI 2025 GPS rempl2)'!$A$4:$V$503,15,0)</f>
        <v>Visitas de acompañamiento a establecimientos de comercio ubicados en territorios turísticos, con el objetivo de promover la convergencia regional, realizadas  (Relación de los números de radicación de las visitas de inspección realizadas)</v>
      </c>
      <c r="I90" s="88">
        <f>VLOOKUP(A90,'PAI 2025 GPS rempl2)'!$A$4:$V$503,17,0)</f>
        <v>40</v>
      </c>
      <c r="J90" s="88" t="str">
        <f>VLOOKUP(A90,'PAI 2025 GPS rempl2)'!$A$4:$V$503,18,0)</f>
        <v>Númerica</v>
      </c>
      <c r="K90" s="88" t="str">
        <f>VLOOKUP(A90,'PAI 2025 GPS rempl2)'!$A$4:$V$503,20,0)</f>
        <v>2025-01-14</v>
      </c>
      <c r="L90" s="88" t="str">
        <f>VLOOKUP(A90,'PAI 2025 GPS rempl2)'!$A$4:$V$503,21,0)</f>
        <v>2025-11-28</v>
      </c>
      <c r="M90" s="88" t="str">
        <f>VLOOKUP(A90,'PAI 2025 GPS rempl2)'!$A$4:$V$503,22,0)</f>
        <v>3100-DIRECCION DE INVESTIGACIONES DE PROTECCION AL CONSUMIDOR</v>
      </c>
      <c r="N90" s="88" t="s">
        <v>1691</v>
      </c>
      <c r="O90" s="88" t="s">
        <v>1692</v>
      </c>
      <c r="P90" s="88" t="s">
        <v>1844</v>
      </c>
      <c r="Q90" s="88" t="s">
        <v>1788</v>
      </c>
    </row>
    <row r="91" spans="1:17" x14ac:dyDescent="0.25">
      <c r="A91" s="87" t="s">
        <v>761</v>
      </c>
      <c r="B91" s="87" t="s">
        <v>533</v>
      </c>
      <c r="C91" s="88" t="s">
        <v>1819</v>
      </c>
      <c r="D91" s="88" t="s">
        <v>1823</v>
      </c>
      <c r="E91" s="88" t="s">
        <v>724</v>
      </c>
      <c r="F91" s="88"/>
      <c r="G91" s="88"/>
      <c r="H91" s="88" t="str">
        <f>VLOOKUP(A91,'PAI 2025 GPS rempl2)'!$A$4:$V$503,15,0)</f>
        <v>Determinar los sectores en los cuales se llevarán a cabo las actuaciones administrativas de inspección, vigilancia y control. (Acta de reunión)</v>
      </c>
      <c r="I91" s="88">
        <f>VLOOKUP(A91,'PAI 2025 GPS rempl2)'!$A$4:$V$503,17,0)</f>
        <v>1</v>
      </c>
      <c r="J91" s="88" t="str">
        <f>VLOOKUP(A91,'PAI 2025 GPS rempl2)'!$A$4:$V$503,18,0)</f>
        <v>Númerica</v>
      </c>
      <c r="K91" s="88" t="str">
        <f>VLOOKUP(A91,'PAI 2025 GPS rempl2)'!$A$4:$V$503,20,0)</f>
        <v>2025-01-14</v>
      </c>
      <c r="L91" s="88" t="str">
        <f>VLOOKUP(A91,'PAI 2025 GPS rempl2)'!$A$4:$V$503,21,0)</f>
        <v>2025-02-07</v>
      </c>
      <c r="M91" s="88" t="str">
        <f>VLOOKUP(A91,'PAI 2025 GPS rempl2)'!$A$4:$V$503,22,0)</f>
        <v>3100-DIRECCION DE INVESTIGACIONES DE PROTECCION AL CONSUMIDOR</v>
      </c>
      <c r="N91" s="88"/>
      <c r="O91" s="88"/>
      <c r="P91" s="88"/>
      <c r="Q91" s="88"/>
    </row>
    <row r="92" spans="1:17" x14ac:dyDescent="0.25">
      <c r="A92" s="87" t="s">
        <v>763</v>
      </c>
      <c r="B92" s="87" t="s">
        <v>533</v>
      </c>
      <c r="C92" s="88" t="s">
        <v>1819</v>
      </c>
      <c r="D92" s="88" t="s">
        <v>1823</v>
      </c>
      <c r="E92" s="88" t="s">
        <v>724</v>
      </c>
      <c r="F92" s="88"/>
      <c r="G92" s="88"/>
      <c r="H92" s="88" t="str">
        <f>VLOOKUP(A92,'PAI 2025 GPS rempl2)'!$A$4:$V$503,15,0)</f>
        <v>Programar las visitas de inspección a realizar (Programación trimestral de las actuaciones administrativas)</v>
      </c>
      <c r="I92" s="88">
        <f>VLOOKUP(A92,'PAI 2025 GPS rempl2)'!$A$4:$V$503,17,0)</f>
        <v>4</v>
      </c>
      <c r="J92" s="88" t="str">
        <f>VLOOKUP(A92,'PAI 2025 GPS rempl2)'!$A$4:$V$503,18,0)</f>
        <v>Númerica</v>
      </c>
      <c r="K92" s="88" t="str">
        <f>VLOOKUP(A92,'PAI 2025 GPS rempl2)'!$A$4:$V$503,20,0)</f>
        <v>2025-01-14</v>
      </c>
      <c r="L92" s="88" t="str">
        <f>VLOOKUP(A92,'PAI 2025 GPS rempl2)'!$A$4:$V$503,21,0)</f>
        <v>2025-10-31</v>
      </c>
      <c r="M92" s="88" t="str">
        <f>VLOOKUP(A92,'PAI 2025 GPS rempl2)'!$A$4:$V$503,22,0)</f>
        <v>3100-DIRECCION DE INVESTIGACIONES DE PROTECCION AL CONSUMIDOR</v>
      </c>
      <c r="N92" s="88"/>
      <c r="O92" s="88"/>
      <c r="P92" s="88"/>
      <c r="Q92" s="88"/>
    </row>
    <row r="93" spans="1:17" x14ac:dyDescent="0.25">
      <c r="A93" s="87" t="s">
        <v>765</v>
      </c>
      <c r="B93" s="87" t="s">
        <v>533</v>
      </c>
      <c r="C93" s="88" t="s">
        <v>1819</v>
      </c>
      <c r="D93" s="88" t="s">
        <v>1823</v>
      </c>
      <c r="E93" s="88" t="s">
        <v>724</v>
      </c>
      <c r="F93" s="88"/>
      <c r="G93" s="88"/>
      <c r="H93" s="88" t="str">
        <f>VLOOKUP(A93,'PAI 2025 GPS rempl2)'!$A$4:$V$503,15,0)</f>
        <v>Realizar las visitas de inspección a las personas naturales o jurídicas sujetas de inspección y vigilancia (Relación de los números de radicación de las visitas de inspección realizados)</v>
      </c>
      <c r="I93" s="88">
        <f>VLOOKUP(A93,'PAI 2025 GPS rempl2)'!$A$4:$V$503,17,0)</f>
        <v>40</v>
      </c>
      <c r="J93" s="88" t="str">
        <f>VLOOKUP(A93,'PAI 2025 GPS rempl2)'!$A$4:$V$503,18,0)</f>
        <v>Númerica</v>
      </c>
      <c r="K93" s="88" t="str">
        <f>VLOOKUP(A93,'PAI 2025 GPS rempl2)'!$A$4:$V$503,20,0)</f>
        <v>2025-02-07</v>
      </c>
      <c r="L93" s="88" t="str">
        <f>VLOOKUP(A93,'PAI 2025 GPS rempl2)'!$A$4:$V$503,21,0)</f>
        <v>2025-11-28</v>
      </c>
      <c r="M93" s="88" t="str">
        <f>VLOOKUP(A93,'PAI 2025 GPS rempl2)'!$A$4:$V$503,22,0)</f>
        <v>3100-DIRECCION DE INVESTIGACIONES DE PROTECCION AL CONSUMIDOR</v>
      </c>
      <c r="N93" s="88"/>
      <c r="O93" s="88"/>
      <c r="P93" s="88"/>
      <c r="Q93" s="88"/>
    </row>
    <row r="94" spans="1:17" x14ac:dyDescent="0.25">
      <c r="A94" s="87" t="s">
        <v>766</v>
      </c>
      <c r="B94" s="87" t="s">
        <v>523</v>
      </c>
      <c r="C94" s="88" t="s">
        <v>1819</v>
      </c>
      <c r="D94" s="88" t="s">
        <v>1823</v>
      </c>
      <c r="E94" s="88" t="s">
        <v>724</v>
      </c>
      <c r="F94" s="88" t="s">
        <v>9</v>
      </c>
      <c r="G94" s="88" t="str">
        <f>VLOOKUP(A94,'PAI 2025 GPS rempl2)'!$E$4:$L$502,8,0)</f>
        <v>FUNCIONAMIENTO</v>
      </c>
      <c r="H94" s="88" t="str">
        <f>VLOOKUP(A94,'PAI 2025 GPS rempl2)'!$A$4:$V$503,15,0)</f>
        <v>Recursos de reposición interpuestos, decididos dentro de los 6 meses siguientes a su presentación (Relación de los números de radicación de los recursos decididos, fecha de entrada y salida)</v>
      </c>
      <c r="I94" s="88">
        <f>VLOOKUP(A94,'PAI 2025 GPS rempl2)'!$A$4:$V$503,17,0)</f>
        <v>80</v>
      </c>
      <c r="J94" s="88" t="str">
        <f>VLOOKUP(A94,'PAI 2025 GPS rempl2)'!$A$4:$V$503,18,0)</f>
        <v>Porcentual</v>
      </c>
      <c r="K94" s="88" t="str">
        <f>VLOOKUP(A94,'PAI 2025 GPS rempl2)'!$A$4:$V$503,20,0)</f>
        <v>2025-01-02</v>
      </c>
      <c r="L94" s="88" t="str">
        <f>VLOOKUP(A94,'PAI 2025 GPS rempl2)'!$A$4:$V$503,21,0)</f>
        <v>2025-12-31</v>
      </c>
      <c r="M94" s="88" t="str">
        <f>VLOOKUP(A94,'PAI 2025 GPS rempl2)'!$A$4:$V$503,22,0)</f>
        <v>3100-DIRECCION DE INVESTIGACIONES DE PROTECCION AL CONSUMIDOR</v>
      </c>
      <c r="N94" s="88" t="s">
        <v>1693</v>
      </c>
      <c r="O94" s="88" t="s">
        <v>1731</v>
      </c>
      <c r="P94" s="88">
        <v>0</v>
      </c>
      <c r="Q94" s="88" t="s">
        <v>1786</v>
      </c>
    </row>
    <row r="95" spans="1:17" x14ac:dyDescent="0.25">
      <c r="A95" s="87" t="s">
        <v>769</v>
      </c>
      <c r="B95" s="87" t="s">
        <v>533</v>
      </c>
      <c r="C95" s="88" t="s">
        <v>1819</v>
      </c>
      <c r="D95" s="88" t="s">
        <v>1823</v>
      </c>
      <c r="E95" s="88" t="s">
        <v>724</v>
      </c>
      <c r="F95" s="88"/>
      <c r="G95" s="88"/>
      <c r="H95" s="88" t="str">
        <f>VLOOKUP(A95,'PAI 2025 GPS rempl2)'!$A$4:$V$503,15,0)</f>
        <v>Crear y actualizar periódicamente el listado de los recursos de reposición que ingresan a partir del 1° de enero de 2025, incluyendo la información necesaria para verificar su cumplimiento (Listado de recursos interpuestos)</v>
      </c>
      <c r="I95" s="88">
        <f>VLOOKUP(A95,'PAI 2025 GPS rempl2)'!$A$4:$V$503,17,0)</f>
        <v>1</v>
      </c>
      <c r="J95" s="88" t="str">
        <f>VLOOKUP(A95,'PAI 2025 GPS rempl2)'!$A$4:$V$503,18,0)</f>
        <v>Númerica</v>
      </c>
      <c r="K95" s="88" t="str">
        <f>VLOOKUP(A95,'PAI 2025 GPS rempl2)'!$A$4:$V$503,20,0)</f>
        <v>2025-01-02</v>
      </c>
      <c r="L95" s="88" t="str">
        <f>VLOOKUP(A95,'PAI 2025 GPS rempl2)'!$A$4:$V$503,21,0)</f>
        <v>2025-12-31</v>
      </c>
      <c r="M95" s="88" t="str">
        <f>VLOOKUP(A95,'PAI 2025 GPS rempl2)'!$A$4:$V$503,22,0)</f>
        <v>3100-DIRECCION DE INVESTIGACIONES DE PROTECCION AL CONSUMIDOR</v>
      </c>
      <c r="N95" s="88"/>
      <c r="O95" s="88"/>
      <c r="P95" s="88"/>
      <c r="Q95" s="88"/>
    </row>
    <row r="96" spans="1:17" x14ac:dyDescent="0.25">
      <c r="A96" s="87" t="s">
        <v>771</v>
      </c>
      <c r="B96" s="87" t="s">
        <v>533</v>
      </c>
      <c r="C96" s="88" t="s">
        <v>1819</v>
      </c>
      <c r="D96" s="88" t="s">
        <v>1823</v>
      </c>
      <c r="E96" s="88" t="s">
        <v>724</v>
      </c>
      <c r="F96" s="88"/>
      <c r="G96" s="88"/>
      <c r="H96" s="88" t="str">
        <f>VLOOKUP(A96,'PAI 2025 GPS rempl2)'!$A$4:$V$503,15,0)</f>
        <v>Decidir los recursos de reposición interpuestos dentro de los términos definidos.  (Relación de los números de radicación de los recursos decididos)</v>
      </c>
      <c r="I96" s="88">
        <f>VLOOKUP(A96,'PAI 2025 GPS rempl2)'!$A$4:$V$503,17,0)</f>
        <v>80</v>
      </c>
      <c r="J96" s="88" t="str">
        <f>VLOOKUP(A96,'PAI 2025 GPS rempl2)'!$A$4:$V$503,18,0)</f>
        <v>Porcentual</v>
      </c>
      <c r="K96" s="88" t="str">
        <f>VLOOKUP(A96,'PAI 2025 GPS rempl2)'!$A$4:$V$503,20,0)</f>
        <v>2025-01-02</v>
      </c>
      <c r="L96" s="88" t="str">
        <f>VLOOKUP(A96,'PAI 2025 GPS rempl2)'!$A$4:$V$503,21,0)</f>
        <v>2025-12-31</v>
      </c>
      <c r="M96" s="88" t="str">
        <f>VLOOKUP(A96,'PAI 2025 GPS rempl2)'!$A$4:$V$503,22,0)</f>
        <v>3100-DIRECCION DE INVESTIGACIONES DE PROTECCION AL CONSUMIDOR</v>
      </c>
      <c r="N96" s="88"/>
      <c r="O96" s="88"/>
      <c r="P96" s="88"/>
      <c r="Q96" s="88"/>
    </row>
    <row r="97" spans="1:17" x14ac:dyDescent="0.25">
      <c r="A97" s="87" t="s">
        <v>773</v>
      </c>
      <c r="B97" s="87" t="s">
        <v>523</v>
      </c>
      <c r="C97" s="88" t="s">
        <v>1819</v>
      </c>
      <c r="D97" s="88" t="s">
        <v>1824</v>
      </c>
      <c r="E97" s="88" t="s">
        <v>1732</v>
      </c>
      <c r="F97" s="88" t="s">
        <v>63</v>
      </c>
      <c r="G97" s="88" t="str">
        <f>VLOOKUP(A97,'PAI 2025 GPS rempl2)'!$E$4:$L$502,8,0)</f>
        <v>N/A</v>
      </c>
      <c r="H97" s="88" t="str">
        <f>VLOOKUP(A97,'PAI 2025 GPS rempl2)'!$A$4:$V$503,15,0)</f>
        <v>Política de prevención del Daño Antijurídico, implementada y presentada al Comité (Informe de implementación de la PPDA y acta de comité)</v>
      </c>
      <c r="I97" s="88">
        <f>VLOOKUP(A97,'PAI 2025 GPS rempl2)'!$A$4:$V$503,17,0)</f>
        <v>1</v>
      </c>
      <c r="J97" s="88" t="str">
        <f>VLOOKUP(A97,'PAI 2025 GPS rempl2)'!$A$4:$V$503,18,0)</f>
        <v>Númerica</v>
      </c>
      <c r="K97" s="88" t="str">
        <f>VLOOKUP(A97,'PAI 2025 GPS rempl2)'!$A$4:$V$503,20,0)</f>
        <v>2025-02-03</v>
      </c>
      <c r="L97" s="88" t="str">
        <f>VLOOKUP(A97,'PAI 2025 GPS rempl2)'!$A$4:$V$503,21,0)</f>
        <v>2025-12-19</v>
      </c>
      <c r="M97" s="88" t="str">
        <f>VLOOKUP(A97,'PAI 2025 GPS rempl2)'!$A$4:$V$503,22,0)</f>
        <v>60-GRUPO DE TRABAJO DE GESTIÓN JUDICIAL ADSCRITO A LA OFICINA ASESORA JURÍDICA</v>
      </c>
      <c r="N97" s="88" t="s">
        <v>2033</v>
      </c>
      <c r="O97" s="88" t="s">
        <v>1686</v>
      </c>
      <c r="P97" s="88">
        <v>0</v>
      </c>
      <c r="Q97" s="88" t="s">
        <v>1786</v>
      </c>
    </row>
    <row r="98" spans="1:17" x14ac:dyDescent="0.25">
      <c r="A98" s="87" t="s">
        <v>775</v>
      </c>
      <c r="B98" s="87" t="s">
        <v>533</v>
      </c>
      <c r="C98" s="88" t="s">
        <v>1819</v>
      </c>
      <c r="D98" s="88" t="s">
        <v>1824</v>
      </c>
      <c r="E98" s="88" t="s">
        <v>1732</v>
      </c>
      <c r="F98" s="88"/>
      <c r="G98" s="88"/>
      <c r="H98" s="88" t="str">
        <f>VLOOKUP(A98,'PAI 2025 GPS rempl2)'!$A$4:$V$503,15,0)</f>
        <v>Informar a las Delegaturas mediante memorando y/o correo electrónico, las actividades previstas para la ejecución de la Política de Prevención del Daño Antijurídico de la vigencia 2025. (Memorandos y/o correos electrónicos de los recordatorios)</v>
      </c>
      <c r="I98" s="88">
        <f>VLOOKUP(A98,'PAI 2025 GPS rempl2)'!$A$4:$V$503,17,0)</f>
        <v>1</v>
      </c>
      <c r="J98" s="88" t="str">
        <f>VLOOKUP(A98,'PAI 2025 GPS rempl2)'!$A$4:$V$503,18,0)</f>
        <v>Númerica</v>
      </c>
      <c r="K98" s="88" t="str">
        <f>VLOOKUP(A98,'PAI 2025 GPS rempl2)'!$A$4:$V$503,20,0)</f>
        <v>2025-02-03</v>
      </c>
      <c r="L98" s="88" t="str">
        <f>VLOOKUP(A98,'PAI 2025 GPS rempl2)'!$A$4:$V$503,21,0)</f>
        <v>2025-03-31</v>
      </c>
      <c r="M98" s="88" t="str">
        <f>VLOOKUP(A98,'PAI 2025 GPS rempl2)'!$A$4:$V$503,22,0)</f>
        <v>60-GRUPO DE TRABAJO DE GESTIÓN JUDICIAL ADSCRITO A LA OFICINA ASESORA JURÍDICA</v>
      </c>
      <c r="N98" s="88"/>
      <c r="O98" s="88"/>
      <c r="P98" s="88"/>
      <c r="Q98" s="88"/>
    </row>
    <row r="99" spans="1:17" x14ac:dyDescent="0.25">
      <c r="A99" s="87" t="s">
        <v>777</v>
      </c>
      <c r="B99" s="87" t="s">
        <v>533</v>
      </c>
      <c r="C99" s="88" t="s">
        <v>1819</v>
      </c>
      <c r="D99" s="88" t="s">
        <v>1824</v>
      </c>
      <c r="E99" s="88" t="s">
        <v>1732</v>
      </c>
      <c r="F99" s="88"/>
      <c r="G99" s="88"/>
      <c r="H99" s="88" t="str">
        <f>VLOOKUP(A99,'PAI 2025 GPS rempl2)'!$A$4:$V$503,15,0)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8">
        <f>VLOOKUP(A99,'PAI 2025 GPS rempl2)'!$A$4:$V$503,17,0)</f>
        <v>1</v>
      </c>
      <c r="J99" s="88" t="str">
        <f>VLOOKUP(A99,'PAI 2025 GPS rempl2)'!$A$4:$V$503,18,0)</f>
        <v>Númerica</v>
      </c>
      <c r="K99" s="88" t="str">
        <f>VLOOKUP(A99,'PAI 2025 GPS rempl2)'!$A$4:$V$503,20,0)</f>
        <v>2025-07-01</v>
      </c>
      <c r="L99" s="88" t="str">
        <f>VLOOKUP(A99,'PAI 2025 GPS rempl2)'!$A$4:$V$503,21,0)</f>
        <v>2025-07-31</v>
      </c>
      <c r="M99" s="88" t="str">
        <f>VLOOKUP(A99,'PAI 2025 GPS rempl2)'!$A$4:$V$503,22,0)</f>
        <v>60-GRUPO DE TRABAJO DE GESTIÓN JUDICIAL ADSCRITO A LA OFICINA ASESORA JURÍDICA</v>
      </c>
      <c r="N99" s="88"/>
      <c r="O99" s="88"/>
      <c r="P99" s="88"/>
      <c r="Q99" s="88"/>
    </row>
    <row r="100" spans="1:17" x14ac:dyDescent="0.25">
      <c r="A100" s="87" t="s">
        <v>780</v>
      </c>
      <c r="B100" s="87" t="s">
        <v>533</v>
      </c>
      <c r="C100" s="88" t="s">
        <v>1819</v>
      </c>
      <c r="D100" s="88" t="s">
        <v>1824</v>
      </c>
      <c r="E100" s="88" t="s">
        <v>1732</v>
      </c>
      <c r="F100" s="88"/>
      <c r="G100" s="88"/>
      <c r="H100" s="88" t="str">
        <f>VLOOKUP(A100,'PAI 2025 GPS rempl2)'!$A$4:$V$503,15,0)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8">
        <f>VLOOKUP(A100,'PAI 2025 GPS rempl2)'!$A$4:$V$503,17,0)</f>
        <v>1</v>
      </c>
      <c r="J100" s="88" t="str">
        <f>VLOOKUP(A100,'PAI 2025 GPS rempl2)'!$A$4:$V$503,18,0)</f>
        <v>Númerica</v>
      </c>
      <c r="K100" s="88" t="str">
        <f>VLOOKUP(A100,'PAI 2025 GPS rempl2)'!$A$4:$V$503,20,0)</f>
        <v>2025-10-01</v>
      </c>
      <c r="L100" s="88" t="str">
        <f>VLOOKUP(A100,'PAI 2025 GPS rempl2)'!$A$4:$V$503,21,0)</f>
        <v>2025-11-28</v>
      </c>
      <c r="M100" s="88" t="str">
        <f>VLOOKUP(A100,'PAI 2025 GPS rempl2)'!$A$4:$V$503,22,0)</f>
        <v>60-GRUPO DE TRABAJO DE GESTIÓN JUDICIAL ADSCRITO A LA OFICINA ASESORA JURÍDICA</v>
      </c>
      <c r="N100" s="88"/>
      <c r="O100" s="88"/>
      <c r="P100" s="88"/>
      <c r="Q100" s="88"/>
    </row>
    <row r="101" spans="1:17" x14ac:dyDescent="0.25">
      <c r="A101" s="87" t="s">
        <v>782</v>
      </c>
      <c r="B101" s="87" t="s">
        <v>533</v>
      </c>
      <c r="C101" s="88" t="s">
        <v>1819</v>
      </c>
      <c r="D101" s="88" t="s">
        <v>1824</v>
      </c>
      <c r="E101" s="88" t="s">
        <v>1732</v>
      </c>
      <c r="F101" s="88"/>
      <c r="G101" s="88"/>
      <c r="H101" s="88" t="str">
        <f>VLOOKUP(A101,'PAI 2025 GPS rempl2)'!$A$4:$V$503,15,0)</f>
        <v>Presentar al Comité de Conciliación, los resultados del cumplimiento del segundo año de implementación de la  Política de Prevención del Daño Antijurídico (Acta del comité de conciliación e informe de implementación /único entregable)</v>
      </c>
      <c r="I101" s="88">
        <f>VLOOKUP(A101,'PAI 2025 GPS rempl2)'!$A$4:$V$503,17,0)</f>
        <v>1</v>
      </c>
      <c r="J101" s="88" t="str">
        <f>VLOOKUP(A101,'PAI 2025 GPS rempl2)'!$A$4:$V$503,18,0)</f>
        <v>Númerica</v>
      </c>
      <c r="K101" s="88" t="str">
        <f>VLOOKUP(A101,'PAI 2025 GPS rempl2)'!$A$4:$V$503,20,0)</f>
        <v>2025-12-01</v>
      </c>
      <c r="L101" s="88" t="str">
        <f>VLOOKUP(A101,'PAI 2025 GPS rempl2)'!$A$4:$V$503,21,0)</f>
        <v>2025-12-19</v>
      </c>
      <c r="M101" s="88" t="str">
        <f>VLOOKUP(A101,'PAI 2025 GPS rempl2)'!$A$4:$V$503,22,0)</f>
        <v>60-GRUPO DE TRABAJO DE GESTIÓN JUDICIAL ADSCRITO A LA OFICINA ASESORA JURÍDICA</v>
      </c>
      <c r="N101" s="88"/>
      <c r="O101" s="88"/>
      <c r="P101" s="88"/>
      <c r="Q101" s="88"/>
    </row>
    <row r="102" spans="1:17" x14ac:dyDescent="0.25">
      <c r="A102" s="87" t="s">
        <v>784</v>
      </c>
      <c r="B102" s="87" t="s">
        <v>523</v>
      </c>
      <c r="C102" s="88" t="s">
        <v>1819</v>
      </c>
      <c r="D102" s="88" t="s">
        <v>1824</v>
      </c>
      <c r="E102" s="88" t="s">
        <v>1732</v>
      </c>
      <c r="F102" s="88" t="s">
        <v>63</v>
      </c>
      <c r="G102" s="88" t="str">
        <f>VLOOKUP(A102,'PAI 2025 GPS rempl2)'!$E$4:$L$502,8,0)</f>
        <v>N/A</v>
      </c>
      <c r="H102" s="88" t="str">
        <f>VLOOKUP(A102,'PAI 2025 GPS rempl2)'!$A$4:$V$503,15,0)</f>
        <v>Política de Prevención del Daño Antijurídico para la bianulidad 2026-2027, formulada (Documento con la Política de prevención del Daño Antijurídico formulada)</v>
      </c>
      <c r="I102" s="88">
        <f>VLOOKUP(A102,'PAI 2025 GPS rempl2)'!$A$4:$V$503,17,0)</f>
        <v>1</v>
      </c>
      <c r="J102" s="88" t="str">
        <f>VLOOKUP(A102,'PAI 2025 GPS rempl2)'!$A$4:$V$503,18,0)</f>
        <v>Númerica</v>
      </c>
      <c r="K102" s="88" t="str">
        <f>VLOOKUP(A102,'PAI 2025 GPS rempl2)'!$A$4:$V$503,20,0)</f>
        <v>2025-06-03</v>
      </c>
      <c r="L102" s="88" t="str">
        <f>VLOOKUP(A102,'PAI 2025 GPS rempl2)'!$A$4:$V$503,21,0)</f>
        <v>2025-12-31</v>
      </c>
      <c r="M102" s="88" t="str">
        <f>VLOOKUP(A102,'PAI 2025 GPS rempl2)'!$A$4:$V$503,22,0)</f>
        <v>60-GRUPO DE TRABAJO DE GESTIÓN JUDICIAL ADSCRITO A LA OFICINA ASESORA JURÍDICA</v>
      </c>
      <c r="N102" s="88" t="s">
        <v>2033</v>
      </c>
      <c r="O102" s="88" t="s">
        <v>1686</v>
      </c>
      <c r="P102" s="88" t="s">
        <v>1845</v>
      </c>
      <c r="Q102" s="88" t="s">
        <v>1786</v>
      </c>
    </row>
    <row r="103" spans="1:17" x14ac:dyDescent="0.25">
      <c r="A103" s="87" t="s">
        <v>786</v>
      </c>
      <c r="B103" s="87" t="s">
        <v>533</v>
      </c>
      <c r="C103" s="88" t="s">
        <v>1819</v>
      </c>
      <c r="D103" s="88" t="s">
        <v>1824</v>
      </c>
      <c r="E103" s="88" t="s">
        <v>1732</v>
      </c>
      <c r="F103" s="88"/>
      <c r="G103" s="88"/>
      <c r="H103" s="88" t="str">
        <f>VLOOKUP(A103,'PAI 2025 GPS rempl2)'!$A$4:$V$503,15,0)</f>
        <v>Realizar informe de análisis de causas de demanda y condena para la formulación de la Política de Prevención del Daño Antijurídico. (Informe de análisis de causas de demanda y condena/único entregable)</v>
      </c>
      <c r="I103" s="88">
        <f>VLOOKUP(A103,'PAI 2025 GPS rempl2)'!$A$4:$V$503,17,0)</f>
        <v>1</v>
      </c>
      <c r="J103" s="88" t="str">
        <f>VLOOKUP(A103,'PAI 2025 GPS rempl2)'!$A$4:$V$503,18,0)</f>
        <v>Númerica</v>
      </c>
      <c r="K103" s="88" t="str">
        <f>VLOOKUP(A103,'PAI 2025 GPS rempl2)'!$A$4:$V$503,20,0)</f>
        <v>2025-06-03</v>
      </c>
      <c r="L103" s="88" t="str">
        <f>VLOOKUP(A103,'PAI 2025 GPS rempl2)'!$A$4:$V$503,21,0)</f>
        <v>2025-09-30</v>
      </c>
      <c r="M103" s="88" t="str">
        <f>VLOOKUP(A103,'PAI 2025 GPS rempl2)'!$A$4:$V$503,22,0)</f>
        <v>60-GRUPO DE TRABAJO DE GESTIÓN JUDICIAL ADSCRITO A LA OFICINA ASESORA JURÍDICA</v>
      </c>
      <c r="N103" s="88"/>
      <c r="O103" s="88"/>
      <c r="P103" s="88"/>
      <c r="Q103" s="88"/>
    </row>
    <row r="104" spans="1:17" x14ac:dyDescent="0.25">
      <c r="A104" s="87" t="s">
        <v>789</v>
      </c>
      <c r="B104" s="87" t="s">
        <v>533</v>
      </c>
      <c r="C104" s="88" t="s">
        <v>1819</v>
      </c>
      <c r="D104" s="88" t="s">
        <v>1824</v>
      </c>
      <c r="E104" s="88" t="s">
        <v>1732</v>
      </c>
      <c r="F104" s="88"/>
      <c r="G104" s="88"/>
      <c r="H104" s="88" t="str">
        <f>VLOOKUP(A104,'PAI 2025 GPS rempl2)'!$A$4:$V$503,15,0)</f>
        <v>Presentar y socializar informe de análisis de causas de demanda y condena A las áreas misionales de la Entidad.	 (Acta de reunión y/o capturas de pantalla de la reunión)</v>
      </c>
      <c r="I104" s="88">
        <f>VLOOKUP(A104,'PAI 2025 GPS rempl2)'!$A$4:$V$503,17,0)</f>
        <v>1</v>
      </c>
      <c r="J104" s="88" t="str">
        <f>VLOOKUP(A104,'PAI 2025 GPS rempl2)'!$A$4:$V$503,18,0)</f>
        <v>Númerica</v>
      </c>
      <c r="K104" s="88" t="str">
        <f>VLOOKUP(A104,'PAI 2025 GPS rempl2)'!$A$4:$V$503,20,0)</f>
        <v>2025-10-01</v>
      </c>
      <c r="L104" s="88" t="str">
        <f>VLOOKUP(A104,'PAI 2025 GPS rempl2)'!$A$4:$V$503,21,0)</f>
        <v>2025-10-31</v>
      </c>
      <c r="M104" s="88" t="str">
        <f>VLOOKUP(A104,'PAI 2025 GPS rempl2)'!$A$4:$V$503,22,0)</f>
        <v>60-GRUPO DE TRABAJO DE GESTIÓN JUDICIAL ADSCRITO A LA OFICINA ASESORA JURÍDICA</v>
      </c>
      <c r="N104" s="88"/>
      <c r="O104" s="88"/>
      <c r="P104" s="88"/>
      <c r="Q104" s="88"/>
    </row>
    <row r="105" spans="1:17" x14ac:dyDescent="0.25">
      <c r="A105" s="87" t="s">
        <v>791</v>
      </c>
      <c r="B105" s="87" t="s">
        <v>533</v>
      </c>
      <c r="C105" s="88" t="s">
        <v>1819</v>
      </c>
      <c r="D105" s="88" t="s">
        <v>1824</v>
      </c>
      <c r="E105" s="88" t="s">
        <v>1732</v>
      </c>
      <c r="F105" s="88"/>
      <c r="G105" s="88"/>
      <c r="H105" s="88" t="str">
        <f>VLOOKUP(A105,'PAI 2025 GPS rempl2)'!$A$4:$V$503,15,0)</f>
        <v>Formular proyecto de la Política de Prevención del Daño Antijurídico de acuerdo con los lineamientos de la ANDJE (Documento de formulación/único entregable)</v>
      </c>
      <c r="I105" s="88">
        <f>VLOOKUP(A105,'PAI 2025 GPS rempl2)'!$A$4:$V$503,17,0)</f>
        <v>1</v>
      </c>
      <c r="J105" s="88" t="str">
        <f>VLOOKUP(A105,'PAI 2025 GPS rempl2)'!$A$4:$V$503,18,0)</f>
        <v>Númerica</v>
      </c>
      <c r="K105" s="88" t="str">
        <f>VLOOKUP(A105,'PAI 2025 GPS rempl2)'!$A$4:$V$503,20,0)</f>
        <v>2025-11-04</v>
      </c>
      <c r="L105" s="88" t="str">
        <f>VLOOKUP(A105,'PAI 2025 GPS rempl2)'!$A$4:$V$503,21,0)</f>
        <v>2025-11-28</v>
      </c>
      <c r="M105" s="88" t="str">
        <f>VLOOKUP(A105,'PAI 2025 GPS rempl2)'!$A$4:$V$503,22,0)</f>
        <v>60-GRUPO DE TRABAJO DE GESTIÓN JUDICIAL ADSCRITO A LA OFICINA ASESORA JURÍDICA</v>
      </c>
      <c r="N105" s="88"/>
      <c r="O105" s="88"/>
      <c r="P105" s="88"/>
      <c r="Q105" s="88"/>
    </row>
    <row r="106" spans="1:17" x14ac:dyDescent="0.25">
      <c r="A106" s="87" t="s">
        <v>793</v>
      </c>
      <c r="B106" s="87" t="s">
        <v>533</v>
      </c>
      <c r="C106" s="88" t="s">
        <v>1819</v>
      </c>
      <c r="D106" s="88" t="s">
        <v>1824</v>
      </c>
      <c r="E106" s="88" t="s">
        <v>1732</v>
      </c>
      <c r="F106" s="88"/>
      <c r="G106" s="88"/>
      <c r="H106" s="88" t="str">
        <f>VLOOKUP(A106,'PAI 2025 GPS rempl2)'!$A$4:$V$503,15,0)</f>
        <v>Presentar la formulación de la Política de Prevención del Daño Antijurídico al Comité de Conciliación. (Acta del comité de conciliación y/o documento de la presentación)</v>
      </c>
      <c r="I106" s="88">
        <f>VLOOKUP(A106,'PAI 2025 GPS rempl2)'!$A$4:$V$503,17,0)</f>
        <v>1</v>
      </c>
      <c r="J106" s="88" t="str">
        <f>VLOOKUP(A106,'PAI 2025 GPS rempl2)'!$A$4:$V$503,18,0)</f>
        <v>Númerica</v>
      </c>
      <c r="K106" s="88" t="str">
        <f>VLOOKUP(A106,'PAI 2025 GPS rempl2)'!$A$4:$V$503,20,0)</f>
        <v>2025-12-01</v>
      </c>
      <c r="L106" s="88" t="str">
        <f>VLOOKUP(A106,'PAI 2025 GPS rempl2)'!$A$4:$V$503,21,0)</f>
        <v>2025-12-15</v>
      </c>
      <c r="M106" s="88" t="str">
        <f>VLOOKUP(A106,'PAI 2025 GPS rempl2)'!$A$4:$V$503,22,0)</f>
        <v>60-GRUPO DE TRABAJO DE GESTIÓN JUDICIAL ADSCRITO A LA OFICINA ASESORA JURÍDICA</v>
      </c>
      <c r="N106" s="88"/>
      <c r="O106" s="88"/>
      <c r="P106" s="88"/>
      <c r="Q106" s="88"/>
    </row>
    <row r="107" spans="1:17" x14ac:dyDescent="0.25">
      <c r="A107" s="87" t="s">
        <v>796</v>
      </c>
      <c r="B107" s="87" t="s">
        <v>533</v>
      </c>
      <c r="C107" s="88" t="s">
        <v>1819</v>
      </c>
      <c r="D107" s="88" t="s">
        <v>1824</v>
      </c>
      <c r="E107" s="88" t="s">
        <v>1732</v>
      </c>
      <c r="F107" s="88"/>
      <c r="G107" s="88"/>
      <c r="H107" s="88" t="str">
        <f>VLOOKUP(A107,'PAI 2025 GPS rempl2)'!$A$4:$V$503,15,0)</f>
        <v>Enviar a la ANDJE la formulación de la Política de Prevención del Daño Antijurídico para aprobación. (Soporte de envío del documento a la ANDJE/único entregable)</v>
      </c>
      <c r="I107" s="88">
        <f>VLOOKUP(A107,'PAI 2025 GPS rempl2)'!$A$4:$V$503,17,0)</f>
        <v>1</v>
      </c>
      <c r="J107" s="88" t="str">
        <f>VLOOKUP(A107,'PAI 2025 GPS rempl2)'!$A$4:$V$503,18,0)</f>
        <v>Númerica</v>
      </c>
      <c r="K107" s="88" t="str">
        <f>VLOOKUP(A107,'PAI 2025 GPS rempl2)'!$A$4:$V$503,20,0)</f>
        <v>2025-12-16</v>
      </c>
      <c r="L107" s="88" t="str">
        <f>VLOOKUP(A107,'PAI 2025 GPS rempl2)'!$A$4:$V$503,21,0)</f>
        <v>2025-12-31</v>
      </c>
      <c r="M107" s="88" t="str">
        <f>VLOOKUP(A107,'PAI 2025 GPS rempl2)'!$A$4:$V$503,22,0)</f>
        <v>60-GRUPO DE TRABAJO DE GESTIÓN JUDICIAL ADSCRITO A LA OFICINA ASESORA JURÍDICA</v>
      </c>
      <c r="N107" s="88"/>
      <c r="O107" s="88"/>
      <c r="P107" s="88"/>
      <c r="Q107" s="88"/>
    </row>
    <row r="108" spans="1:17" x14ac:dyDescent="0.25">
      <c r="A108" s="87" t="s">
        <v>799</v>
      </c>
      <c r="B108" s="87" t="s">
        <v>523</v>
      </c>
      <c r="C108" s="88" t="s">
        <v>1819</v>
      </c>
      <c r="D108" s="88" t="s">
        <v>1824</v>
      </c>
      <c r="E108" s="88" t="s">
        <v>1732</v>
      </c>
      <c r="F108" s="88" t="s">
        <v>12</v>
      </c>
      <c r="G108" s="88" t="str">
        <f>VLOOKUP(A108,'PAI 2025 GPS rempl2)'!$E$4:$L$502,8,0)</f>
        <v>N/A</v>
      </c>
      <c r="H108" s="88" t="str">
        <f>VLOOKUP(A108,'PAI 2025 GPS rempl2)'!$A$4:$V$503,15,0)</f>
        <v>Equipo jurídico del Grupo de Gestión Judicial , fortalecido (Listas de asistencia y/o capturas de pantalla/único entregable)</v>
      </c>
      <c r="I108" s="88">
        <f>VLOOKUP(A108,'PAI 2025 GPS rempl2)'!$A$4:$V$503,17,0)</f>
        <v>2</v>
      </c>
      <c r="J108" s="88" t="str">
        <f>VLOOKUP(A108,'PAI 2025 GPS rempl2)'!$A$4:$V$503,18,0)</f>
        <v>Númerica</v>
      </c>
      <c r="K108" s="88" t="str">
        <f>VLOOKUP(A108,'PAI 2025 GPS rempl2)'!$A$4:$V$503,20,0)</f>
        <v>2025-01-27</v>
      </c>
      <c r="L108" s="88" t="str">
        <f>VLOOKUP(A108,'PAI 2025 GPS rempl2)'!$A$4:$V$503,21,0)</f>
        <v>2025-11-28</v>
      </c>
      <c r="M108" s="88" t="str">
        <f>VLOOKUP(A108,'PAI 2025 GPS rempl2)'!$A$4:$V$503,22,0)</f>
        <v>60-GRUPO DE TRABAJO DE GESTIÓN JUDICIAL ADSCRITO A LA OFICINA ASESORA JURÍDICA</v>
      </c>
      <c r="N108" s="88" t="s">
        <v>1687</v>
      </c>
      <c r="O108" s="88" t="s">
        <v>1688</v>
      </c>
      <c r="P108" s="88" t="s">
        <v>1846</v>
      </c>
      <c r="Q108" s="88" t="s">
        <v>1786</v>
      </c>
    </row>
    <row r="109" spans="1:17" x14ac:dyDescent="0.25">
      <c r="A109" s="87" t="s">
        <v>801</v>
      </c>
      <c r="B109" s="87" t="s">
        <v>533</v>
      </c>
      <c r="C109" s="88" t="s">
        <v>1819</v>
      </c>
      <c r="D109" s="88" t="s">
        <v>1824</v>
      </c>
      <c r="E109" s="88" t="s">
        <v>1732</v>
      </c>
      <c r="F109" s="88"/>
      <c r="G109" s="88"/>
      <c r="H109" s="88" t="str">
        <f>VLOOKUP(A109,'PAI 2025 GPS rempl2)'!$A$4:$V$503,15,0)</f>
        <v>Solicitar mediante correo electrónico a la ANDJE que se realicen dos jornadas de capacitación. (Correo electrónico a la ANDJE/único entregable)</v>
      </c>
      <c r="I109" s="88">
        <f>VLOOKUP(A109,'PAI 2025 GPS rempl2)'!$A$4:$V$503,17,0)</f>
        <v>1</v>
      </c>
      <c r="J109" s="88" t="str">
        <f>VLOOKUP(A109,'PAI 2025 GPS rempl2)'!$A$4:$V$503,18,0)</f>
        <v>Númerica</v>
      </c>
      <c r="K109" s="88" t="str">
        <f>VLOOKUP(A109,'PAI 2025 GPS rempl2)'!$A$4:$V$503,20,0)</f>
        <v>2025-01-27</v>
      </c>
      <c r="L109" s="88" t="str">
        <f>VLOOKUP(A109,'PAI 2025 GPS rempl2)'!$A$4:$V$503,21,0)</f>
        <v>2025-02-28</v>
      </c>
      <c r="M109" s="88" t="str">
        <f>VLOOKUP(A109,'PAI 2025 GPS rempl2)'!$A$4:$V$503,22,0)</f>
        <v>60-GRUPO DE TRABAJO DE GESTIÓN JUDICIAL ADSCRITO A LA OFICINA ASESORA JURÍDICA</v>
      </c>
      <c r="N109" s="88"/>
      <c r="O109" s="88"/>
      <c r="P109" s="88"/>
      <c r="Q109" s="88"/>
    </row>
    <row r="110" spans="1:17" x14ac:dyDescent="0.25">
      <c r="A110" s="87" t="s">
        <v>803</v>
      </c>
      <c r="B110" s="87" t="s">
        <v>533</v>
      </c>
      <c r="C110" s="88" t="s">
        <v>1819</v>
      </c>
      <c r="D110" s="88" t="s">
        <v>1824</v>
      </c>
      <c r="E110" s="88" t="s">
        <v>1732</v>
      </c>
      <c r="F110" s="88"/>
      <c r="G110" s="88"/>
      <c r="H110" s="88" t="str">
        <f>VLOOKUP(A110,'PAI 2025 GPS rempl2)'!$A$4:$V$503,15,0)</f>
        <v>Participar en capacitaciones desarrolladas por la Agencia Nacional de Defensa Jurídica del Estado (Capturas de pantalla de las capacitaciones y/o listado de asistencia)</v>
      </c>
      <c r="I110" s="88">
        <f>VLOOKUP(A110,'PAI 2025 GPS rempl2)'!$A$4:$V$503,17,0)</f>
        <v>2</v>
      </c>
      <c r="J110" s="88" t="str">
        <f>VLOOKUP(A110,'PAI 2025 GPS rempl2)'!$A$4:$V$503,18,0)</f>
        <v>Númerica</v>
      </c>
      <c r="K110" s="88" t="str">
        <f>VLOOKUP(A110,'PAI 2025 GPS rempl2)'!$A$4:$V$503,20,0)</f>
        <v>2025-03-03</v>
      </c>
      <c r="L110" s="88" t="str">
        <f>VLOOKUP(A110,'PAI 2025 GPS rempl2)'!$A$4:$V$503,21,0)</f>
        <v>2025-09-30</v>
      </c>
      <c r="M110" s="88" t="str">
        <f>VLOOKUP(A110,'PAI 2025 GPS rempl2)'!$A$4:$V$503,22,0)</f>
        <v>60-GRUPO DE TRABAJO DE GESTIÓN JUDICIAL ADSCRITO A LA OFICINA ASESORA JURÍDICA</v>
      </c>
      <c r="N110" s="88"/>
      <c r="O110" s="88"/>
      <c r="P110" s="88"/>
      <c r="Q110" s="88"/>
    </row>
    <row r="111" spans="1:17" x14ac:dyDescent="0.25">
      <c r="A111" s="87" t="s">
        <v>804</v>
      </c>
      <c r="B111" s="87" t="s">
        <v>533</v>
      </c>
      <c r="C111" s="88" t="s">
        <v>1819</v>
      </c>
      <c r="D111" s="88" t="s">
        <v>1824</v>
      </c>
      <c r="E111" s="88" t="s">
        <v>1732</v>
      </c>
      <c r="F111" s="88"/>
      <c r="G111" s="88"/>
      <c r="H111" s="88" t="str">
        <f>VLOOKUP(A111,'PAI 2025 GPS rempl2)'!$A$4:$V$503,15,0)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8">
        <f>VLOOKUP(A111,'PAI 2025 GPS rempl2)'!$A$4:$V$503,17,0)</f>
        <v>2</v>
      </c>
      <c r="J111" s="88" t="str">
        <f>VLOOKUP(A111,'PAI 2025 GPS rempl2)'!$A$4:$V$503,18,0)</f>
        <v>Númerica</v>
      </c>
      <c r="K111" s="88" t="str">
        <f>VLOOKUP(A111,'PAI 2025 GPS rempl2)'!$A$4:$V$503,20,0)</f>
        <v>2025-04-01</v>
      </c>
      <c r="L111" s="88" t="str">
        <f>VLOOKUP(A111,'PAI 2025 GPS rempl2)'!$A$4:$V$503,21,0)</f>
        <v>2025-11-28</v>
      </c>
      <c r="M111" s="88" t="str">
        <f>VLOOKUP(A111,'PAI 2025 GPS rempl2)'!$A$4:$V$503,22,0)</f>
        <v>60-GRUPO DE TRABAJO DE GESTIÓN JUDICIAL ADSCRITO A LA OFICINA ASESORA JURÍDICA</v>
      </c>
      <c r="N111" s="88"/>
      <c r="O111" s="88"/>
      <c r="P111" s="88"/>
      <c r="Q111" s="88"/>
    </row>
    <row r="112" spans="1:17" x14ac:dyDescent="0.25">
      <c r="A112" s="87" t="s">
        <v>807</v>
      </c>
      <c r="B112" s="87" t="s">
        <v>523</v>
      </c>
      <c r="C112" s="88" t="s">
        <v>1826</v>
      </c>
      <c r="D112" s="88" t="s">
        <v>1825</v>
      </c>
      <c r="E112" s="88" t="s">
        <v>1685</v>
      </c>
      <c r="F112" s="88" t="s">
        <v>63</v>
      </c>
      <c r="G112" s="88" t="str">
        <f>VLOOKUP(A112,'PAI 2025 GPS rempl2)'!$E$4:$L$502,8,0)</f>
        <v>N/A</v>
      </c>
      <c r="H112" s="88" t="str">
        <f>VLOOKUP(A112,'PAI 2025 GPS rempl2)'!$A$4:$V$503,15,0)</f>
        <v>Diagnóstico de necesidades que permita realizar el seguimiento del ciclo de contratación, elaborado  (Documento diagnostico )</v>
      </c>
      <c r="I112" s="88">
        <f>VLOOKUP(A112,'PAI 2025 GPS rempl2)'!$A$4:$V$503,17,0)</f>
        <v>1</v>
      </c>
      <c r="J112" s="88" t="str">
        <f>VLOOKUP(A112,'PAI 2025 GPS rempl2)'!$A$4:$V$503,18,0)</f>
        <v>Númerica</v>
      </c>
      <c r="K112" s="88" t="str">
        <f>VLOOKUP(A112,'PAI 2025 GPS rempl2)'!$A$4:$V$503,20,0)</f>
        <v>2025-07-01</v>
      </c>
      <c r="L112" s="88" t="str">
        <f>VLOOKUP(A112,'PAI 2025 GPS rempl2)'!$A$4:$V$503,21,0)</f>
        <v>2025-11-28</v>
      </c>
      <c r="M112" s="88" t="str">
        <f>VLOOKUP(A112,'PAI 2025 GPS rempl2)'!$A$4:$V$503,22,0)</f>
        <v>105-GRUPO DE TRABAJO DE CONTRATACIÓN;
20-OFICINA DE TECNOLOGÍA E INFORMÁTICA</v>
      </c>
      <c r="N112" s="88" t="s">
        <v>2033</v>
      </c>
      <c r="O112" s="88" t="s">
        <v>1686</v>
      </c>
      <c r="P112" s="88">
        <v>0</v>
      </c>
      <c r="Q112" s="88" t="s">
        <v>1786</v>
      </c>
    </row>
    <row r="113" spans="1:17" x14ac:dyDescent="0.25">
      <c r="A113" s="87" t="s">
        <v>811</v>
      </c>
      <c r="B113" s="87" t="s">
        <v>533</v>
      </c>
      <c r="C113" s="88" t="s">
        <v>1826</v>
      </c>
      <c r="D113" s="88" t="s">
        <v>1825</v>
      </c>
      <c r="E113" s="88" t="s">
        <v>1685</v>
      </c>
      <c r="F113" s="88"/>
      <c r="G113" s="88"/>
      <c r="H113" s="88" t="str">
        <f>VLOOKUP(A113,'PAI 2025 GPS rempl2)'!$A$4:$V$503,15,0)</f>
        <v>Identificar las necesidades de  ajuste a herramientas tecnológicas para el seguimiento del ciclo  de contratción (Documento con las necesidades identificadas)</v>
      </c>
      <c r="I113" s="88">
        <f>VLOOKUP(A113,'PAI 2025 GPS rempl2)'!$A$4:$V$503,17,0)</f>
        <v>1</v>
      </c>
      <c r="J113" s="88" t="str">
        <f>VLOOKUP(A113,'PAI 2025 GPS rempl2)'!$A$4:$V$503,18,0)</f>
        <v>Númerica</v>
      </c>
      <c r="K113" s="88" t="str">
        <f>VLOOKUP(A113,'PAI 2025 GPS rempl2)'!$A$4:$V$503,20,0)</f>
        <v>2025-07-01</v>
      </c>
      <c r="L113" s="88" t="str">
        <f>VLOOKUP(A113,'PAI 2025 GPS rempl2)'!$A$4:$V$503,21,0)</f>
        <v>2025-09-30</v>
      </c>
      <c r="M113" s="88" t="str">
        <f>VLOOKUP(A113,'PAI 2025 GPS rempl2)'!$A$4:$V$503,22,0)</f>
        <v>105-GRUPO DE TRABAJO DE CONTRATACIÓN;
20-OFICINA DE TECNOLOGÍA E INFORMÁTICA</v>
      </c>
      <c r="N113" s="88"/>
      <c r="O113" s="88"/>
      <c r="P113" s="88"/>
      <c r="Q113" s="88"/>
    </row>
    <row r="114" spans="1:17" x14ac:dyDescent="0.25">
      <c r="A114" s="87" t="s">
        <v>813</v>
      </c>
      <c r="B114" s="87" t="s">
        <v>1813</v>
      </c>
      <c r="C114" s="88" t="s">
        <v>1826</v>
      </c>
      <c r="D114" s="88" t="s">
        <v>1825</v>
      </c>
      <c r="E114" s="88" t="s">
        <v>1685</v>
      </c>
      <c r="F114" s="88"/>
      <c r="G114" s="88"/>
      <c r="H114" s="88" t="str">
        <f>VLOOKUP(A114,'PAI 2025 GPS rempl2)'!$A$4:$V$503,15,0)</f>
        <v>Emitir concepto de viabilidad técnica y presupuestal con base en las necesidades identificadas (Concepto diagnóstico entregado)</v>
      </c>
      <c r="I114" s="88">
        <f>VLOOKUP(A114,'PAI 2025 GPS rempl2)'!$A$4:$V$503,17,0)</f>
        <v>1</v>
      </c>
      <c r="J114" s="88" t="str">
        <f>VLOOKUP(A114,'PAI 2025 GPS rempl2)'!$A$4:$V$503,18,0)</f>
        <v>Númerica</v>
      </c>
      <c r="K114" s="88" t="str">
        <f>VLOOKUP(A114,'PAI 2025 GPS rempl2)'!$A$4:$V$503,20,0)</f>
        <v>2025-10-01</v>
      </c>
      <c r="L114" s="88" t="str">
        <f>VLOOKUP(A114,'PAI 2025 GPS rempl2)'!$A$4:$V$503,21,0)</f>
        <v>2025-11-28</v>
      </c>
      <c r="M114" s="88" t="str">
        <f>VLOOKUP(A114,'PAI 2025 GPS rempl2)'!$A$4:$V$503,22,0)</f>
        <v>20-OFICINA DE TECNOLOGÍA E INFORMÁTICA</v>
      </c>
      <c r="N114" s="88"/>
      <c r="O114" s="88"/>
      <c r="P114" s="88"/>
      <c r="Q114" s="88"/>
    </row>
    <row r="115" spans="1:17" x14ac:dyDescent="0.25">
      <c r="A115" s="87" t="s">
        <v>817</v>
      </c>
      <c r="B115" s="87" t="s">
        <v>523</v>
      </c>
      <c r="C115" s="88" t="s">
        <v>1819</v>
      </c>
      <c r="D115" s="88" t="s">
        <v>1823</v>
      </c>
      <c r="E115" s="88" t="s">
        <v>724</v>
      </c>
      <c r="F115" s="88" t="s">
        <v>10</v>
      </c>
      <c r="G115" s="88" t="str">
        <f>VLOOKUP(A115,'PAI 2025 GPS rempl2)'!$E$4:$L$502,8,0)</f>
        <v>C-3503-0200-0014-20309b</v>
      </c>
      <c r="H115" s="88" t="str">
        <f>VLOOKUP(A115,'PAI 2025 GPS rempl2)'!$A$4:$V$503,15,0)</f>
        <v>Programas de fomento al uso estratégico de la propiedad industrial como herramienta de competitividad para empresarios, ejecutados.  (Matriz de seguimiento e informe final de ejecución de los programas)</v>
      </c>
      <c r="I115" s="88">
        <f>VLOOKUP(A115,'PAI 2025 GPS rempl2)'!$A$4:$V$503,17,0)</f>
        <v>100</v>
      </c>
      <c r="J115" s="88" t="str">
        <f>VLOOKUP(A115,'PAI 2025 GPS rempl2)'!$A$4:$V$503,18,0)</f>
        <v>Porcentual</v>
      </c>
      <c r="K115" s="88" t="str">
        <f>VLOOKUP(A115,'PAI 2025 GPS rempl2)'!$A$4:$V$503,20,0)</f>
        <v>2025-01-13</v>
      </c>
      <c r="L115" s="88" t="str">
        <f>VLOOKUP(A115,'PAI 2025 GPS rempl2)'!$A$4:$V$503,21,0)</f>
        <v>2025-11-28</v>
      </c>
      <c r="M115" s="88" t="str">
        <f>VLOOKUP(A115,'PAI 2025 GPS rempl2)'!$A$4:$V$503,22,0)</f>
        <v>2023-GRUPO DE TRABAJO DE CENTRO DE INFORMACIÓN TECNOLÓGICA Y APOYO A LA GESTIÓN DE PROPIEDAD LA INDUSTRIAL</v>
      </c>
      <c r="N115" s="88" t="s">
        <v>1691</v>
      </c>
      <c r="O115" s="88" t="s">
        <v>1692</v>
      </c>
      <c r="P115" s="88" t="s">
        <v>1847</v>
      </c>
      <c r="Q115" s="88" t="s">
        <v>2035</v>
      </c>
    </row>
    <row r="116" spans="1:17" x14ac:dyDescent="0.25">
      <c r="A116" s="87" t="s">
        <v>820</v>
      </c>
      <c r="B116" s="87" t="s">
        <v>533</v>
      </c>
      <c r="C116" s="88" t="s">
        <v>1819</v>
      </c>
      <c r="D116" s="88" t="s">
        <v>1823</v>
      </c>
      <c r="E116" s="88" t="s">
        <v>724</v>
      </c>
      <c r="F116" s="88"/>
      <c r="G116" s="88"/>
      <c r="H116" s="88" t="str">
        <f>VLOOKUP(A116,'PAI 2025 GPS rempl2)'!$A$4:$V$503,15,0)</f>
        <v>Elaborar matriz de metas y seguimiento de ejecución del programa</v>
      </c>
      <c r="I116" s="88">
        <f>VLOOKUP(A116,'PAI 2025 GPS rempl2)'!$A$4:$V$503,17,0)</f>
        <v>1</v>
      </c>
      <c r="J116" s="88" t="str">
        <f>VLOOKUP(A116,'PAI 2025 GPS rempl2)'!$A$4:$V$503,18,0)</f>
        <v>Númerica</v>
      </c>
      <c r="K116" s="88" t="str">
        <f>VLOOKUP(A116,'PAI 2025 GPS rempl2)'!$A$4:$V$503,20,0)</f>
        <v>2025-01-13</v>
      </c>
      <c r="L116" s="88" t="str">
        <f>VLOOKUP(A116,'PAI 2025 GPS rempl2)'!$A$4:$V$503,21,0)</f>
        <v>2025-02-28</v>
      </c>
      <c r="M116" s="88" t="str">
        <f>VLOOKUP(A116,'PAI 2025 GPS rempl2)'!$A$4:$V$503,22,0)</f>
        <v>2023-GRUPO DE TRABAJO DE CENTRO DE INFORMACIÓN TECNOLÓGICA Y APOYO A LA GESTIÓN DE PROPIEDAD LA INDUSTRIAL</v>
      </c>
      <c r="N116" s="88"/>
      <c r="O116" s="88"/>
      <c r="P116" s="88"/>
      <c r="Q116" s="88"/>
    </row>
    <row r="117" spans="1:17" x14ac:dyDescent="0.25">
      <c r="A117" s="87" t="s">
        <v>822</v>
      </c>
      <c r="B117" s="87" t="s">
        <v>533</v>
      </c>
      <c r="C117" s="88" t="s">
        <v>1819</v>
      </c>
      <c r="D117" s="88" t="s">
        <v>1823</v>
      </c>
      <c r="E117" s="88" t="s">
        <v>724</v>
      </c>
      <c r="F117" s="88"/>
      <c r="G117" s="88"/>
      <c r="H117" s="88" t="str">
        <f>VLOOKUP(A117,'PAI 2025 GPS rempl2)'!$A$4:$V$503,15,0)</f>
        <v>Ejecutar el programa Centros de Apoyo a la Tecnología y la Innovación CATI. (Matriz de seguimiento e Informe final del programa)</v>
      </c>
      <c r="I117" s="88">
        <f>VLOOKUP(A117,'PAI 2025 GPS rempl2)'!$A$4:$V$503,17,0)</f>
        <v>100</v>
      </c>
      <c r="J117" s="88" t="str">
        <f>VLOOKUP(A117,'PAI 2025 GPS rempl2)'!$A$4:$V$503,18,0)</f>
        <v>Porcentual</v>
      </c>
      <c r="K117" s="88" t="str">
        <f>VLOOKUP(A117,'PAI 2025 GPS rempl2)'!$A$4:$V$503,20,0)</f>
        <v>2025-02-03</v>
      </c>
      <c r="L117" s="88" t="str">
        <f>VLOOKUP(A117,'PAI 2025 GPS rempl2)'!$A$4:$V$503,21,0)</f>
        <v>2025-11-28</v>
      </c>
      <c r="M117" s="88" t="str">
        <f>VLOOKUP(A117,'PAI 2025 GPS rempl2)'!$A$4:$V$503,22,0)</f>
        <v>2023-GRUPO DE TRABAJO DE CENTRO DE INFORMACIÓN TECNOLÓGICA Y APOYO A LA GESTIÓN DE PROPIEDAD LA INDUSTRIAL</v>
      </c>
      <c r="N117" s="88"/>
      <c r="O117" s="88"/>
      <c r="P117" s="88"/>
      <c r="Q117" s="88"/>
    </row>
    <row r="118" spans="1:17" x14ac:dyDescent="0.25">
      <c r="A118" s="87" t="s">
        <v>823</v>
      </c>
      <c r="B118" s="87" t="s">
        <v>533</v>
      </c>
      <c r="C118" s="88" t="s">
        <v>1819</v>
      </c>
      <c r="D118" s="88" t="s">
        <v>1823</v>
      </c>
      <c r="E118" s="88" t="s">
        <v>724</v>
      </c>
      <c r="F118" s="88"/>
      <c r="G118" s="88"/>
      <c r="H118" s="88" t="str">
        <f>VLOOKUP(A118,'PAI 2025 GPS rempl2)'!$A$4:$V$503,15,0)</f>
        <v>Elaborar matriz de fases y etapas para el seguimiento de ejecución del programa</v>
      </c>
      <c r="I118" s="88">
        <f>VLOOKUP(A118,'PAI 2025 GPS rempl2)'!$A$4:$V$503,17,0)</f>
        <v>1</v>
      </c>
      <c r="J118" s="88" t="str">
        <f>VLOOKUP(A118,'PAI 2025 GPS rempl2)'!$A$4:$V$503,18,0)</f>
        <v>Númerica</v>
      </c>
      <c r="K118" s="88" t="str">
        <f>VLOOKUP(A118,'PAI 2025 GPS rempl2)'!$A$4:$V$503,20,0)</f>
        <v>2025-02-03</v>
      </c>
      <c r="L118" s="88" t="str">
        <f>VLOOKUP(A118,'PAI 2025 GPS rempl2)'!$A$4:$V$503,21,0)</f>
        <v>2025-02-28</v>
      </c>
      <c r="M118" s="88" t="str">
        <f>VLOOKUP(A118,'PAI 2025 GPS rempl2)'!$A$4:$V$503,22,0)</f>
        <v>2023-GRUPO DE TRABAJO DE CENTRO DE INFORMACIÓN TECNOLÓGICA Y APOYO A LA GESTIÓN DE PROPIEDAD LA INDUSTRIAL</v>
      </c>
      <c r="N118" s="88"/>
      <c r="O118" s="88"/>
      <c r="P118" s="88"/>
      <c r="Q118" s="88"/>
    </row>
    <row r="119" spans="1:17" x14ac:dyDescent="0.25">
      <c r="A119" s="87" t="s">
        <v>824</v>
      </c>
      <c r="B119" s="87" t="s">
        <v>533</v>
      </c>
      <c r="C119" s="88" t="s">
        <v>1819</v>
      </c>
      <c r="D119" s="88" t="s">
        <v>1823</v>
      </c>
      <c r="E119" s="88" t="s">
        <v>724</v>
      </c>
      <c r="F119" s="88"/>
      <c r="G119" s="88"/>
      <c r="H119" s="88" t="str">
        <f>VLOOKUP(A119,'PAI 2025 GPS rempl2)'!$A$4:$V$503,15,0)</f>
        <v>Ejecutar el programa Propiedad Industrial para MIPYMES. (Matriz de seguimiento e Informe final del programa)</v>
      </c>
      <c r="I119" s="88">
        <f>VLOOKUP(A119,'PAI 2025 GPS rempl2)'!$A$4:$V$503,17,0)</f>
        <v>100</v>
      </c>
      <c r="J119" s="88" t="str">
        <f>VLOOKUP(A119,'PAI 2025 GPS rempl2)'!$A$4:$V$503,18,0)</f>
        <v>Porcentual</v>
      </c>
      <c r="K119" s="88" t="str">
        <f>VLOOKUP(A119,'PAI 2025 GPS rempl2)'!$A$4:$V$503,20,0)</f>
        <v>2025-03-03</v>
      </c>
      <c r="L119" s="88" t="str">
        <f>VLOOKUP(A119,'PAI 2025 GPS rempl2)'!$A$4:$V$503,21,0)</f>
        <v>2025-11-28</v>
      </c>
      <c r="M119" s="88" t="str">
        <f>VLOOKUP(A119,'PAI 2025 GPS rempl2)'!$A$4:$V$503,22,0)</f>
        <v>2023-GRUPO DE TRABAJO DE CENTRO DE INFORMACIÓN TECNOLÓGICA Y APOYO A LA GESTIÓN DE PROPIEDAD LA INDUSTRIAL</v>
      </c>
      <c r="N119" s="88"/>
      <c r="O119" s="88"/>
      <c r="P119" s="88"/>
      <c r="Q119" s="88"/>
    </row>
    <row r="120" spans="1:17" x14ac:dyDescent="0.25">
      <c r="A120" s="87" t="s">
        <v>825</v>
      </c>
      <c r="B120" s="87" t="s">
        <v>523</v>
      </c>
      <c r="C120" s="88" t="s">
        <v>1819</v>
      </c>
      <c r="D120" s="88" t="s">
        <v>1827</v>
      </c>
      <c r="E120" s="88" t="s">
        <v>826</v>
      </c>
      <c r="F120" s="88" t="s">
        <v>13</v>
      </c>
      <c r="G120" s="88" t="str">
        <f>VLOOKUP(A120,'PAI 2025 GPS rempl2)'!$E$4:$L$502,8,0)</f>
        <v>N/A</v>
      </c>
      <c r="H120" s="88" t="str">
        <f>VLOOKUP(A120,'PAI 2025 GPS rempl2)'!$A$4:$V$503,15,0)</f>
        <v>Mesas de integración para la conexión de actores del ecosistema de innovación involucrados en temas de Propiedad Industrial y transferencia tecnológica, realizadas  (Actas de reunión firmadas)</v>
      </c>
      <c r="I120" s="88">
        <f>VLOOKUP(A120,'PAI 2025 GPS rempl2)'!$A$4:$V$503,17,0)</f>
        <v>2</v>
      </c>
      <c r="J120" s="88" t="str">
        <f>VLOOKUP(A120,'PAI 2025 GPS rempl2)'!$A$4:$V$503,18,0)</f>
        <v>Númerica</v>
      </c>
      <c r="K120" s="88" t="str">
        <f>VLOOKUP(A120,'PAI 2025 GPS rempl2)'!$A$4:$V$503,20,0)</f>
        <v>2025-01-13</v>
      </c>
      <c r="L120" s="88" t="str">
        <f>VLOOKUP(A120,'PAI 2025 GPS rempl2)'!$A$4:$V$503,21,0)</f>
        <v>2025-11-28</v>
      </c>
      <c r="M120" s="88" t="str">
        <f>VLOOKUP(A120,'PAI 2025 GPS rempl2)'!$A$4:$V$503,22,0)</f>
        <v>2023-GRUPO DE TRABAJO DE CENTRO DE INFORMACIÓN TECNOLÓGICA Y APOYO A LA GESTIÓN DE PROPIEDAD LA INDUSTRIAL</v>
      </c>
      <c r="N120" s="88" t="s">
        <v>1694</v>
      </c>
      <c r="O120" s="88" t="s">
        <v>1733</v>
      </c>
      <c r="P120" s="88" t="s">
        <v>1848</v>
      </c>
      <c r="Q120" s="88" t="s">
        <v>1789</v>
      </c>
    </row>
    <row r="121" spans="1:17" x14ac:dyDescent="0.25">
      <c r="A121" s="87" t="s">
        <v>829</v>
      </c>
      <c r="B121" s="87" t="s">
        <v>533</v>
      </c>
      <c r="C121" s="88" t="s">
        <v>1819</v>
      </c>
      <c r="D121" s="88" t="s">
        <v>1827</v>
      </c>
      <c r="E121" s="88" t="s">
        <v>826</v>
      </c>
      <c r="F121" s="88"/>
      <c r="G121" s="88"/>
      <c r="H121" s="88" t="str">
        <f>VLOOKUP(A121,'PAI 2025 GPS rempl2)'!$A$4:$V$503,15,0)</f>
        <v>Elaborar la propuesta de estructura para la realización de las mesas de integración para la conexión de actores del ecosistema de innovación involucrados en temas de Propiedad Industrial y transferencia tecnológica. (Documento con la propuesta elaborado)</v>
      </c>
      <c r="I121" s="88">
        <f>VLOOKUP(A121,'PAI 2025 GPS rempl2)'!$A$4:$V$503,17,0)</f>
        <v>1</v>
      </c>
      <c r="J121" s="88" t="str">
        <f>VLOOKUP(A121,'PAI 2025 GPS rempl2)'!$A$4:$V$503,18,0)</f>
        <v>Númerica</v>
      </c>
      <c r="K121" s="88" t="str">
        <f>VLOOKUP(A121,'PAI 2025 GPS rempl2)'!$A$4:$V$503,20,0)</f>
        <v>2025-01-13</v>
      </c>
      <c r="L121" s="88" t="str">
        <f>VLOOKUP(A121,'PAI 2025 GPS rempl2)'!$A$4:$V$503,21,0)</f>
        <v>2025-03-31</v>
      </c>
      <c r="M121" s="88" t="str">
        <f>VLOOKUP(A121,'PAI 2025 GPS rempl2)'!$A$4:$V$503,22,0)</f>
        <v>2023-GRUPO DE TRABAJO DE CENTRO DE INFORMACIÓN TECNOLÓGICA Y APOYO A LA GESTIÓN DE PROPIEDAD LA INDUSTRIAL</v>
      </c>
      <c r="N121" s="88"/>
      <c r="O121" s="88"/>
      <c r="P121" s="88"/>
      <c r="Q121" s="88"/>
    </row>
    <row r="122" spans="1:17" x14ac:dyDescent="0.25">
      <c r="A122" s="87" t="s">
        <v>831</v>
      </c>
      <c r="B122" s="87" t="s">
        <v>533</v>
      </c>
      <c r="C122" s="88" t="s">
        <v>1819</v>
      </c>
      <c r="D122" s="88" t="s">
        <v>1827</v>
      </c>
      <c r="E122" s="88" t="s">
        <v>826</v>
      </c>
      <c r="F122" s="88"/>
      <c r="G122" s="88"/>
      <c r="H122" s="88" t="str">
        <f>VLOOKUP(A122,'PAI 2025 GPS rempl2)'!$A$4:$V$503,15,0)</f>
        <v>Realizar las mesas de integración  (Actas de reunión firmadas)</v>
      </c>
      <c r="I122" s="88">
        <f>VLOOKUP(A122,'PAI 2025 GPS rempl2)'!$A$4:$V$503,17,0)</f>
        <v>2</v>
      </c>
      <c r="J122" s="88" t="str">
        <f>VLOOKUP(A122,'PAI 2025 GPS rempl2)'!$A$4:$V$503,18,0)</f>
        <v>Númerica</v>
      </c>
      <c r="K122" s="88" t="str">
        <f>VLOOKUP(A122,'PAI 2025 GPS rempl2)'!$A$4:$V$503,20,0)</f>
        <v>2025-04-01</v>
      </c>
      <c r="L122" s="88" t="str">
        <f>VLOOKUP(A122,'PAI 2025 GPS rempl2)'!$A$4:$V$503,21,0)</f>
        <v>2025-11-28</v>
      </c>
      <c r="M122" s="88" t="str">
        <f>VLOOKUP(A122,'PAI 2025 GPS rempl2)'!$A$4:$V$503,22,0)</f>
        <v>2023-GRUPO DE TRABAJO DE CENTRO DE INFORMACIÓN TECNOLÓGICA Y APOYO A LA GESTIÓN DE PROPIEDAD LA INDUSTRIAL</v>
      </c>
      <c r="N122" s="88"/>
      <c r="O122" s="88"/>
      <c r="P122" s="88"/>
      <c r="Q122" s="88"/>
    </row>
    <row r="123" spans="1:17" x14ac:dyDescent="0.25">
      <c r="A123" s="87" t="s">
        <v>832</v>
      </c>
      <c r="B123" s="87" t="s">
        <v>523</v>
      </c>
      <c r="C123" s="88" t="s">
        <v>1819</v>
      </c>
      <c r="D123" s="88" t="s">
        <v>1823</v>
      </c>
      <c r="E123" s="88" t="s">
        <v>724</v>
      </c>
      <c r="F123" s="88" t="s">
        <v>10</v>
      </c>
      <c r="G123" s="88" t="str">
        <f>VLOOKUP(A123,'PAI 2025 GPS rempl2)'!$E$4:$L$502,8,0)</f>
        <v>C-3503-0200-0014-20309b</v>
      </c>
      <c r="H123" s="88" t="str">
        <f>VLOOKUP(A123,'PAI 2025 GPS rempl2)'!$A$4:$V$503,15,0)</f>
        <v>Programas de fomento para el uso estratégico de la propiedad industrial en la Economía Popular, ejecutados.  (Matriz de seguimiento e informe final de ejecución de los programas)</v>
      </c>
      <c r="I123" s="88">
        <f>VLOOKUP(A123,'PAI 2025 GPS rempl2)'!$A$4:$V$503,17,0)</f>
        <v>100</v>
      </c>
      <c r="J123" s="88" t="str">
        <f>VLOOKUP(A123,'PAI 2025 GPS rempl2)'!$A$4:$V$503,18,0)</f>
        <v>Porcentual</v>
      </c>
      <c r="K123" s="88" t="str">
        <f>VLOOKUP(A123,'PAI 2025 GPS rempl2)'!$A$4:$V$503,20,0)</f>
        <v>2025-02-03</v>
      </c>
      <c r="L123" s="88" t="str">
        <f>VLOOKUP(A123,'PAI 2025 GPS rempl2)'!$A$4:$V$503,21,0)</f>
        <v>2025-11-28</v>
      </c>
      <c r="M123" s="88" t="str">
        <f>VLOOKUP(A123,'PAI 2025 GPS rempl2)'!$A$4:$V$503,22,0)</f>
        <v>2023-GRUPO DE TRABAJO DE CENTRO DE INFORMACIÓN TECNOLÓGICA Y APOYO A LA GESTIÓN DE PROPIEDAD LA INDUSTRIAL</v>
      </c>
      <c r="N123" s="88" t="s">
        <v>1691</v>
      </c>
      <c r="O123" s="88" t="s">
        <v>1692</v>
      </c>
      <c r="P123" s="88" t="s">
        <v>1849</v>
      </c>
      <c r="Q123" s="88" t="s">
        <v>2035</v>
      </c>
    </row>
    <row r="124" spans="1:17" x14ac:dyDescent="0.25">
      <c r="A124" s="87" t="s">
        <v>833</v>
      </c>
      <c r="B124" s="87" t="s">
        <v>533</v>
      </c>
      <c r="C124" s="88" t="s">
        <v>1819</v>
      </c>
      <c r="D124" s="88" t="s">
        <v>1823</v>
      </c>
      <c r="E124" s="88" t="s">
        <v>724</v>
      </c>
      <c r="F124" s="88"/>
      <c r="G124" s="88"/>
      <c r="H124" s="88" t="str">
        <f>VLOOKUP(A124,'PAI 2025 GPS rempl2)'!$A$4:$V$503,15,0)</f>
        <v>Elaborar matriz programación de jornadas y seguimiento de ejecución del programa</v>
      </c>
      <c r="I124" s="88">
        <f>VLOOKUP(A124,'PAI 2025 GPS rempl2)'!$A$4:$V$503,17,0)</f>
        <v>1</v>
      </c>
      <c r="J124" s="88" t="str">
        <f>VLOOKUP(A124,'PAI 2025 GPS rempl2)'!$A$4:$V$503,18,0)</f>
        <v>Númerica</v>
      </c>
      <c r="K124" s="88" t="str">
        <f>VLOOKUP(A124,'PAI 2025 GPS rempl2)'!$A$4:$V$503,20,0)</f>
        <v>2025-02-03</v>
      </c>
      <c r="L124" s="88" t="str">
        <f>VLOOKUP(A124,'PAI 2025 GPS rempl2)'!$A$4:$V$503,21,0)</f>
        <v>2025-02-28</v>
      </c>
      <c r="M124" s="88" t="str">
        <f>VLOOKUP(A124,'PAI 2025 GPS rempl2)'!$A$4:$V$503,22,0)</f>
        <v>2023-GRUPO DE TRABAJO DE CENTRO DE INFORMACIÓN TECNOLÓGICA Y APOYO A LA GESTIÓN DE PROPIEDAD LA INDUSTRIAL</v>
      </c>
      <c r="N124" s="88"/>
      <c r="O124" s="88"/>
      <c r="P124" s="88"/>
      <c r="Q124" s="88"/>
    </row>
    <row r="125" spans="1:17" x14ac:dyDescent="0.25">
      <c r="A125" s="87" t="s">
        <v>834</v>
      </c>
      <c r="B125" s="87" t="s">
        <v>533</v>
      </c>
      <c r="C125" s="88" t="s">
        <v>1819</v>
      </c>
      <c r="D125" s="88" t="s">
        <v>1823</v>
      </c>
      <c r="E125" s="88" t="s">
        <v>724</v>
      </c>
      <c r="F125" s="88"/>
      <c r="G125" s="88"/>
      <c r="H125" s="88" t="str">
        <f>VLOOKUP(A125,'PAI 2025 GPS rempl2)'!$A$4:$V$503,15,0)</f>
        <v>Ejecutar el programa Propiedad Industrial para emprendedores PI-e.   (Matriz de seguimiento e Informe final del programa)</v>
      </c>
      <c r="I125" s="88">
        <f>VLOOKUP(A125,'PAI 2025 GPS rempl2)'!$A$4:$V$503,17,0)</f>
        <v>100</v>
      </c>
      <c r="J125" s="88" t="str">
        <f>VLOOKUP(A125,'PAI 2025 GPS rempl2)'!$A$4:$V$503,18,0)</f>
        <v>Porcentual</v>
      </c>
      <c r="K125" s="88" t="str">
        <f>VLOOKUP(A125,'PAI 2025 GPS rempl2)'!$A$4:$V$503,20,0)</f>
        <v>2025-02-03</v>
      </c>
      <c r="L125" s="88" t="str">
        <f>VLOOKUP(A125,'PAI 2025 GPS rempl2)'!$A$4:$V$503,21,0)</f>
        <v>2025-11-28</v>
      </c>
      <c r="M125" s="88" t="str">
        <f>VLOOKUP(A125,'PAI 2025 GPS rempl2)'!$A$4:$V$503,22,0)</f>
        <v>2023-GRUPO DE TRABAJO DE CENTRO DE INFORMACIÓN TECNOLÓGICA Y APOYO A LA GESTIÓN DE PROPIEDAD LA INDUSTRIAL</v>
      </c>
      <c r="N125" s="88"/>
      <c r="O125" s="88"/>
      <c r="P125" s="88"/>
      <c r="Q125" s="88"/>
    </row>
    <row r="126" spans="1:17" x14ac:dyDescent="0.25">
      <c r="A126" s="87" t="s">
        <v>835</v>
      </c>
      <c r="B126" s="87" t="s">
        <v>533</v>
      </c>
      <c r="C126" s="88" t="s">
        <v>1819</v>
      </c>
      <c r="D126" s="88" t="s">
        <v>1823</v>
      </c>
      <c r="E126" s="88" t="s">
        <v>724</v>
      </c>
      <c r="F126" s="88"/>
      <c r="G126" s="88"/>
      <c r="H126" s="88" t="str">
        <f>VLOOKUP(A126,'PAI 2025 GPS rempl2)'!$A$4:$V$503,15,0)</f>
        <v>Elaborar matriz de etapas para el seguimiento de ejecución de la estrategia</v>
      </c>
      <c r="I126" s="88">
        <f>VLOOKUP(A126,'PAI 2025 GPS rempl2)'!$A$4:$V$503,17,0)</f>
        <v>1</v>
      </c>
      <c r="J126" s="88" t="str">
        <f>VLOOKUP(A126,'PAI 2025 GPS rempl2)'!$A$4:$V$503,18,0)</f>
        <v>Númerica</v>
      </c>
      <c r="K126" s="88" t="str">
        <f>VLOOKUP(A126,'PAI 2025 GPS rempl2)'!$A$4:$V$503,20,0)</f>
        <v>2025-02-03</v>
      </c>
      <c r="L126" s="88" t="str">
        <f>VLOOKUP(A126,'PAI 2025 GPS rempl2)'!$A$4:$V$503,21,0)</f>
        <v>2025-02-28</v>
      </c>
      <c r="M126" s="88" t="str">
        <f>VLOOKUP(A126,'PAI 2025 GPS rempl2)'!$A$4:$V$503,22,0)</f>
        <v>2023-GRUPO DE TRABAJO DE CENTRO DE INFORMACIÓN TECNOLÓGICA Y APOYO A LA GESTIÓN DE PROPIEDAD LA INDUSTRIAL</v>
      </c>
      <c r="N126" s="88"/>
      <c r="O126" s="88"/>
      <c r="P126" s="88"/>
      <c r="Q126" s="88"/>
    </row>
    <row r="127" spans="1:17" x14ac:dyDescent="0.25">
      <c r="A127" s="87" t="s">
        <v>836</v>
      </c>
      <c r="B127" s="87" t="s">
        <v>533</v>
      </c>
      <c r="C127" s="88" t="s">
        <v>1819</v>
      </c>
      <c r="D127" s="88" t="s">
        <v>1823</v>
      </c>
      <c r="E127" s="88" t="s">
        <v>724</v>
      </c>
      <c r="F127" s="88"/>
      <c r="G127" s="88"/>
      <c r="H127" s="88" t="str">
        <f>VLOOKUP(A127,'PAI 2025 GPS rempl2)'!$A$4:$V$503,15,0)</f>
        <v>Ejecutar la estrategia Marcas de paz.  (Matriz de seguimiento e Informe final del programa)</v>
      </c>
      <c r="I127" s="88">
        <f>VLOOKUP(A127,'PAI 2025 GPS rempl2)'!$A$4:$V$503,17,0)</f>
        <v>100</v>
      </c>
      <c r="J127" s="88" t="str">
        <f>VLOOKUP(A127,'PAI 2025 GPS rempl2)'!$A$4:$V$503,18,0)</f>
        <v>Porcentual</v>
      </c>
      <c r="K127" s="88" t="str">
        <f>VLOOKUP(A127,'PAI 2025 GPS rempl2)'!$A$4:$V$503,20,0)</f>
        <v>2025-02-03</v>
      </c>
      <c r="L127" s="88" t="str">
        <f>VLOOKUP(A127,'PAI 2025 GPS rempl2)'!$A$4:$V$503,21,0)</f>
        <v>2025-11-28</v>
      </c>
      <c r="M127" s="88" t="str">
        <f>VLOOKUP(A127,'PAI 2025 GPS rempl2)'!$A$4:$V$503,22,0)</f>
        <v>2023-GRUPO DE TRABAJO DE CENTRO DE INFORMACIÓN TECNOLÓGICA Y APOYO A LA GESTIÓN DE PROPIEDAD LA INDUSTRIAL</v>
      </c>
      <c r="N127" s="88"/>
      <c r="O127" s="88"/>
      <c r="P127" s="88"/>
      <c r="Q127" s="88"/>
    </row>
    <row r="128" spans="1:17" x14ac:dyDescent="0.25">
      <c r="A128" s="87" t="s">
        <v>837</v>
      </c>
      <c r="B128" s="87" t="s">
        <v>523</v>
      </c>
      <c r="C128" s="88" t="s">
        <v>1819</v>
      </c>
      <c r="D128" s="88" t="s">
        <v>1823</v>
      </c>
      <c r="E128" s="88" t="s">
        <v>724</v>
      </c>
      <c r="F128" s="88" t="s">
        <v>10</v>
      </c>
      <c r="G128" s="88" t="str">
        <f>VLOOKUP(A128,'PAI 2025 GPS rempl2)'!$E$4:$L$502,8,0)</f>
        <v>C-3503-0200-0014-20309b</v>
      </c>
      <c r="H128" s="88" t="str">
        <f>VLOOKUP(A128,'PAI 2025 GPS rempl2)'!$A$4:$V$503,15,0)</f>
        <v>Boletines tecnológicos para la  promoción y difusión del sistema de propiedad industrial para empresas, centros de investigación y en general aquellas entidades que desarrollen tecnologías verdes, divulgados (Informe de divulgación)</v>
      </c>
      <c r="I128" s="88">
        <f>VLOOKUP(A128,'PAI 2025 GPS rempl2)'!$A$4:$V$503,17,0)</f>
        <v>2</v>
      </c>
      <c r="J128" s="88" t="str">
        <f>VLOOKUP(A128,'PAI 2025 GPS rempl2)'!$A$4:$V$503,18,0)</f>
        <v>Númerica</v>
      </c>
      <c r="K128" s="88" t="str">
        <f>VLOOKUP(A128,'PAI 2025 GPS rempl2)'!$A$4:$V$503,20,0)</f>
        <v>2025-02-03</v>
      </c>
      <c r="L128" s="88" t="str">
        <f>VLOOKUP(A128,'PAI 2025 GPS rempl2)'!$A$4:$V$503,21,0)</f>
        <v>2025-12-12</v>
      </c>
      <c r="M128" s="88" t="str">
        <f>VLOOKUP(A128,'PAI 2025 GPS rempl2)'!$A$4:$V$503,22,0)</f>
        <v>2023-GRUPO DE TRABAJO DE CENTRO DE INFORMACIÓN TECNOLÓGICA Y APOYO A LA GESTIÓN DE PROPIEDAD LA INDUSTRIAL</v>
      </c>
      <c r="N128" s="88" t="s">
        <v>1691</v>
      </c>
      <c r="O128" s="88" t="s">
        <v>1692</v>
      </c>
      <c r="P128" s="88" t="s">
        <v>1850</v>
      </c>
      <c r="Q128" s="88" t="s">
        <v>2035</v>
      </c>
    </row>
    <row r="129" spans="1:17" x14ac:dyDescent="0.25">
      <c r="A129" s="87" t="s">
        <v>839</v>
      </c>
      <c r="B129" s="87" t="s">
        <v>533</v>
      </c>
      <c r="C129" s="88" t="s">
        <v>1819</v>
      </c>
      <c r="D129" s="88" t="s">
        <v>1823</v>
      </c>
      <c r="E129" s="88" t="s">
        <v>724</v>
      </c>
      <c r="F129" s="88"/>
      <c r="G129" s="88"/>
      <c r="H129" s="88" t="str">
        <f>VLOOKUP(A129,'PAI 2025 GPS rempl2)'!$A$4:$V$503,15,0)</f>
        <v>Definir cronograma de trabajo y estructura del documento para los boletines tecnológicos.  (Cronograma de trabajo definido)</v>
      </c>
      <c r="I129" s="88">
        <f>VLOOKUP(A129,'PAI 2025 GPS rempl2)'!$A$4:$V$503,17,0)</f>
        <v>1</v>
      </c>
      <c r="J129" s="88" t="str">
        <f>VLOOKUP(A129,'PAI 2025 GPS rempl2)'!$A$4:$V$503,18,0)</f>
        <v>Númerica</v>
      </c>
      <c r="K129" s="88" t="str">
        <f>VLOOKUP(A129,'PAI 2025 GPS rempl2)'!$A$4:$V$503,20,0)</f>
        <v>2025-02-03</v>
      </c>
      <c r="L129" s="88" t="str">
        <f>VLOOKUP(A129,'PAI 2025 GPS rempl2)'!$A$4:$V$503,21,0)</f>
        <v>2025-02-28</v>
      </c>
      <c r="M129" s="88" t="str">
        <f>VLOOKUP(A129,'PAI 2025 GPS rempl2)'!$A$4:$V$503,22,0)</f>
        <v>2023-GRUPO DE TRABAJO DE CENTRO DE INFORMACIÓN TECNOLÓGICA Y APOYO A LA GESTIÓN DE PROPIEDAD LA INDUSTRIAL</v>
      </c>
      <c r="N129" s="88"/>
      <c r="O129" s="88"/>
      <c r="P129" s="88"/>
      <c r="Q129" s="88"/>
    </row>
    <row r="130" spans="1:17" x14ac:dyDescent="0.25">
      <c r="A130" s="87" t="s">
        <v>841</v>
      </c>
      <c r="B130" s="87" t="s">
        <v>533</v>
      </c>
      <c r="C130" s="88" t="s">
        <v>1819</v>
      </c>
      <c r="D130" s="88" t="s">
        <v>1823</v>
      </c>
      <c r="E130" s="88" t="s">
        <v>724</v>
      </c>
      <c r="F130" s="88"/>
      <c r="G130" s="88"/>
      <c r="H130" s="88" t="str">
        <f>VLOOKUP(A130,'PAI 2025 GPS rempl2)'!$A$4:$V$503,15,0)</f>
        <v>Elaborar y publicar dos (2) Boletines tecnológicos.  (Capturas de pantalla de la publicación de los boletines tecnológicos)</v>
      </c>
      <c r="I130" s="88">
        <f>VLOOKUP(A130,'PAI 2025 GPS rempl2)'!$A$4:$V$503,17,0)</f>
        <v>2</v>
      </c>
      <c r="J130" s="88" t="str">
        <f>VLOOKUP(A130,'PAI 2025 GPS rempl2)'!$A$4:$V$503,18,0)</f>
        <v>Númerica</v>
      </c>
      <c r="K130" s="88" t="str">
        <f>VLOOKUP(A130,'PAI 2025 GPS rempl2)'!$A$4:$V$503,20,0)</f>
        <v>2025-03-03</v>
      </c>
      <c r="L130" s="88" t="str">
        <f>VLOOKUP(A130,'PAI 2025 GPS rempl2)'!$A$4:$V$503,21,0)</f>
        <v>2025-11-28</v>
      </c>
      <c r="M130" s="88" t="str">
        <f>VLOOKUP(A130,'PAI 2025 GPS rempl2)'!$A$4:$V$503,22,0)</f>
        <v>2023-GRUPO DE TRABAJO DE CENTRO DE INFORMACIÓN TECNOLÓGICA Y APOYO A LA GESTIÓN DE PROPIEDAD LA INDUSTRIAL</v>
      </c>
      <c r="N130" s="88"/>
      <c r="O130" s="88"/>
      <c r="P130" s="88"/>
      <c r="Q130" s="88"/>
    </row>
    <row r="131" spans="1:17" x14ac:dyDescent="0.25">
      <c r="A131" s="87" t="s">
        <v>843</v>
      </c>
      <c r="B131" s="87" t="s">
        <v>533</v>
      </c>
      <c r="C131" s="88" t="s">
        <v>1819</v>
      </c>
      <c r="D131" s="88" t="s">
        <v>1823</v>
      </c>
      <c r="E131" s="88" t="s">
        <v>724</v>
      </c>
      <c r="F131" s="88"/>
      <c r="G131" s="88"/>
      <c r="H131" s="88" t="str">
        <f>VLOOKUP(A131,'PAI 2025 GPS rempl2)'!$A$4:$V$503,15,0)</f>
        <v>Realizar la divulgación de los dos (2) Boletines tecnológicos. (Informe de divulgación)</v>
      </c>
      <c r="I131" s="88">
        <f>VLOOKUP(A131,'PAI 2025 GPS rempl2)'!$A$4:$V$503,17,0)</f>
        <v>2</v>
      </c>
      <c r="J131" s="88" t="str">
        <f>VLOOKUP(A131,'PAI 2025 GPS rempl2)'!$A$4:$V$503,18,0)</f>
        <v>Númerica</v>
      </c>
      <c r="K131" s="88" t="str">
        <f>VLOOKUP(A131,'PAI 2025 GPS rempl2)'!$A$4:$V$503,20,0)</f>
        <v>2025-03-03</v>
      </c>
      <c r="L131" s="88" t="str">
        <f>VLOOKUP(A131,'PAI 2025 GPS rempl2)'!$A$4:$V$503,21,0)</f>
        <v>2025-12-12</v>
      </c>
      <c r="M131" s="88" t="str">
        <f>VLOOKUP(A131,'PAI 2025 GPS rempl2)'!$A$4:$V$503,22,0)</f>
        <v>2023-GRUPO DE TRABAJO DE CENTRO DE INFORMACIÓN TECNOLÓGICA Y APOYO A LA GESTIÓN DE PROPIEDAD LA INDUSTRIAL</v>
      </c>
      <c r="N131" s="88"/>
      <c r="O131" s="88"/>
      <c r="P131" s="88"/>
      <c r="Q131" s="88"/>
    </row>
    <row r="132" spans="1:17" x14ac:dyDescent="0.25">
      <c r="A132" s="87" t="s">
        <v>844</v>
      </c>
      <c r="B132" s="87" t="s">
        <v>523</v>
      </c>
      <c r="C132" s="88" t="s">
        <v>1819</v>
      </c>
      <c r="D132" s="88" t="s">
        <v>1823</v>
      </c>
      <c r="E132" s="88" t="s">
        <v>724</v>
      </c>
      <c r="F132" s="88" t="s">
        <v>10</v>
      </c>
      <c r="G132" s="88" t="str">
        <f>VLOOKUP(A132,'PAI 2025 GPS rempl2)'!$E$4:$L$502,8,0)</f>
        <v>N/A</v>
      </c>
      <c r="H132" s="88" t="str">
        <f>VLOOKUP(A132,'PAI 2025 GPS rempl2)'!$A$4:$V$503,15,0)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8">
        <f>VLOOKUP(A132,'PAI 2025 GPS rempl2)'!$A$4:$V$503,17,0)</f>
        <v>1</v>
      </c>
      <c r="J132" s="88" t="str">
        <f>VLOOKUP(A132,'PAI 2025 GPS rempl2)'!$A$4:$V$503,18,0)</f>
        <v>Númerica</v>
      </c>
      <c r="K132" s="88" t="str">
        <f>VLOOKUP(A132,'PAI 2025 GPS rempl2)'!$A$4:$V$503,20,0)</f>
        <v>2025-02-03</v>
      </c>
      <c r="L132" s="88" t="str">
        <f>VLOOKUP(A132,'PAI 2025 GPS rempl2)'!$A$4:$V$503,21,0)</f>
        <v>2025-11-28</v>
      </c>
      <c r="M132" s="88" t="str">
        <f>VLOOKUP(A132,'PAI 2025 GPS rempl2)'!$A$4:$V$503,22,0)</f>
        <v>2023-GRUPO DE TRABAJO DE CENTRO DE INFORMACIÓN TECNOLÓGICA Y APOYO A LA GESTIÓN DE PROPIEDAD LA INDUSTRIAL</v>
      </c>
      <c r="N132" s="88" t="s">
        <v>1691</v>
      </c>
      <c r="O132" s="88" t="s">
        <v>1692</v>
      </c>
      <c r="P132" s="88" t="s">
        <v>1851</v>
      </c>
      <c r="Q132" s="88" t="s">
        <v>2035</v>
      </c>
    </row>
    <row r="133" spans="1:17" x14ac:dyDescent="0.25">
      <c r="A133" s="87" t="s">
        <v>846</v>
      </c>
      <c r="B133" s="87" t="s">
        <v>533</v>
      </c>
      <c r="C133" s="88" t="s">
        <v>1819</v>
      </c>
      <c r="D133" s="88" t="s">
        <v>1823</v>
      </c>
      <c r="E133" s="88" t="s">
        <v>724</v>
      </c>
      <c r="F133" s="88"/>
      <c r="G133" s="88"/>
      <c r="H133" s="88" t="str">
        <f>VLOOKUP(A133,'PAI 2025 GPS rempl2)'!$A$4:$V$503,15,0)</f>
        <v>Diseñar y ejecutar piloto de la estrategia para fomentar el uso, difusión y sensibilización de instrumentos de protección asociados a signos de vocación colectiva    (Informe de ejecución del piloto de la estrategia)</v>
      </c>
      <c r="I133" s="88">
        <f>VLOOKUP(A133,'PAI 2025 GPS rempl2)'!$A$4:$V$503,17,0)</f>
        <v>1</v>
      </c>
      <c r="J133" s="88" t="str">
        <f>VLOOKUP(A133,'PAI 2025 GPS rempl2)'!$A$4:$V$503,18,0)</f>
        <v>Númerica</v>
      </c>
      <c r="K133" s="88" t="str">
        <f>VLOOKUP(A133,'PAI 2025 GPS rempl2)'!$A$4:$V$503,20,0)</f>
        <v>2025-02-03</v>
      </c>
      <c r="L133" s="88" t="str">
        <f>VLOOKUP(A133,'PAI 2025 GPS rempl2)'!$A$4:$V$503,21,0)</f>
        <v>2025-09-30</v>
      </c>
      <c r="M133" s="88" t="str">
        <f>VLOOKUP(A133,'PAI 2025 GPS rempl2)'!$A$4:$V$503,22,0)</f>
        <v>2023-GRUPO DE TRABAJO DE CENTRO DE INFORMACIÓN TECNOLÓGICA Y APOYO A LA GESTIÓN DE PROPIEDAD LA INDUSTRIAL</v>
      </c>
      <c r="N133" s="88"/>
      <c r="O133" s="88"/>
      <c r="P133" s="88"/>
      <c r="Q133" s="88"/>
    </row>
    <row r="134" spans="1:17" x14ac:dyDescent="0.25">
      <c r="A134" s="87" t="s">
        <v>848</v>
      </c>
      <c r="B134" s="87" t="s">
        <v>533</v>
      </c>
      <c r="C134" s="88" t="s">
        <v>1819</v>
      </c>
      <c r="D134" s="88" t="s">
        <v>1823</v>
      </c>
      <c r="E134" s="88" t="s">
        <v>724</v>
      </c>
      <c r="F134" s="88"/>
      <c r="G134" s="88"/>
      <c r="H134" s="88" t="str">
        <f>VLOOKUP(A134,'PAI 2025 GPS rempl2)'!$A$4:$V$503,15,0)</f>
        <v>Elaborar informe de la implementación de la acción CONPES 4.7 propuesta  (Informe anual de la implementación)</v>
      </c>
      <c r="I134" s="88">
        <f>VLOOKUP(A134,'PAI 2025 GPS rempl2)'!$A$4:$V$503,17,0)</f>
        <v>1</v>
      </c>
      <c r="J134" s="88" t="str">
        <f>VLOOKUP(A134,'PAI 2025 GPS rempl2)'!$A$4:$V$503,18,0)</f>
        <v>Númerica</v>
      </c>
      <c r="K134" s="88" t="str">
        <f>VLOOKUP(A134,'PAI 2025 GPS rempl2)'!$A$4:$V$503,20,0)</f>
        <v>2025-10-01</v>
      </c>
      <c r="L134" s="88" t="str">
        <f>VLOOKUP(A134,'PAI 2025 GPS rempl2)'!$A$4:$V$503,21,0)</f>
        <v>2025-11-28</v>
      </c>
      <c r="M134" s="88" t="str">
        <f>VLOOKUP(A134,'PAI 2025 GPS rempl2)'!$A$4:$V$503,22,0)</f>
        <v>2023-GRUPO DE TRABAJO DE CENTRO DE INFORMACIÓN TECNOLÓGICA Y APOYO A LA GESTIÓN DE PROPIEDAD LA INDUSTRIAL</v>
      </c>
      <c r="N134" s="88"/>
      <c r="O134" s="88"/>
      <c r="P134" s="88"/>
      <c r="Q134" s="88"/>
    </row>
    <row r="135" spans="1:17" x14ac:dyDescent="0.25">
      <c r="A135" s="87" t="s">
        <v>850</v>
      </c>
      <c r="B135" s="87" t="s">
        <v>523</v>
      </c>
      <c r="C135" s="88" t="s">
        <v>1819</v>
      </c>
      <c r="D135" s="88" t="s">
        <v>1827</v>
      </c>
      <c r="E135" s="88" t="s">
        <v>826</v>
      </c>
      <c r="F135" s="88" t="s">
        <v>10</v>
      </c>
      <c r="G135" s="88" t="str">
        <f>VLOOKUP(A135,'PAI 2025 GPS rempl2)'!$E$4:$L$502,8,0)</f>
        <v>C-3503-0200-0014-20309b</v>
      </c>
      <c r="H135" s="88" t="str">
        <f>VLOOKUP(A135,'PAI 2025 GPS rempl2)'!$A$4:$V$503,15,0)</f>
        <v>Premio Nacional al Inventor Colombiano 2025, realizado  (Informe dela realización del premio al inventor Colombiano 2025)</v>
      </c>
      <c r="I135" s="88">
        <f>VLOOKUP(A135,'PAI 2025 GPS rempl2)'!$A$4:$V$503,17,0)</f>
        <v>1</v>
      </c>
      <c r="J135" s="88" t="str">
        <f>VLOOKUP(A135,'PAI 2025 GPS rempl2)'!$A$4:$V$503,18,0)</f>
        <v>Númerica</v>
      </c>
      <c r="K135" s="88" t="str">
        <f>VLOOKUP(A135,'PAI 2025 GPS rempl2)'!$A$4:$V$503,20,0)</f>
        <v>2025-02-03</v>
      </c>
      <c r="L135" s="88" t="str">
        <f>VLOOKUP(A135,'PAI 2025 GPS rempl2)'!$A$4:$V$503,21,0)</f>
        <v>2025-08-29</v>
      </c>
      <c r="M135" s="88" t="str">
        <f>VLOOKUP(A135,'PAI 2025 GPS rempl2)'!$A$4:$V$503,22,0)</f>
        <v>2023-GRUPO DE TRABAJO DE CENTRO DE INFORMACIÓN TECNOLÓGICA Y APOYO A LA GESTIÓN DE PROPIEDAD LA INDUSTRIAL</v>
      </c>
      <c r="N135" s="88" t="s">
        <v>1691</v>
      </c>
      <c r="O135" s="88" t="s">
        <v>1692</v>
      </c>
      <c r="P135" s="88" t="s">
        <v>1852</v>
      </c>
      <c r="Q135" s="88" t="s">
        <v>2035</v>
      </c>
    </row>
    <row r="136" spans="1:17" x14ac:dyDescent="0.25">
      <c r="A136" s="87" t="s">
        <v>853</v>
      </c>
      <c r="B136" s="87" t="s">
        <v>533</v>
      </c>
      <c r="C136" s="88" t="s">
        <v>1819</v>
      </c>
      <c r="D136" s="88" t="s">
        <v>1827</v>
      </c>
      <c r="E136" s="88" t="s">
        <v>826</v>
      </c>
      <c r="F136" s="88"/>
      <c r="G136" s="88"/>
      <c r="H136" s="88" t="str">
        <f>VLOOKUP(A136,'PAI 2025 GPS rempl2)'!$A$4:$V$503,15,0)</f>
        <v>Realizar propuesta de restructuración del Premio Nacional al inventor colombiano.  (Documento propuesta elaborado)</v>
      </c>
      <c r="I136" s="88">
        <f>VLOOKUP(A136,'PAI 2025 GPS rempl2)'!$A$4:$V$503,17,0)</f>
        <v>1</v>
      </c>
      <c r="J136" s="88" t="str">
        <f>VLOOKUP(A136,'PAI 2025 GPS rempl2)'!$A$4:$V$503,18,0)</f>
        <v>Númerica</v>
      </c>
      <c r="K136" s="88" t="str">
        <f>VLOOKUP(A136,'PAI 2025 GPS rempl2)'!$A$4:$V$503,20,0)</f>
        <v>2025-02-03</v>
      </c>
      <c r="L136" s="88" t="str">
        <f>VLOOKUP(A136,'PAI 2025 GPS rempl2)'!$A$4:$V$503,21,0)</f>
        <v>2025-02-28</v>
      </c>
      <c r="M136" s="88" t="str">
        <f>VLOOKUP(A136,'PAI 2025 GPS rempl2)'!$A$4:$V$503,22,0)</f>
        <v>2023-GRUPO DE TRABAJO DE CENTRO DE INFORMACIÓN TECNOLÓGICA Y APOYO A LA GESTIÓN DE PROPIEDAD LA INDUSTRIAL</v>
      </c>
      <c r="N136" s="88"/>
      <c r="O136" s="88"/>
      <c r="P136" s="88"/>
      <c r="Q136" s="88"/>
    </row>
    <row r="137" spans="1:17" x14ac:dyDescent="0.25">
      <c r="A137" s="87" t="s">
        <v>855</v>
      </c>
      <c r="B137" s="87" t="s">
        <v>533</v>
      </c>
      <c r="C137" s="88" t="s">
        <v>1819</v>
      </c>
      <c r="D137" s="88" t="s">
        <v>1827</v>
      </c>
      <c r="E137" s="88" t="s">
        <v>826</v>
      </c>
      <c r="F137" s="88"/>
      <c r="G137" s="88"/>
      <c r="H137" s="88" t="str">
        <f>VLOOKUP(A137,'PAI 2025 GPS rempl2)'!$A$4:$V$503,15,0)</f>
        <v>Socializar  la propuesta con actores clave (internos/externos) para la gestión del premio nacional al inventor colombiano.  (Listados de asistencia a la socialización de la propuesta)</v>
      </c>
      <c r="I137" s="88">
        <f>VLOOKUP(A137,'PAI 2025 GPS rempl2)'!$A$4:$V$503,17,0)</f>
        <v>2</v>
      </c>
      <c r="J137" s="88" t="str">
        <f>VLOOKUP(A137,'PAI 2025 GPS rempl2)'!$A$4:$V$503,18,0)</f>
        <v>Númerica</v>
      </c>
      <c r="K137" s="88" t="str">
        <f>VLOOKUP(A137,'PAI 2025 GPS rempl2)'!$A$4:$V$503,20,0)</f>
        <v>2025-03-03</v>
      </c>
      <c r="L137" s="88" t="str">
        <f>VLOOKUP(A137,'PAI 2025 GPS rempl2)'!$A$4:$V$503,21,0)</f>
        <v>2025-03-31</v>
      </c>
      <c r="M137" s="88" t="str">
        <f>VLOOKUP(A137,'PAI 2025 GPS rempl2)'!$A$4:$V$503,22,0)</f>
        <v>2023-GRUPO DE TRABAJO DE CENTRO DE INFORMACIÓN TECNOLÓGICA Y APOYO A LA GESTIÓN DE PROPIEDAD LA INDUSTRIAL</v>
      </c>
      <c r="N137" s="88"/>
      <c r="O137" s="88"/>
      <c r="P137" s="88"/>
      <c r="Q137" s="88"/>
    </row>
    <row r="138" spans="1:17" x14ac:dyDescent="0.25">
      <c r="A138" s="87" t="s">
        <v>857</v>
      </c>
      <c r="B138" s="87" t="s">
        <v>533</v>
      </c>
      <c r="C138" s="88" t="s">
        <v>1819</v>
      </c>
      <c r="D138" s="88" t="s">
        <v>1827</v>
      </c>
      <c r="E138" s="88" t="s">
        <v>826</v>
      </c>
      <c r="F138" s="88"/>
      <c r="G138" s="88"/>
      <c r="H138" s="88" t="str">
        <f>VLOOKUP(A138,'PAI 2025 GPS rempl2)'!$A$4:$V$503,15,0)</f>
        <v>Realizar el premio al inventor colombiano 2025 desde la convocatoria hasta premiación. (Informe de la realización del premio al inventor Colombiano 2025)</v>
      </c>
      <c r="I138" s="88">
        <f>VLOOKUP(A138,'PAI 2025 GPS rempl2)'!$A$4:$V$503,17,0)</f>
        <v>1</v>
      </c>
      <c r="J138" s="88" t="str">
        <f>VLOOKUP(A138,'PAI 2025 GPS rempl2)'!$A$4:$V$503,18,0)</f>
        <v>Númerica</v>
      </c>
      <c r="K138" s="88" t="str">
        <f>VLOOKUP(A138,'PAI 2025 GPS rempl2)'!$A$4:$V$503,20,0)</f>
        <v>2025-04-01</v>
      </c>
      <c r="L138" s="88" t="str">
        <f>VLOOKUP(A138,'PAI 2025 GPS rempl2)'!$A$4:$V$503,21,0)</f>
        <v>2025-08-29</v>
      </c>
      <c r="M138" s="88" t="str">
        <f>VLOOKUP(A138,'PAI 2025 GPS rempl2)'!$A$4:$V$503,22,0)</f>
        <v>2023-GRUPO DE TRABAJO DE CENTRO DE INFORMACIÓN TECNOLÓGICA Y APOYO A LA GESTIÓN DE PROPIEDAD LA INDUSTRIAL</v>
      </c>
      <c r="N138" s="88"/>
      <c r="O138" s="88"/>
      <c r="P138" s="88"/>
      <c r="Q138" s="88"/>
    </row>
    <row r="139" spans="1:17" x14ac:dyDescent="0.25">
      <c r="A139" s="87" t="s">
        <v>859</v>
      </c>
      <c r="B139" s="87" t="s">
        <v>523</v>
      </c>
      <c r="C139" s="88" t="s">
        <v>1819</v>
      </c>
      <c r="D139" s="88" t="s">
        <v>1823</v>
      </c>
      <c r="E139" s="88" t="s">
        <v>724</v>
      </c>
      <c r="F139" s="88" t="s">
        <v>9</v>
      </c>
      <c r="G139" s="88" t="str">
        <f>VLOOKUP(A139,'PAI 2025 GPS rempl2)'!$E$4:$L$502,8,0)</f>
        <v>C-3503-0200-0014-20309b</v>
      </c>
      <c r="H139" s="88" t="str">
        <f>VLOOKUP(A139,'PAI 2025 GPS rempl2)'!$A$4:$V$503,15,0)</f>
        <v>Solicitudes de patentes de invención y modelos de utilidad pendientes de trámite y que cuenten con pago del examen de patentabilidad anteriores al año 2023, atendidas  (Reporte de indicador generado en Tableau o Power BI)</v>
      </c>
      <c r="I139" s="88">
        <f>VLOOKUP(A139,'PAI 2025 GPS rempl2)'!$A$4:$V$503,17,0)</f>
        <v>95</v>
      </c>
      <c r="J139" s="88" t="str">
        <f>VLOOKUP(A139,'PAI 2025 GPS rempl2)'!$A$4:$V$503,18,0)</f>
        <v>Porcentual</v>
      </c>
      <c r="K139" s="88" t="str">
        <f>VLOOKUP(A139,'PAI 2025 GPS rempl2)'!$A$4:$V$503,20,0)</f>
        <v>2025-01-02</v>
      </c>
      <c r="L139" s="88" t="str">
        <f>VLOOKUP(A139,'PAI 2025 GPS rempl2)'!$A$4:$V$503,21,0)</f>
        <v>2025-12-31</v>
      </c>
      <c r="M139" s="88" t="str">
        <f>VLOOKUP(A139,'PAI 2025 GPS rempl2)'!$A$4:$V$503,22,0)</f>
        <v>2020-DIRECCIÓN DE NUEVAS CREACIONES</v>
      </c>
      <c r="N139" s="88" t="s">
        <v>1693</v>
      </c>
      <c r="O139" s="88" t="s">
        <v>1731</v>
      </c>
      <c r="P139" s="88">
        <v>0</v>
      </c>
      <c r="Q139" s="88" t="s">
        <v>1786</v>
      </c>
    </row>
    <row r="140" spans="1:17" x14ac:dyDescent="0.25">
      <c r="A140" s="87" t="s">
        <v>861</v>
      </c>
      <c r="B140" s="87" t="s">
        <v>533</v>
      </c>
      <c r="C140" s="88" t="s">
        <v>1819</v>
      </c>
      <c r="D140" s="88" t="s">
        <v>1823</v>
      </c>
      <c r="E140" s="88" t="s">
        <v>724</v>
      </c>
      <c r="F140" s="88"/>
      <c r="G140" s="88"/>
      <c r="H140" s="88" t="str">
        <f>VLOOKUP(A140,'PAI 2025 GPS rempl2)'!$A$4:$V$503,15,0)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8">
        <f>VLOOKUP(A140,'PAI 2025 GPS rempl2)'!$A$4:$V$503,17,0)</f>
        <v>95</v>
      </c>
      <c r="J140" s="88" t="str">
        <f>VLOOKUP(A140,'PAI 2025 GPS rempl2)'!$A$4:$V$503,18,0)</f>
        <v>Porcentual</v>
      </c>
      <c r="K140" s="88" t="str">
        <f>VLOOKUP(A140,'PAI 2025 GPS rempl2)'!$A$4:$V$503,20,0)</f>
        <v>2025-01-02</v>
      </c>
      <c r="L140" s="88" t="str">
        <f>VLOOKUP(A140,'PAI 2025 GPS rempl2)'!$A$4:$V$503,21,0)</f>
        <v>2025-12-31</v>
      </c>
      <c r="M140" s="88" t="str">
        <f>VLOOKUP(A140,'PAI 2025 GPS rempl2)'!$A$4:$V$503,22,0)</f>
        <v>2020-DIRECCIÓN DE NUEVAS CREACIONES</v>
      </c>
      <c r="N140" s="88"/>
      <c r="O140" s="88"/>
      <c r="P140" s="88"/>
      <c r="Q140" s="88"/>
    </row>
    <row r="141" spans="1:17" x14ac:dyDescent="0.25">
      <c r="A141" s="87" t="s">
        <v>862</v>
      </c>
      <c r="B141" s="87" t="s">
        <v>533</v>
      </c>
      <c r="C141" s="88" t="s">
        <v>1819</v>
      </c>
      <c r="D141" s="88" t="s">
        <v>1823</v>
      </c>
      <c r="E141" s="88" t="s">
        <v>724</v>
      </c>
      <c r="F141" s="88"/>
      <c r="G141" s="88"/>
      <c r="H141" s="88" t="str">
        <f>VLOOKUP(A141,'PAI 2025 GPS rempl2)'!$A$4:$V$503,15,0)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8">
        <f>VLOOKUP(A141,'PAI 2025 GPS rempl2)'!$A$4:$V$503,17,0)</f>
        <v>95</v>
      </c>
      <c r="J141" s="88" t="str">
        <f>VLOOKUP(A141,'PAI 2025 GPS rempl2)'!$A$4:$V$503,18,0)</f>
        <v>Porcentual</v>
      </c>
      <c r="K141" s="88" t="str">
        <f>VLOOKUP(A141,'PAI 2025 GPS rempl2)'!$A$4:$V$503,20,0)</f>
        <v>2025-01-02</v>
      </c>
      <c r="L141" s="88" t="str">
        <f>VLOOKUP(A141,'PAI 2025 GPS rempl2)'!$A$4:$V$503,21,0)</f>
        <v>2025-12-31</v>
      </c>
      <c r="M141" s="88" t="str">
        <f>VLOOKUP(A141,'PAI 2025 GPS rempl2)'!$A$4:$V$503,22,0)</f>
        <v>2020-DIRECCIÓN DE NUEVAS CREACIONES</v>
      </c>
      <c r="N141" s="88"/>
      <c r="O141" s="88"/>
      <c r="P141" s="88"/>
      <c r="Q141" s="88"/>
    </row>
    <row r="142" spans="1:17" x14ac:dyDescent="0.25">
      <c r="A142" s="87" t="s">
        <v>864</v>
      </c>
      <c r="B142" s="87" t="s">
        <v>523</v>
      </c>
      <c r="C142" s="88" t="s">
        <v>1819</v>
      </c>
      <c r="D142" s="88" t="s">
        <v>1821</v>
      </c>
      <c r="E142" s="88" t="s">
        <v>673</v>
      </c>
      <c r="F142" s="88" t="s">
        <v>63</v>
      </c>
      <c r="G142" s="88" t="str">
        <f>VLOOKUP(A142,'PAI 2025 GPS rempl2)'!$E$4:$L$502,8,0)</f>
        <v>FUNCIONAMIENTO</v>
      </c>
      <c r="H142" s="88" t="str">
        <f>VLOOKUP(A142,'PAI 2025 GPS rempl2)'!$A$4:$V$503,15,0)</f>
        <v>Formatos de actos administrativos, estandarizados (Correo electrónico dirigido  al Grupo de Operaciones con los formatos predeterminados actualizados, entregados)</v>
      </c>
      <c r="I142" s="88">
        <f>VLOOKUP(A142,'PAI 2025 GPS rempl2)'!$A$4:$V$503,17,0)</f>
        <v>100</v>
      </c>
      <c r="J142" s="88" t="str">
        <f>VLOOKUP(A142,'PAI 2025 GPS rempl2)'!$A$4:$V$503,18,0)</f>
        <v>Porcentual</v>
      </c>
      <c r="K142" s="88" t="str">
        <f>VLOOKUP(A142,'PAI 2025 GPS rempl2)'!$A$4:$V$503,20,0)</f>
        <v>2025-01-20</v>
      </c>
      <c r="L142" s="88" t="str">
        <f>VLOOKUP(A142,'PAI 2025 GPS rempl2)'!$A$4:$V$503,21,0)</f>
        <v>2025-12-31</v>
      </c>
      <c r="M142" s="88" t="str">
        <f>VLOOKUP(A142,'PAI 2025 GPS rempl2)'!$A$4:$V$503,22,0)</f>
        <v>2020-DIRECCIÓN DE NUEVAS CREACIONES</v>
      </c>
      <c r="N142" s="88" t="s">
        <v>2033</v>
      </c>
      <c r="O142" s="88" t="s">
        <v>1686</v>
      </c>
      <c r="P142" s="88">
        <v>0</v>
      </c>
      <c r="Q142" s="88" t="s">
        <v>1786</v>
      </c>
    </row>
    <row r="143" spans="1:17" x14ac:dyDescent="0.25">
      <c r="A143" s="87" t="s">
        <v>866</v>
      </c>
      <c r="B143" s="87" t="s">
        <v>533</v>
      </c>
      <c r="C143" s="88" t="s">
        <v>1819</v>
      </c>
      <c r="D143" s="88" t="s">
        <v>1821</v>
      </c>
      <c r="E143" s="88" t="s">
        <v>673</v>
      </c>
      <c r="F143" s="88"/>
      <c r="G143" s="88"/>
      <c r="H143" s="88" t="str">
        <f>VLOOKUP(A143,'PAI 2025 GPS rempl2)'!$A$4:$V$503,15,0)</f>
        <v>Revisar los formatos predeterminados empleados en la etapa de forma y de fondo de las patentes de invención y de modelo de utilidad, para identificar los aspectos que deberán ser actualizados  (Documento que contenga las conclusiones de la revisión)</v>
      </c>
      <c r="I143" s="88">
        <f>VLOOKUP(A143,'PAI 2025 GPS rempl2)'!$A$4:$V$503,17,0)</f>
        <v>100</v>
      </c>
      <c r="J143" s="88" t="str">
        <f>VLOOKUP(A143,'PAI 2025 GPS rempl2)'!$A$4:$V$503,18,0)</f>
        <v>Porcentual</v>
      </c>
      <c r="K143" s="88" t="str">
        <f>VLOOKUP(A143,'PAI 2025 GPS rempl2)'!$A$4:$V$503,20,0)</f>
        <v>2025-01-20</v>
      </c>
      <c r="L143" s="88" t="str">
        <f>VLOOKUP(A143,'PAI 2025 GPS rempl2)'!$A$4:$V$503,21,0)</f>
        <v>2025-12-31</v>
      </c>
      <c r="M143" s="88" t="str">
        <f>VLOOKUP(A143,'PAI 2025 GPS rempl2)'!$A$4:$V$503,22,0)</f>
        <v>2020-DIRECCIÓN DE NUEVAS CREACIONES</v>
      </c>
      <c r="N143" s="88"/>
      <c r="O143" s="88"/>
      <c r="P143" s="88"/>
      <c r="Q143" s="88"/>
    </row>
    <row r="144" spans="1:17" x14ac:dyDescent="0.25">
      <c r="A144" s="87" t="s">
        <v>868</v>
      </c>
      <c r="B144" s="87" t="s">
        <v>533</v>
      </c>
      <c r="C144" s="88" t="s">
        <v>1819</v>
      </c>
      <c r="D144" s="88" t="s">
        <v>1821</v>
      </c>
      <c r="E144" s="88" t="s">
        <v>673</v>
      </c>
      <c r="F144" s="88"/>
      <c r="G144" s="88"/>
      <c r="H144" s="88" t="str">
        <f>VLOOKUP(A144,'PAI 2025 GPS rempl2)'!$A$4:$V$503,15,0)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8">
        <f>VLOOKUP(A144,'PAI 2025 GPS rempl2)'!$A$4:$V$503,17,0)</f>
        <v>100</v>
      </c>
      <c r="J144" s="88" t="str">
        <f>VLOOKUP(A144,'PAI 2025 GPS rempl2)'!$A$4:$V$503,18,0)</f>
        <v>Porcentual</v>
      </c>
      <c r="K144" s="88" t="str">
        <f>VLOOKUP(A144,'PAI 2025 GPS rempl2)'!$A$4:$V$503,20,0)</f>
        <v>2025-01-20</v>
      </c>
      <c r="L144" s="88" t="str">
        <f>VLOOKUP(A144,'PAI 2025 GPS rempl2)'!$A$4:$V$503,21,0)</f>
        <v>2025-12-31</v>
      </c>
      <c r="M144" s="88" t="str">
        <f>VLOOKUP(A144,'PAI 2025 GPS rempl2)'!$A$4:$V$503,22,0)</f>
        <v>2020-DIRECCIÓN DE NUEVAS CREACIONES</v>
      </c>
      <c r="N144" s="88"/>
      <c r="O144" s="88"/>
      <c r="P144" s="88"/>
      <c r="Q144" s="88"/>
    </row>
    <row r="145" spans="1:17" x14ac:dyDescent="0.25">
      <c r="A145" s="87" t="s">
        <v>870</v>
      </c>
      <c r="B145" s="87" t="s">
        <v>523</v>
      </c>
      <c r="C145" s="88" t="s">
        <v>1819</v>
      </c>
      <c r="D145" s="88" t="s">
        <v>1823</v>
      </c>
      <c r="E145" s="88" t="s">
        <v>724</v>
      </c>
      <c r="F145" s="88" t="s">
        <v>9</v>
      </c>
      <c r="G145" s="88" t="str">
        <f>VLOOKUP(A145,'PAI 2025 GPS rempl2)'!$E$4:$L$502,8,0)</f>
        <v>C-3503-0200-0014-20309b</v>
      </c>
      <c r="H145" s="88" t="str">
        <f>VLOOKUP(A145,'PAI 2025 GPS rempl2)'!$A$4:$V$503,15,0)</f>
        <v>Solicitudes pendientes de decisión en materia de registro y cancelación de signos distintivos, decididas.  (Reporte de indicador generado en Tableau o Power BI)</v>
      </c>
      <c r="I145" s="88">
        <f>VLOOKUP(A145,'PAI 2025 GPS rempl2)'!$A$4:$V$503,17,0)</f>
        <v>80</v>
      </c>
      <c r="J145" s="88" t="str">
        <f>VLOOKUP(A145,'PAI 2025 GPS rempl2)'!$A$4:$V$503,18,0)</f>
        <v>Porcentual</v>
      </c>
      <c r="K145" s="88" t="str">
        <f>VLOOKUP(A145,'PAI 2025 GPS rempl2)'!$A$4:$V$503,20,0)</f>
        <v>2025-01-15</v>
      </c>
      <c r="L145" s="88" t="str">
        <f>VLOOKUP(A145,'PAI 2025 GPS rempl2)'!$A$4:$V$503,21,0)</f>
        <v>2025-12-31</v>
      </c>
      <c r="M145" s="88" t="str">
        <f>VLOOKUP(A145,'PAI 2025 GPS rempl2)'!$A$4:$V$503,22,0)</f>
        <v>2010-DIRECCION DE SIGNOS DISTINTIVOS</v>
      </c>
      <c r="N145" s="88" t="s">
        <v>1693</v>
      </c>
      <c r="O145" s="88" t="s">
        <v>1731</v>
      </c>
      <c r="P145" s="88">
        <v>0</v>
      </c>
      <c r="Q145" s="88" t="s">
        <v>1786</v>
      </c>
    </row>
    <row r="146" spans="1:17" x14ac:dyDescent="0.25">
      <c r="A146" s="87" t="s">
        <v>872</v>
      </c>
      <c r="B146" s="87" t="s">
        <v>533</v>
      </c>
      <c r="C146" s="88" t="s">
        <v>1819</v>
      </c>
      <c r="D146" s="88" t="s">
        <v>1823</v>
      </c>
      <c r="E146" s="88" t="s">
        <v>724</v>
      </c>
      <c r="F146" s="88"/>
      <c r="G146" s="88"/>
      <c r="H146" s="88" t="str">
        <f>VLOOKUP(A146,'PAI 2025 GPS rempl2)'!$A$4:$V$503,15,0)</f>
        <v>Decidir las clases de registro de signos distintivos sin oposición radicadas a 31 de diciembre de 2024, cuyo stock se calcula que sea de 53.432 clases, excepto los casos detenidos.  (Reporte de indicador generado en Tableau o Power BI)</v>
      </c>
      <c r="I146" s="88">
        <f>VLOOKUP(A146,'PAI 2025 GPS rempl2)'!$A$4:$V$503,17,0)</f>
        <v>80</v>
      </c>
      <c r="J146" s="88" t="str">
        <f>VLOOKUP(A146,'PAI 2025 GPS rempl2)'!$A$4:$V$503,18,0)</f>
        <v>Porcentual</v>
      </c>
      <c r="K146" s="88" t="str">
        <f>VLOOKUP(A146,'PAI 2025 GPS rempl2)'!$A$4:$V$503,20,0)</f>
        <v>2025-01-15</v>
      </c>
      <c r="L146" s="88" t="str">
        <f>VLOOKUP(A146,'PAI 2025 GPS rempl2)'!$A$4:$V$503,21,0)</f>
        <v>2025-10-31</v>
      </c>
      <c r="M146" s="88" t="str">
        <f>VLOOKUP(A146,'PAI 2025 GPS rempl2)'!$A$4:$V$503,22,0)</f>
        <v>2010-DIRECCION DE SIGNOS DISTINTIVOS</v>
      </c>
      <c r="N146" s="88"/>
      <c r="O146" s="88"/>
      <c r="P146" s="88"/>
      <c r="Q146" s="88"/>
    </row>
    <row r="147" spans="1:17" x14ac:dyDescent="0.25">
      <c r="A147" s="87" t="s">
        <v>874</v>
      </c>
      <c r="B147" s="87" t="s">
        <v>533</v>
      </c>
      <c r="C147" s="88" t="s">
        <v>1819</v>
      </c>
      <c r="D147" s="88" t="s">
        <v>1823</v>
      </c>
      <c r="E147" s="88" t="s">
        <v>724</v>
      </c>
      <c r="F147" s="88"/>
      <c r="G147" s="88"/>
      <c r="H147" s="88" t="str">
        <f>VLOOKUP(A147,'PAI 2025 GPS rempl2)'!$A$4:$V$503,15,0)</f>
        <v>Decidir las clases de registro de signos distintivos con oposición radicadas a 31 de diciembre de 2024, cuyo stock se calcula que sea de 5.026 clases, excepto los casos detenidos.  (Reporte de indicador generado en Tableau o Power BI)</v>
      </c>
      <c r="I147" s="88">
        <f>VLOOKUP(A147,'PAI 2025 GPS rempl2)'!$A$4:$V$503,17,0)</f>
        <v>70</v>
      </c>
      <c r="J147" s="88" t="str">
        <f>VLOOKUP(A147,'PAI 2025 GPS rempl2)'!$A$4:$V$503,18,0)</f>
        <v>Porcentual</v>
      </c>
      <c r="K147" s="88" t="str">
        <f>VLOOKUP(A147,'PAI 2025 GPS rempl2)'!$A$4:$V$503,20,0)</f>
        <v>2025-01-15</v>
      </c>
      <c r="L147" s="88" t="str">
        <f>VLOOKUP(A147,'PAI 2025 GPS rempl2)'!$A$4:$V$503,21,0)</f>
        <v>2025-10-31</v>
      </c>
      <c r="M147" s="88" t="str">
        <f>VLOOKUP(A147,'PAI 2025 GPS rempl2)'!$A$4:$V$503,22,0)</f>
        <v>2010-DIRECCION DE SIGNOS DISTINTIVOS</v>
      </c>
      <c r="N147" s="88"/>
      <c r="O147" s="88"/>
      <c r="P147" s="88"/>
      <c r="Q147" s="88"/>
    </row>
    <row r="148" spans="1:17" x14ac:dyDescent="0.25">
      <c r="A148" s="87" t="s">
        <v>876</v>
      </c>
      <c r="B148" s="87" t="s">
        <v>533</v>
      </c>
      <c r="C148" s="88" t="s">
        <v>1819</v>
      </c>
      <c r="D148" s="88" t="s">
        <v>1823</v>
      </c>
      <c r="E148" s="88" t="s">
        <v>724</v>
      </c>
      <c r="F148" s="88"/>
      <c r="G148" s="88"/>
      <c r="H148" s="88" t="str">
        <f>VLOOKUP(A148,'PAI 2025 GPS rempl2)'!$A$4:$V$503,15,0)</f>
        <v>Decidir las solicitudes de acciones de cancelación con traslado vencido al 14 de noviembre de 2025, excepto los casos detenidos.  (Reporte de indicador generado en Tableau o Power BI)</v>
      </c>
      <c r="I148" s="88">
        <f>VLOOKUP(A148,'PAI 2025 GPS rempl2)'!$A$4:$V$503,17,0)</f>
        <v>70</v>
      </c>
      <c r="J148" s="88" t="str">
        <f>VLOOKUP(A148,'PAI 2025 GPS rempl2)'!$A$4:$V$503,18,0)</f>
        <v>Porcentual</v>
      </c>
      <c r="K148" s="88" t="str">
        <f>VLOOKUP(A148,'PAI 2025 GPS rempl2)'!$A$4:$V$503,20,0)</f>
        <v>2025-01-15</v>
      </c>
      <c r="L148" s="88" t="str">
        <f>VLOOKUP(A148,'PAI 2025 GPS rempl2)'!$A$4:$V$503,21,0)</f>
        <v>2025-12-31</v>
      </c>
      <c r="M148" s="88" t="str">
        <f>VLOOKUP(A148,'PAI 2025 GPS rempl2)'!$A$4:$V$503,22,0)</f>
        <v>2010-DIRECCION DE SIGNOS DISTINTIVOS</v>
      </c>
      <c r="N148" s="88"/>
      <c r="O148" s="88"/>
      <c r="P148" s="88"/>
      <c r="Q148" s="88"/>
    </row>
    <row r="149" spans="1:17" x14ac:dyDescent="0.25">
      <c r="A149" s="87" t="s">
        <v>878</v>
      </c>
      <c r="B149" s="87" t="s">
        <v>533</v>
      </c>
      <c r="C149" s="88" t="s">
        <v>1819</v>
      </c>
      <c r="D149" s="88" t="s">
        <v>1823</v>
      </c>
      <c r="E149" s="88" t="s">
        <v>724</v>
      </c>
      <c r="F149" s="88"/>
      <c r="G149" s="88"/>
      <c r="H149" s="88" t="str">
        <f>VLOOKUP(A149,'PAI 2025 GPS rempl2)'!$A$4:$V$503,15,0)</f>
        <v>Decidir las clases de registro de signos distintivos sin oposición radicadas entre el 1 de enero de 2025 y 30 de junio de 2025, cuyo stock se calcula que sea de 22.393, excepto los casos detenidos.  (Reporte de indicador generado en Tableau o Power BI)</v>
      </c>
      <c r="I149" s="88">
        <f>VLOOKUP(A149,'PAI 2025 GPS rempl2)'!$A$4:$V$503,17,0)</f>
        <v>70</v>
      </c>
      <c r="J149" s="88" t="str">
        <f>VLOOKUP(A149,'PAI 2025 GPS rempl2)'!$A$4:$V$503,18,0)</f>
        <v>Porcentual</v>
      </c>
      <c r="K149" s="88" t="str">
        <f>VLOOKUP(A149,'PAI 2025 GPS rempl2)'!$A$4:$V$503,20,0)</f>
        <v>2025-08-01</v>
      </c>
      <c r="L149" s="88" t="str">
        <f>VLOOKUP(A149,'PAI 2025 GPS rempl2)'!$A$4:$V$503,21,0)</f>
        <v>2025-12-31</v>
      </c>
      <c r="M149" s="88" t="str">
        <f>VLOOKUP(A149,'PAI 2025 GPS rempl2)'!$A$4:$V$503,22,0)</f>
        <v>2010-DIRECCION DE SIGNOS DISTINTIVOS</v>
      </c>
      <c r="N149" s="88"/>
      <c r="O149" s="88"/>
      <c r="P149" s="88"/>
      <c r="Q149" s="88"/>
    </row>
    <row r="150" spans="1:17" x14ac:dyDescent="0.25">
      <c r="A150" s="87" t="s">
        <v>879</v>
      </c>
      <c r="B150" s="87" t="s">
        <v>523</v>
      </c>
      <c r="C150" s="88" t="s">
        <v>1829</v>
      </c>
      <c r="D150" s="88" t="s">
        <v>1828</v>
      </c>
      <c r="E150" s="88" t="s">
        <v>880</v>
      </c>
      <c r="F150" s="88" t="s">
        <v>12</v>
      </c>
      <c r="G150" s="88" t="str">
        <f>VLOOKUP(A150,'PAI 2025 GPS rempl2)'!$E$4:$L$502,8,0)</f>
        <v>N/A</v>
      </c>
      <c r="H150" s="88" t="str">
        <f>VLOOKUP(A150,'PAI 2025 GPS rempl2)'!$A$4:$V$503,15,0)</f>
        <v>Contenidos estratégicos y accesibles para la ciudadanía sobre signos distintivos notorios y denominaciones de origen protegidas de productos colombianos, publicado (Captura de pantalla de las publicaciones)</v>
      </c>
      <c r="I150" s="88">
        <f>VLOOKUP(A150,'PAI 2025 GPS rempl2)'!$A$4:$V$503,17,0)</f>
        <v>2</v>
      </c>
      <c r="J150" s="88" t="str">
        <f>VLOOKUP(A150,'PAI 2025 GPS rempl2)'!$A$4:$V$503,18,0)</f>
        <v>Númerica</v>
      </c>
      <c r="K150" s="88" t="str">
        <f>VLOOKUP(A150,'PAI 2025 GPS rempl2)'!$A$4:$V$503,20,0)</f>
        <v>2025-02-03</v>
      </c>
      <c r="L150" s="88" t="str">
        <f>VLOOKUP(A150,'PAI 2025 GPS rempl2)'!$A$4:$V$503,21,0)</f>
        <v>2025-08-15</v>
      </c>
      <c r="M150" s="88" t="str">
        <f>VLOOKUP(A150,'PAI 2025 GPS rempl2)'!$A$4:$V$503,22,0)</f>
        <v>20-OFICINA DE TECNOLOGÍA E INFORMÁTICA;
2010-DIRECCION DE SIGNOS DISTINTIVOS;
73-GRUPO DE TRABAJO DE COMUNICACION</v>
      </c>
      <c r="N150" s="88" t="s">
        <v>1687</v>
      </c>
      <c r="O150" s="88" t="s">
        <v>1688</v>
      </c>
      <c r="P150" s="88" t="s">
        <v>1853</v>
      </c>
      <c r="Q150" s="88" t="s">
        <v>1786</v>
      </c>
    </row>
    <row r="151" spans="1:17" x14ac:dyDescent="0.25">
      <c r="A151" s="87" t="s">
        <v>884</v>
      </c>
      <c r="B151" s="87" t="s">
        <v>533</v>
      </c>
      <c r="C151" s="88" t="s">
        <v>1829</v>
      </c>
      <c r="D151" s="88" t="s">
        <v>1828</v>
      </c>
      <c r="E151" s="88" t="s">
        <v>880</v>
      </c>
      <c r="F151" s="88"/>
      <c r="G151" s="88"/>
      <c r="H151" s="88" t="str">
        <f>VLOOKUP(A151,'PAI 2025 GPS rempl2)'!$A$4:$V$503,15,0)</f>
        <v>Preparar y enviar la información correspondiente al listado de signos distintivos declarados como notorios y la de denominaciones de origen protegidas de productos colombianos. (Correo electrónico de envió de la información)</v>
      </c>
      <c r="I151" s="88">
        <f>VLOOKUP(A151,'PAI 2025 GPS rempl2)'!$A$4:$V$503,17,0)</f>
        <v>2</v>
      </c>
      <c r="J151" s="88" t="str">
        <f>VLOOKUP(A151,'PAI 2025 GPS rempl2)'!$A$4:$V$503,18,0)</f>
        <v>Númerica</v>
      </c>
      <c r="K151" s="88" t="str">
        <f>VLOOKUP(A151,'PAI 2025 GPS rempl2)'!$A$4:$V$503,20,0)</f>
        <v>2025-02-03</v>
      </c>
      <c r="L151" s="88" t="str">
        <f>VLOOKUP(A151,'PAI 2025 GPS rempl2)'!$A$4:$V$503,21,0)</f>
        <v>2025-03-28</v>
      </c>
      <c r="M151" s="88" t="str">
        <f>VLOOKUP(A151,'PAI 2025 GPS rempl2)'!$A$4:$V$503,22,0)</f>
        <v>2010-DIRECCION DE SIGNOS DISTINTIVOS</v>
      </c>
      <c r="N151" s="88"/>
      <c r="O151" s="88"/>
      <c r="P151" s="88"/>
      <c r="Q151" s="88"/>
    </row>
    <row r="152" spans="1:17" x14ac:dyDescent="0.25">
      <c r="A152" s="87" t="s">
        <v>886</v>
      </c>
      <c r="B152" s="87" t="s">
        <v>1813</v>
      </c>
      <c r="C152" s="88" t="s">
        <v>1829</v>
      </c>
      <c r="D152" s="88" t="s">
        <v>1828</v>
      </c>
      <c r="E152" s="88" t="s">
        <v>880</v>
      </c>
      <c r="F152" s="88"/>
      <c r="G152" s="88"/>
      <c r="H152" s="88" t="str">
        <f>VLOOKUP(A152,'PAI 2025 GPS rempl2)'!$A$4:$V$503,15,0)</f>
        <v>Revisar el contenido correspondiente  al listado de signos distintivos declarados como notorios y el de las denominaciones de origen protegidas de productos colombianos, y formular eventuales observaciones.  (Correo electrónico enviado)</v>
      </c>
      <c r="I152" s="88">
        <f>VLOOKUP(A152,'PAI 2025 GPS rempl2)'!$A$4:$V$503,17,0)</f>
        <v>2</v>
      </c>
      <c r="J152" s="88" t="str">
        <f>VLOOKUP(A152,'PAI 2025 GPS rempl2)'!$A$4:$V$503,18,0)</f>
        <v>Númerica</v>
      </c>
      <c r="K152" s="88" t="str">
        <f>VLOOKUP(A152,'PAI 2025 GPS rempl2)'!$A$4:$V$503,20,0)</f>
        <v>2025-03-31</v>
      </c>
      <c r="L152" s="88" t="str">
        <f>VLOOKUP(A152,'PAI 2025 GPS rempl2)'!$A$4:$V$503,21,0)</f>
        <v>2025-04-21</v>
      </c>
      <c r="M152" s="88" t="str">
        <f>VLOOKUP(A152,'PAI 2025 GPS rempl2)'!$A$4:$V$503,22,0)</f>
        <v>73-GRUPO DE TRABAJO DE COMUNICACION</v>
      </c>
      <c r="N152" s="88"/>
      <c r="O152" s="88"/>
      <c r="P152" s="88"/>
      <c r="Q152" s="88"/>
    </row>
    <row r="153" spans="1:17" x14ac:dyDescent="0.25">
      <c r="A153" s="87" t="s">
        <v>889</v>
      </c>
      <c r="B153" s="87" t="s">
        <v>533</v>
      </c>
      <c r="C153" s="88" t="s">
        <v>1829</v>
      </c>
      <c r="D153" s="88" t="s">
        <v>1828</v>
      </c>
      <c r="E153" s="88" t="s">
        <v>880</v>
      </c>
      <c r="F153" s="88"/>
      <c r="G153" s="88"/>
      <c r="H153" s="88" t="str">
        <f>VLOOKUP(A153,'PAI 2025 GPS rempl2)'!$A$4:$V$503,15,0)</f>
        <v>Ajustar el contenido correspondiente  al listado de signos distintivos declarados como notorios y el de las denominaciones de origen protegidas de productos colombianos  (Correo electrónico de envió de la información)</v>
      </c>
      <c r="I153" s="88">
        <f>VLOOKUP(A153,'PAI 2025 GPS rempl2)'!$A$4:$V$503,17,0)</f>
        <v>2</v>
      </c>
      <c r="J153" s="88" t="str">
        <f>VLOOKUP(A153,'PAI 2025 GPS rempl2)'!$A$4:$V$503,18,0)</f>
        <v>Númerica</v>
      </c>
      <c r="K153" s="88" t="str">
        <f>VLOOKUP(A153,'PAI 2025 GPS rempl2)'!$A$4:$V$503,20,0)</f>
        <v>2025-04-22</v>
      </c>
      <c r="L153" s="88" t="str">
        <f>VLOOKUP(A153,'PAI 2025 GPS rempl2)'!$A$4:$V$503,21,0)</f>
        <v>2025-04-30</v>
      </c>
      <c r="M153" s="88" t="str">
        <f>VLOOKUP(A153,'PAI 2025 GPS rempl2)'!$A$4:$V$503,22,0)</f>
        <v>2010-DIRECCION DE SIGNOS DISTINTIVOS</v>
      </c>
      <c r="N153" s="88"/>
      <c r="O153" s="88"/>
      <c r="P153" s="88"/>
      <c r="Q153" s="88"/>
    </row>
    <row r="154" spans="1:17" x14ac:dyDescent="0.25">
      <c r="A154" s="87" t="s">
        <v>891</v>
      </c>
      <c r="B154" s="87" t="s">
        <v>533</v>
      </c>
      <c r="C154" s="88" t="s">
        <v>1829</v>
      </c>
      <c r="D154" s="88" t="s">
        <v>1828</v>
      </c>
      <c r="E154" s="88" t="s">
        <v>880</v>
      </c>
      <c r="F154" s="88"/>
      <c r="G154" s="88"/>
      <c r="H154" s="88" t="str">
        <f>VLOOKUP(A154,'PAI 2025 GPS rempl2)'!$A$4:$V$503,15,0)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8">
        <f>VLOOKUP(A154,'PAI 2025 GPS rempl2)'!$A$4:$V$503,17,0)</f>
        <v>2</v>
      </c>
      <c r="J154" s="88" t="str">
        <f>VLOOKUP(A154,'PAI 2025 GPS rempl2)'!$A$4:$V$503,18,0)</f>
        <v>Númerica</v>
      </c>
      <c r="K154" s="88" t="str">
        <f>VLOOKUP(A154,'PAI 2025 GPS rempl2)'!$A$4:$V$503,20,0)</f>
        <v>2025-05-05</v>
      </c>
      <c r="L154" s="88" t="str">
        <f>VLOOKUP(A154,'PAI 2025 GPS rempl2)'!$A$4:$V$503,21,0)</f>
        <v>2025-05-23</v>
      </c>
      <c r="M154" s="88" t="str">
        <f>VLOOKUP(A154,'PAI 2025 GPS rempl2)'!$A$4:$V$503,22,0)</f>
        <v>2010-DIRECCION DE SIGNOS DISTINTIVOS;
73-GRUPO DE TRABAJO DE COMUNICACION</v>
      </c>
      <c r="N154" s="88"/>
      <c r="O154" s="88"/>
      <c r="P154" s="88"/>
      <c r="Q154" s="88"/>
    </row>
    <row r="155" spans="1:17" x14ac:dyDescent="0.25">
      <c r="A155" s="87" t="s">
        <v>896</v>
      </c>
      <c r="B155" s="87" t="s">
        <v>533</v>
      </c>
      <c r="C155" s="88" t="s">
        <v>1829</v>
      </c>
      <c r="D155" s="88" t="s">
        <v>1828</v>
      </c>
      <c r="E155" s="88" t="s">
        <v>880</v>
      </c>
      <c r="F155" s="88"/>
      <c r="G155" s="88"/>
      <c r="H155" s="88" t="str">
        <f>VLOOKUP(A155,'PAI 2025 GPS rempl2)'!$A$4:$V$503,15,0)</f>
        <v>Desarrollar los micrositios y publicar la información de signos declarados como notorios y de las denominaciones de origen protegidas de productos colombianos. (Captura de pantalla de la publicación)</v>
      </c>
      <c r="I155" s="88">
        <f>VLOOKUP(A155,'PAI 2025 GPS rempl2)'!$A$4:$V$503,17,0)</f>
        <v>2</v>
      </c>
      <c r="J155" s="88" t="str">
        <f>VLOOKUP(A155,'PAI 2025 GPS rempl2)'!$A$4:$V$503,18,0)</f>
        <v>Númerica</v>
      </c>
      <c r="K155" s="88" t="str">
        <f>VLOOKUP(A155,'PAI 2025 GPS rempl2)'!$A$4:$V$503,20,0)</f>
        <v>2025-05-26</v>
      </c>
      <c r="L155" s="88" t="str">
        <f>VLOOKUP(A155,'PAI 2025 GPS rempl2)'!$A$4:$V$503,21,0)</f>
        <v>2025-08-15</v>
      </c>
      <c r="M155" s="88" t="str">
        <f>VLOOKUP(A155,'PAI 2025 GPS rempl2)'!$A$4:$V$503,22,0)</f>
        <v>20-OFICINA DE TECNOLOGÍA E INFORMÁTICA;
2010-DIRECCION DE SIGNOS DISTINTIVOS</v>
      </c>
      <c r="N155" s="88"/>
      <c r="O155" s="88"/>
      <c r="P155" s="88"/>
      <c r="Q155" s="88"/>
    </row>
    <row r="156" spans="1:17" x14ac:dyDescent="0.25">
      <c r="A156" s="87" t="s">
        <v>901</v>
      </c>
      <c r="B156" s="87" t="s">
        <v>523</v>
      </c>
      <c r="C156" s="88" t="s">
        <v>1819</v>
      </c>
      <c r="D156" s="88" t="s">
        <v>1830</v>
      </c>
      <c r="E156" s="88" t="s">
        <v>1734</v>
      </c>
      <c r="F156" s="88" t="s">
        <v>12</v>
      </c>
      <c r="G156" s="88" t="str">
        <f>VLOOKUP(A156,'PAI 2025 GPS rempl2)'!$E$4:$L$502,8,0)</f>
        <v>N/A</v>
      </c>
      <c r="H156" s="88" t="str">
        <f>VLOOKUP(A156,'PAI 2025 GPS rempl2)'!$A$4:$V$503,15,0)</f>
        <v>Estrategia de divulgación de la herramienta “Buscador de Conceptos”, para promover la consulta por parte de los Grupos de Interés, ejecutada. (capturas de pantalla de la publicación de la campaña/único entregable)</v>
      </c>
      <c r="I156" s="88">
        <f>VLOOKUP(A156,'PAI 2025 GPS rempl2)'!$A$4:$V$503,17,0)</f>
        <v>1</v>
      </c>
      <c r="J156" s="88" t="str">
        <f>VLOOKUP(A156,'PAI 2025 GPS rempl2)'!$A$4:$V$503,18,0)</f>
        <v>Númerica</v>
      </c>
      <c r="K156" s="88" t="str">
        <f>VLOOKUP(A156,'PAI 2025 GPS rempl2)'!$A$4:$V$503,20,0)</f>
        <v>2025-01-27</v>
      </c>
      <c r="L156" s="88" t="str">
        <f>VLOOKUP(A156,'PAI 2025 GPS rempl2)'!$A$4:$V$503,21,0)</f>
        <v>2025-12-10</v>
      </c>
      <c r="M156" s="88" t="str">
        <f>VLOOKUP(A156,'PAI 2025 GPS rempl2)'!$A$4:$V$503,22,0)</f>
        <v>73-GRUPO DE TRABAJO DE COMUNICACION;
13-GRUPO DE TRABAJO DE CONCEPTOS Y APOYO LEGAL</v>
      </c>
      <c r="N156" s="88" t="s">
        <v>1687</v>
      </c>
      <c r="O156" s="88" t="s">
        <v>1688</v>
      </c>
      <c r="P156" s="88">
        <v>0</v>
      </c>
      <c r="Q156" s="88" t="s">
        <v>1786</v>
      </c>
    </row>
    <row r="157" spans="1:17" x14ac:dyDescent="0.25">
      <c r="A157" s="87" t="s">
        <v>905</v>
      </c>
      <c r="B157" s="87" t="s">
        <v>533</v>
      </c>
      <c r="C157" s="88" t="s">
        <v>1819</v>
      </c>
      <c r="D157" s="88" t="s">
        <v>1830</v>
      </c>
      <c r="E157" s="88" t="s">
        <v>1734</v>
      </c>
      <c r="F157" s="88"/>
      <c r="G157" s="88"/>
      <c r="H157" s="88" t="str">
        <f>VLOOKUP(A157,'PAI 2025 GPS rempl2)'!$A$4:$V$503,15,0)</f>
        <v>Elaborar y remitir al Grupo de Comunicaciones el Brief con la propuesta de la estrategia de divulgación del "Buscador de Conceptos" (Correo electrónico con Brief diligenciado / único entregable)</v>
      </c>
      <c r="I157" s="88">
        <f>VLOOKUP(A157,'PAI 2025 GPS rempl2)'!$A$4:$V$503,17,0)</f>
        <v>1</v>
      </c>
      <c r="J157" s="88" t="str">
        <f>VLOOKUP(A157,'PAI 2025 GPS rempl2)'!$A$4:$V$503,18,0)</f>
        <v>Númerica</v>
      </c>
      <c r="K157" s="88" t="str">
        <f>VLOOKUP(A157,'PAI 2025 GPS rempl2)'!$A$4:$V$503,20,0)</f>
        <v>2025-01-27</v>
      </c>
      <c r="L157" s="88" t="str">
        <f>VLOOKUP(A157,'PAI 2025 GPS rempl2)'!$A$4:$V$503,21,0)</f>
        <v>2025-02-28</v>
      </c>
      <c r="M157" s="88" t="str">
        <f>VLOOKUP(A157,'PAI 2025 GPS rempl2)'!$A$4:$V$503,22,0)</f>
        <v>13-GRUPO DE TRABAJO DE CONCEPTOS Y APOYO LEGAL</v>
      </c>
      <c r="N157" s="88"/>
      <c r="O157" s="88"/>
      <c r="P157" s="88"/>
      <c r="Q157" s="88"/>
    </row>
    <row r="158" spans="1:17" x14ac:dyDescent="0.25">
      <c r="A158" s="87" t="s">
        <v>907</v>
      </c>
      <c r="B158" s="87" t="s">
        <v>1813</v>
      </c>
      <c r="C158" s="88" t="s">
        <v>1819</v>
      </c>
      <c r="D158" s="88" t="s">
        <v>1830</v>
      </c>
      <c r="E158" s="88" t="s">
        <v>1734</v>
      </c>
      <c r="F158" s="88"/>
      <c r="G158" s="88"/>
      <c r="H158" s="88" t="str">
        <f>VLOOKUP(A158,'PAI 2025 GPS rempl2)'!$A$4:$V$503,15,0)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8">
        <f>VLOOKUP(A158,'PAI 2025 GPS rempl2)'!$A$4:$V$503,17,0)</f>
        <v>1</v>
      </c>
      <c r="J158" s="88" t="str">
        <f>VLOOKUP(A158,'PAI 2025 GPS rempl2)'!$A$4:$V$503,18,0)</f>
        <v>Númerica</v>
      </c>
      <c r="K158" s="88" t="str">
        <f>VLOOKUP(A158,'PAI 2025 GPS rempl2)'!$A$4:$V$503,20,0)</f>
        <v>2025-03-03</v>
      </c>
      <c r="L158" s="88" t="str">
        <f>VLOOKUP(A158,'PAI 2025 GPS rempl2)'!$A$4:$V$503,21,0)</f>
        <v>2025-04-30</v>
      </c>
      <c r="M158" s="88" t="str">
        <f>VLOOKUP(A158,'PAI 2025 GPS rempl2)'!$A$4:$V$503,22,0)</f>
        <v>73-GRUPO DE TRABAJO DE COMUNICACION</v>
      </c>
      <c r="N158" s="88"/>
      <c r="O158" s="88"/>
      <c r="P158" s="88"/>
      <c r="Q158" s="88"/>
    </row>
    <row r="159" spans="1:17" x14ac:dyDescent="0.25">
      <c r="A159" s="87" t="s">
        <v>909</v>
      </c>
      <c r="B159" s="87" t="s">
        <v>1813</v>
      </c>
      <c r="C159" s="88" t="s">
        <v>1819</v>
      </c>
      <c r="D159" s="88" t="s">
        <v>1830</v>
      </c>
      <c r="E159" s="88" t="s">
        <v>1734</v>
      </c>
      <c r="F159" s="88"/>
      <c r="G159" s="88"/>
      <c r="H159" s="88" t="str">
        <f>VLOOKUP(A159,'PAI 2025 GPS rempl2)'!$A$4:$V$503,15,0)</f>
        <v>Ejecutar la estrategia de divulgación a través de los canales de comunicación d ela Entidad.  (capturas de pantalla de la publicación de estrategia de divulgación/único entregable)</v>
      </c>
      <c r="I159" s="88">
        <f>VLOOKUP(A159,'PAI 2025 GPS rempl2)'!$A$4:$V$503,17,0)</f>
        <v>1</v>
      </c>
      <c r="J159" s="88" t="str">
        <f>VLOOKUP(A159,'PAI 2025 GPS rempl2)'!$A$4:$V$503,18,0)</f>
        <v>Porcentual</v>
      </c>
      <c r="K159" s="88" t="str">
        <f>VLOOKUP(A159,'PAI 2025 GPS rempl2)'!$A$4:$V$503,20,0)</f>
        <v>2025-04-01</v>
      </c>
      <c r="L159" s="88" t="str">
        <f>VLOOKUP(A159,'PAI 2025 GPS rempl2)'!$A$4:$V$503,21,0)</f>
        <v>2025-12-10</v>
      </c>
      <c r="M159" s="88" t="str">
        <f>VLOOKUP(A159,'PAI 2025 GPS rempl2)'!$A$4:$V$503,22,0)</f>
        <v>73-GRUPO DE TRABAJO DE COMUNICACION</v>
      </c>
      <c r="N159" s="88"/>
      <c r="O159" s="88"/>
      <c r="P159" s="88"/>
      <c r="Q159" s="88"/>
    </row>
    <row r="160" spans="1:17" x14ac:dyDescent="0.25">
      <c r="A160" s="87" t="s">
        <v>912</v>
      </c>
      <c r="B160" s="87" t="s">
        <v>523</v>
      </c>
      <c r="C160" s="88" t="s">
        <v>1819</v>
      </c>
      <c r="D160" s="88" t="s">
        <v>1830</v>
      </c>
      <c r="E160" s="88" t="s">
        <v>1734</v>
      </c>
      <c r="F160" s="88" t="s">
        <v>63</v>
      </c>
      <c r="G160" s="88" t="str">
        <f>VLOOKUP(A160,'PAI 2025 GPS rempl2)'!$E$4:$L$502,8,0)</f>
        <v>N/A</v>
      </c>
      <c r="H160" s="88" t="str">
        <f>VLOOKUP(A160,'PAI 2025 GPS rempl2)'!$A$4:$V$503,15,0)</f>
        <v>Proyecto(s) de acto(s) administrativo(s) a través del cual se ordenará la depuración normativa de la SIC, elaborado(s) y presentados (s) (Proyecto(s) de acto(s) de depuración elaborado(s)/único entregable)</v>
      </c>
      <c r="I160" s="88">
        <f>VLOOKUP(A160,'PAI 2025 GPS rempl2)'!$A$4:$V$503,17,0)</f>
        <v>100</v>
      </c>
      <c r="J160" s="88" t="str">
        <f>VLOOKUP(A160,'PAI 2025 GPS rempl2)'!$A$4:$V$503,18,0)</f>
        <v>Porcentual</v>
      </c>
      <c r="K160" s="88" t="str">
        <f>VLOOKUP(A160,'PAI 2025 GPS rempl2)'!$A$4:$V$503,20,0)</f>
        <v>2025-01-30</v>
      </c>
      <c r="L160" s="88" t="str">
        <f>VLOOKUP(A160,'PAI 2025 GPS rempl2)'!$A$4:$V$503,21,0)</f>
        <v>2025-07-11</v>
      </c>
      <c r="M160" s="88" t="str">
        <f>VLOOKUP(A160,'PAI 2025 GPS rempl2)'!$A$4:$V$503,22,0)</f>
        <v>12-GRUPO DE TRABAJO DE REGULACIÓN</v>
      </c>
      <c r="N160" s="88" t="s">
        <v>2033</v>
      </c>
      <c r="O160" s="88" t="s">
        <v>1686</v>
      </c>
      <c r="P160" s="88">
        <v>0</v>
      </c>
      <c r="Q160" s="88" t="s">
        <v>1786</v>
      </c>
    </row>
    <row r="161" spans="1:17" x14ac:dyDescent="0.25">
      <c r="A161" s="87" t="s">
        <v>916</v>
      </c>
      <c r="B161" s="87" t="s">
        <v>533</v>
      </c>
      <c r="C161" s="88" t="s">
        <v>1819</v>
      </c>
      <c r="D161" s="88" t="s">
        <v>1830</v>
      </c>
      <c r="E161" s="88" t="s">
        <v>1734</v>
      </c>
      <c r="F161" s="88"/>
      <c r="G161" s="88"/>
      <c r="H161" s="88" t="str">
        <f>VLOOKUP(A161,'PAI 2025 GPS rempl2)'!$A$4:$V$503,15,0)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8">
        <f>VLOOKUP(A161,'PAI 2025 GPS rempl2)'!$A$4:$V$503,17,0)</f>
        <v>1</v>
      </c>
      <c r="J161" s="88" t="str">
        <f>VLOOKUP(A161,'PAI 2025 GPS rempl2)'!$A$4:$V$503,18,0)</f>
        <v>Númerica</v>
      </c>
      <c r="K161" s="88" t="str">
        <f>VLOOKUP(A161,'PAI 2025 GPS rempl2)'!$A$4:$V$503,20,0)</f>
        <v>2025-01-30</v>
      </c>
      <c r="L161" s="88" t="str">
        <f>VLOOKUP(A161,'PAI 2025 GPS rempl2)'!$A$4:$V$503,21,0)</f>
        <v>2025-02-28</v>
      </c>
      <c r="M161" s="88" t="str">
        <f>VLOOKUP(A161,'PAI 2025 GPS rempl2)'!$A$4:$V$503,22,0)</f>
        <v>12-GRUPO DE TRABAJO DE REGULACIÓN</v>
      </c>
      <c r="N161" s="88"/>
      <c r="O161" s="88"/>
      <c r="P161" s="88"/>
      <c r="Q161" s="88"/>
    </row>
    <row r="162" spans="1:17" x14ac:dyDescent="0.25">
      <c r="A162" s="87" t="s">
        <v>918</v>
      </c>
      <c r="B162" s="87" t="s">
        <v>533</v>
      </c>
      <c r="C162" s="88" t="s">
        <v>1819</v>
      </c>
      <c r="D162" s="88" t="s">
        <v>1830</v>
      </c>
      <c r="E162" s="88" t="s">
        <v>1734</v>
      </c>
      <c r="F162" s="88"/>
      <c r="G162" s="88"/>
      <c r="H162" s="88" t="str">
        <f>VLOOKUP(A162,'PAI 2025 GPS rempl2)'!$A$4:$V$503,15,0)</f>
        <v>Realizar consulta pública para identificar instrucciones o regulaciones de la Superintendencia, susceptibles de depuración  en el marco de la Ley 2085 de 2021. (Soporte de publicación en la página web de la Entidad / único entregable)</v>
      </c>
      <c r="I162" s="88">
        <f>VLOOKUP(A162,'PAI 2025 GPS rempl2)'!$A$4:$V$503,17,0)</f>
        <v>1</v>
      </c>
      <c r="J162" s="88" t="str">
        <f>VLOOKUP(A162,'PAI 2025 GPS rempl2)'!$A$4:$V$503,18,0)</f>
        <v>Númerica</v>
      </c>
      <c r="K162" s="88" t="str">
        <f>VLOOKUP(A162,'PAI 2025 GPS rempl2)'!$A$4:$V$503,20,0)</f>
        <v>2025-02-25</v>
      </c>
      <c r="L162" s="88" t="str">
        <f>VLOOKUP(A162,'PAI 2025 GPS rempl2)'!$A$4:$V$503,21,0)</f>
        <v>2025-03-25</v>
      </c>
      <c r="M162" s="88" t="str">
        <f>VLOOKUP(A162,'PAI 2025 GPS rempl2)'!$A$4:$V$503,22,0)</f>
        <v>12-GRUPO DE TRABAJO DE REGULACIÓN</v>
      </c>
      <c r="N162" s="88"/>
      <c r="O162" s="88"/>
      <c r="P162" s="88"/>
      <c r="Q162" s="88"/>
    </row>
    <row r="163" spans="1:17" x14ac:dyDescent="0.25">
      <c r="A163" s="87" t="s">
        <v>922</v>
      </c>
      <c r="B163" s="87" t="s">
        <v>533</v>
      </c>
      <c r="C163" s="88" t="s">
        <v>1819</v>
      </c>
      <c r="D163" s="88" t="s">
        <v>1830</v>
      </c>
      <c r="E163" s="88" t="s">
        <v>1734</v>
      </c>
      <c r="F163" s="88"/>
      <c r="G163" s="88"/>
      <c r="H163" s="88" t="str">
        <f>VLOOKUP(A163,'PAI 2025 GPS rempl2)'!$A$4:$V$503,15,0)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8">
        <f>VLOOKUP(A163,'PAI 2025 GPS rempl2)'!$A$4:$V$503,17,0)</f>
        <v>1</v>
      </c>
      <c r="J163" s="88" t="str">
        <f>VLOOKUP(A163,'PAI 2025 GPS rempl2)'!$A$4:$V$503,18,0)</f>
        <v>Númerica</v>
      </c>
      <c r="K163" s="88" t="str">
        <f>VLOOKUP(A163,'PAI 2025 GPS rempl2)'!$A$4:$V$503,20,0)</f>
        <v>2025-02-25</v>
      </c>
      <c r="L163" s="88" t="str">
        <f>VLOOKUP(A163,'PAI 2025 GPS rempl2)'!$A$4:$V$503,21,0)</f>
        <v>2025-03-25</v>
      </c>
      <c r="M163" s="88" t="str">
        <f>VLOOKUP(A163,'PAI 2025 GPS rempl2)'!$A$4:$V$503,22,0)</f>
        <v>12-GRUPO DE TRABAJO DE REGULACIÓN</v>
      </c>
      <c r="N163" s="88"/>
      <c r="O163" s="88"/>
      <c r="P163" s="88"/>
      <c r="Q163" s="88"/>
    </row>
    <row r="164" spans="1:17" x14ac:dyDescent="0.25">
      <c r="A164" s="87" t="s">
        <v>924</v>
      </c>
      <c r="B164" s="87" t="s">
        <v>533</v>
      </c>
      <c r="C164" s="88" t="s">
        <v>1819</v>
      </c>
      <c r="D164" s="88" t="s">
        <v>1830</v>
      </c>
      <c r="E164" s="88" t="s">
        <v>1734</v>
      </c>
      <c r="F164" s="88"/>
      <c r="G164" s="88"/>
      <c r="H164" s="88" t="str">
        <f>VLOOKUP(A164,'PAI 2025 GPS rempl2)'!$A$4:$V$503,15,0)</f>
        <v>Socializar con las Delegaturas los resultados de la consulta pública y priorizar los asuntos que puedan coadyuvar a la mejora  normativa  (Correo electrónico a las Delegaturas informando los resultados / único entregable)</v>
      </c>
      <c r="I164" s="88">
        <f>VLOOKUP(A164,'PAI 2025 GPS rempl2)'!$A$4:$V$503,17,0)</f>
        <v>1</v>
      </c>
      <c r="J164" s="88" t="str">
        <f>VLOOKUP(A164,'PAI 2025 GPS rempl2)'!$A$4:$V$503,18,0)</f>
        <v>Númerica</v>
      </c>
      <c r="K164" s="88" t="str">
        <f>VLOOKUP(A164,'PAI 2025 GPS rempl2)'!$A$4:$V$503,20,0)</f>
        <v>2025-03-26</v>
      </c>
      <c r="L164" s="88" t="str">
        <f>VLOOKUP(A164,'PAI 2025 GPS rempl2)'!$A$4:$V$503,21,0)</f>
        <v>2025-04-25</v>
      </c>
      <c r="M164" s="88" t="str">
        <f>VLOOKUP(A164,'PAI 2025 GPS rempl2)'!$A$4:$V$503,22,0)</f>
        <v>12-GRUPO DE TRABAJO DE REGULACIÓN</v>
      </c>
      <c r="N164" s="88"/>
      <c r="O164" s="88"/>
      <c r="P164" s="88"/>
      <c r="Q164" s="88"/>
    </row>
    <row r="165" spans="1:17" x14ac:dyDescent="0.25">
      <c r="A165" s="87" t="s">
        <v>928</v>
      </c>
      <c r="B165" s="87" t="s">
        <v>533</v>
      </c>
      <c r="C165" s="88" t="s">
        <v>1819</v>
      </c>
      <c r="D165" s="88" t="s">
        <v>1830</v>
      </c>
      <c r="E165" s="88" t="s">
        <v>1734</v>
      </c>
      <c r="F165" s="88"/>
      <c r="G165" s="88"/>
      <c r="H165" s="88" t="str">
        <f>VLOOKUP(A165,'PAI 2025 GPS rempl2)'!$A$4:$V$503,15,0)</f>
        <v>Preparar proyecto(s) de acto(s) administrativo(s) a través del cual se ordenará la depuración normativa (Proyecto de acto/ único entregable)</v>
      </c>
      <c r="I165" s="88">
        <f>VLOOKUP(A165,'PAI 2025 GPS rempl2)'!$A$4:$V$503,17,0)</f>
        <v>1</v>
      </c>
      <c r="J165" s="88" t="str">
        <f>VLOOKUP(A165,'PAI 2025 GPS rempl2)'!$A$4:$V$503,18,0)</f>
        <v>Númerica</v>
      </c>
      <c r="K165" s="88" t="str">
        <f>VLOOKUP(A165,'PAI 2025 GPS rempl2)'!$A$4:$V$503,20,0)</f>
        <v>2025-04-28</v>
      </c>
      <c r="L165" s="88" t="str">
        <f>VLOOKUP(A165,'PAI 2025 GPS rempl2)'!$A$4:$V$503,21,0)</f>
        <v>2025-05-30</v>
      </c>
      <c r="M165" s="88" t="str">
        <f>VLOOKUP(A165,'PAI 2025 GPS rempl2)'!$A$4:$V$503,22,0)</f>
        <v>12-GRUPO DE TRABAJO DE REGULACIÓN</v>
      </c>
      <c r="N165" s="88"/>
      <c r="O165" s="88"/>
      <c r="P165" s="88"/>
      <c r="Q165" s="88"/>
    </row>
    <row r="166" spans="1:17" x14ac:dyDescent="0.25">
      <c r="A166" s="87" t="s">
        <v>931</v>
      </c>
      <c r="B166" s="87" t="s">
        <v>533</v>
      </c>
      <c r="C166" s="88" t="s">
        <v>1819</v>
      </c>
      <c r="D166" s="88" t="s">
        <v>1830</v>
      </c>
      <c r="E166" s="88" t="s">
        <v>1734</v>
      </c>
      <c r="F166" s="88"/>
      <c r="G166" s="88"/>
      <c r="H166" s="88" t="str">
        <f>VLOOKUP(A166,'PAI 2025 GPS rempl2)'!$A$4:$V$503,15,0)</f>
        <v>Adelantar consulta pública  de proyecto(s) de acto(s) administrativo(s) a través del cual se ordenará la depuración normativa (Soporte de publicación en la página web de la Entidad / único entregable)</v>
      </c>
      <c r="I166" s="88">
        <f>VLOOKUP(A166,'PAI 2025 GPS rempl2)'!$A$4:$V$503,17,0)</f>
        <v>1</v>
      </c>
      <c r="J166" s="88" t="str">
        <f>VLOOKUP(A166,'PAI 2025 GPS rempl2)'!$A$4:$V$503,18,0)</f>
        <v>Númerica</v>
      </c>
      <c r="K166" s="88" t="str">
        <f>VLOOKUP(A166,'PAI 2025 GPS rempl2)'!$A$4:$V$503,20,0)</f>
        <v>2025-06-03</v>
      </c>
      <c r="L166" s="88" t="str">
        <f>VLOOKUP(A166,'PAI 2025 GPS rempl2)'!$A$4:$V$503,21,0)</f>
        <v>2025-06-20</v>
      </c>
      <c r="M166" s="88" t="str">
        <f>VLOOKUP(A166,'PAI 2025 GPS rempl2)'!$A$4:$V$503,22,0)</f>
        <v>12-GRUPO DE TRABAJO DE REGULACIÓN</v>
      </c>
      <c r="N166" s="88"/>
      <c r="O166" s="88"/>
      <c r="P166" s="88"/>
      <c r="Q166" s="88"/>
    </row>
    <row r="167" spans="1:17" x14ac:dyDescent="0.25">
      <c r="A167" s="87" t="s">
        <v>933</v>
      </c>
      <c r="B167" s="87" t="s">
        <v>533</v>
      </c>
      <c r="C167" s="88" t="s">
        <v>1819</v>
      </c>
      <c r="D167" s="88" t="s">
        <v>1830</v>
      </c>
      <c r="E167" s="88" t="s">
        <v>1734</v>
      </c>
      <c r="F167" s="88"/>
      <c r="G167" s="88"/>
      <c r="H167" s="88" t="str">
        <f>VLOOKUP(A167,'PAI 2025 GPS rempl2)'!$A$4:$V$503,15,0)</f>
        <v>Elaborar y presentar a la Superintendente,  la versión final del proyecto(s) de acto(s) administrativo(s) a través del cual se ordenará la depuración normativa (Proyecto de acto de depuración elaborado/único entregable)</v>
      </c>
      <c r="I167" s="88">
        <f>VLOOKUP(A167,'PAI 2025 GPS rempl2)'!$A$4:$V$503,17,0)</f>
        <v>1</v>
      </c>
      <c r="J167" s="88" t="str">
        <f>VLOOKUP(A167,'PAI 2025 GPS rempl2)'!$A$4:$V$503,18,0)</f>
        <v>Númerica</v>
      </c>
      <c r="K167" s="88" t="str">
        <f>VLOOKUP(A167,'PAI 2025 GPS rempl2)'!$A$4:$V$503,20,0)</f>
        <v>2025-06-24</v>
      </c>
      <c r="L167" s="88" t="str">
        <f>VLOOKUP(A167,'PAI 2025 GPS rempl2)'!$A$4:$V$503,21,0)</f>
        <v>2025-07-11</v>
      </c>
      <c r="M167" s="88" t="str">
        <f>VLOOKUP(A167,'PAI 2025 GPS rempl2)'!$A$4:$V$503,22,0)</f>
        <v>12-GRUPO DE TRABAJO DE REGULACIÓN</v>
      </c>
      <c r="N167" s="88"/>
      <c r="O167" s="88"/>
      <c r="P167" s="88"/>
      <c r="Q167" s="88"/>
    </row>
    <row r="168" spans="1:17" x14ac:dyDescent="0.25">
      <c r="A168" s="87" t="s">
        <v>937</v>
      </c>
      <c r="B168" s="87" t="s">
        <v>523</v>
      </c>
      <c r="C168" s="88" t="s">
        <v>1829</v>
      </c>
      <c r="D168" s="88" t="s">
        <v>1828</v>
      </c>
      <c r="E168" s="88" t="s">
        <v>880</v>
      </c>
      <c r="F168" s="88" t="s">
        <v>12</v>
      </c>
      <c r="G168" s="88" t="str">
        <f>VLOOKUP(A168,'PAI 2025 GPS rempl2)'!$E$4:$L$502,8,0)</f>
        <v>C-3599-0200-0008-53105b</v>
      </c>
      <c r="H168" s="88" t="str">
        <f>VLOOKUP(A168,'PAI 2025 GPS rempl2)'!$A$4:$V$503,15,0)</f>
        <v>Estudios Económicos Sectoriales, elaborados y entregados al área solicitante (Estudios Económicos)</v>
      </c>
      <c r="I168" s="88">
        <f>VLOOKUP(A168,'PAI 2025 GPS rempl2)'!$A$4:$V$503,17,0)</f>
        <v>2</v>
      </c>
      <c r="J168" s="88" t="str">
        <f>VLOOKUP(A168,'PAI 2025 GPS rempl2)'!$A$4:$V$503,18,0)</f>
        <v>Númerica</v>
      </c>
      <c r="K168" s="88" t="str">
        <f>VLOOKUP(A168,'PAI 2025 GPS rempl2)'!$A$4:$V$503,20,0)</f>
        <v>2025-01-15</v>
      </c>
      <c r="L168" s="88" t="str">
        <f>VLOOKUP(A168,'PAI 2025 GPS rempl2)'!$A$4:$V$503,21,0)</f>
        <v>2025-12-15</v>
      </c>
      <c r="M168" s="88" t="str">
        <f>VLOOKUP(A168,'PAI 2025 GPS rempl2)'!$A$4:$V$503,22,0)</f>
        <v>37-GRUPO DE TRABAJO DE ESTUDIOS ECONÓMICOS</v>
      </c>
      <c r="N168" s="88" t="s">
        <v>1687</v>
      </c>
      <c r="O168" s="88" t="s">
        <v>1688</v>
      </c>
      <c r="P168" s="88">
        <v>0</v>
      </c>
      <c r="Q168" s="88" t="s">
        <v>1786</v>
      </c>
    </row>
    <row r="169" spans="1:17" x14ac:dyDescent="0.25">
      <c r="A169" s="87" t="s">
        <v>940</v>
      </c>
      <c r="B169" s="87" t="s">
        <v>533</v>
      </c>
      <c r="C169" s="88" t="s">
        <v>1829</v>
      </c>
      <c r="D169" s="88" t="s">
        <v>1828</v>
      </c>
      <c r="E169" s="88" t="s">
        <v>880</v>
      </c>
      <c r="F169" s="88"/>
      <c r="G169" s="88"/>
      <c r="H169" s="88" t="str">
        <f>VLOOKUP(A169,'PAI 2025 GPS rempl2)'!$A$4:$V$503,15,0)</f>
        <v>Elaborar ficha técnica (Ficha técnica)</v>
      </c>
      <c r="I169" s="88">
        <f>VLOOKUP(A169,'PAI 2025 GPS rempl2)'!$A$4:$V$503,17,0)</f>
        <v>1</v>
      </c>
      <c r="J169" s="88" t="str">
        <f>VLOOKUP(A169,'PAI 2025 GPS rempl2)'!$A$4:$V$503,18,0)</f>
        <v>Númerica</v>
      </c>
      <c r="K169" s="88" t="str">
        <f>VLOOKUP(A169,'PAI 2025 GPS rempl2)'!$A$4:$V$503,20,0)</f>
        <v>2025-01-15</v>
      </c>
      <c r="L169" s="88" t="str">
        <f>VLOOKUP(A169,'PAI 2025 GPS rempl2)'!$A$4:$V$503,21,0)</f>
        <v>2025-04-15</v>
      </c>
      <c r="M169" s="88" t="str">
        <f>VLOOKUP(A169,'PAI 2025 GPS rempl2)'!$A$4:$V$503,22,0)</f>
        <v>37-GRUPO DE TRABAJO DE ESTUDIOS ECONÓMICOS</v>
      </c>
      <c r="N169" s="88"/>
      <c r="O169" s="88"/>
      <c r="P169" s="88"/>
      <c r="Q169" s="88"/>
    </row>
    <row r="170" spans="1:17" x14ac:dyDescent="0.25">
      <c r="A170" s="87" t="s">
        <v>943</v>
      </c>
      <c r="B170" s="87" t="s">
        <v>533</v>
      </c>
      <c r="C170" s="88" t="s">
        <v>1829</v>
      </c>
      <c r="D170" s="88" t="s">
        <v>1828</v>
      </c>
      <c r="E170" s="88" t="s">
        <v>880</v>
      </c>
      <c r="F170" s="88"/>
      <c r="G170" s="88"/>
      <c r="H170" s="88" t="str">
        <f>VLOOKUP(A170,'PAI 2025 GPS rempl2)'!$A$4:$V$503,15,0)</f>
        <v>Recopilar datos y construir base de datos (Base de datos)</v>
      </c>
      <c r="I170" s="88">
        <f>VLOOKUP(A170,'PAI 2025 GPS rempl2)'!$A$4:$V$503,17,0)</f>
        <v>1</v>
      </c>
      <c r="J170" s="88" t="str">
        <f>VLOOKUP(A170,'PAI 2025 GPS rempl2)'!$A$4:$V$503,18,0)</f>
        <v>Númerica</v>
      </c>
      <c r="K170" s="88" t="str">
        <f>VLOOKUP(A170,'PAI 2025 GPS rempl2)'!$A$4:$V$503,20,0)</f>
        <v>2025-02-01</v>
      </c>
      <c r="L170" s="88" t="str">
        <f>VLOOKUP(A170,'PAI 2025 GPS rempl2)'!$A$4:$V$503,21,0)</f>
        <v>2025-09-15</v>
      </c>
      <c r="M170" s="88" t="str">
        <f>VLOOKUP(A170,'PAI 2025 GPS rempl2)'!$A$4:$V$503,22,0)</f>
        <v>37-GRUPO DE TRABAJO DE ESTUDIOS ECONÓMICOS</v>
      </c>
      <c r="N170" s="88"/>
      <c r="O170" s="88"/>
      <c r="P170" s="88"/>
      <c r="Q170" s="88"/>
    </row>
    <row r="171" spans="1:17" x14ac:dyDescent="0.25">
      <c r="A171" s="87" t="s">
        <v>947</v>
      </c>
      <c r="B171" s="87" t="s">
        <v>533</v>
      </c>
      <c r="C171" s="88" t="s">
        <v>1829</v>
      </c>
      <c r="D171" s="88" t="s">
        <v>1828</v>
      </c>
      <c r="E171" s="88" t="s">
        <v>880</v>
      </c>
      <c r="F171" s="88"/>
      <c r="G171" s="88"/>
      <c r="H171" s="88" t="str">
        <f>VLOOKUP(A171,'PAI 2025 GPS rempl2)'!$A$4:$V$503,15,0)</f>
        <v>Construir el marco teórico  (Documento marco teórico)</v>
      </c>
      <c r="I171" s="88">
        <f>VLOOKUP(A171,'PAI 2025 GPS rempl2)'!$A$4:$V$503,17,0)</f>
        <v>1</v>
      </c>
      <c r="J171" s="88" t="str">
        <f>VLOOKUP(A171,'PAI 2025 GPS rempl2)'!$A$4:$V$503,18,0)</f>
        <v>Númerica</v>
      </c>
      <c r="K171" s="88" t="str">
        <f>VLOOKUP(A171,'PAI 2025 GPS rempl2)'!$A$4:$V$503,20,0)</f>
        <v>2025-02-01</v>
      </c>
      <c r="L171" s="88" t="str">
        <f>VLOOKUP(A171,'PAI 2025 GPS rempl2)'!$A$4:$V$503,21,0)</f>
        <v>2025-09-15</v>
      </c>
      <c r="M171" s="88" t="str">
        <f>VLOOKUP(A171,'PAI 2025 GPS rempl2)'!$A$4:$V$503,22,0)</f>
        <v>37-GRUPO DE TRABAJO DE ESTUDIOS ECONÓMICOS</v>
      </c>
      <c r="N171" s="88"/>
      <c r="O171" s="88"/>
      <c r="P171" s="88"/>
      <c r="Q171" s="88"/>
    </row>
    <row r="172" spans="1:17" x14ac:dyDescent="0.25">
      <c r="A172" s="87" t="s">
        <v>949</v>
      </c>
      <c r="B172" s="87" t="s">
        <v>533</v>
      </c>
      <c r="C172" s="88" t="s">
        <v>1829</v>
      </c>
      <c r="D172" s="88" t="s">
        <v>1828</v>
      </c>
      <c r="E172" s="88" t="s">
        <v>880</v>
      </c>
      <c r="F172" s="88"/>
      <c r="G172" s="88"/>
      <c r="H172" s="88" t="str">
        <f>VLOOKUP(A172,'PAI 2025 GPS rempl2)'!$A$4:$V$503,15,0)</f>
        <v>Desarrollar análisis estadístico y económico (Dcumento de análisis estadístico y económico)</v>
      </c>
      <c r="I172" s="88">
        <f>VLOOKUP(A172,'PAI 2025 GPS rempl2)'!$A$4:$V$503,17,0)</f>
        <v>1</v>
      </c>
      <c r="J172" s="88" t="str">
        <f>VLOOKUP(A172,'PAI 2025 GPS rempl2)'!$A$4:$V$503,18,0)</f>
        <v>Númerica</v>
      </c>
      <c r="K172" s="88" t="str">
        <f>VLOOKUP(A172,'PAI 2025 GPS rempl2)'!$A$4:$V$503,20,0)</f>
        <v>2025-03-01</v>
      </c>
      <c r="L172" s="88" t="str">
        <f>VLOOKUP(A172,'PAI 2025 GPS rempl2)'!$A$4:$V$503,21,0)</f>
        <v>2025-11-15</v>
      </c>
      <c r="M172" s="88" t="str">
        <f>VLOOKUP(A172,'PAI 2025 GPS rempl2)'!$A$4:$V$503,22,0)</f>
        <v>37-GRUPO DE TRABAJO DE ESTUDIOS ECONÓMICOS</v>
      </c>
      <c r="N172" s="88"/>
      <c r="O172" s="88"/>
      <c r="P172" s="88"/>
      <c r="Q172" s="88"/>
    </row>
    <row r="173" spans="1:17" x14ac:dyDescent="0.25">
      <c r="A173" s="87" t="s">
        <v>952</v>
      </c>
      <c r="B173" s="87" t="s">
        <v>533</v>
      </c>
      <c r="C173" s="88" t="s">
        <v>1829</v>
      </c>
      <c r="D173" s="88" t="s">
        <v>1828</v>
      </c>
      <c r="E173" s="88" t="s">
        <v>880</v>
      </c>
      <c r="F173" s="88"/>
      <c r="G173" s="88"/>
      <c r="H173" s="88" t="str">
        <f>VLOOKUP(A173,'PAI 2025 GPS rempl2)'!$A$4:$V$503,15,0)</f>
        <v>Elaborar estudio y entregar al área solicitante (Memorando/correo de entrega de documento)</v>
      </c>
      <c r="I173" s="88">
        <f>VLOOKUP(A173,'PAI 2025 GPS rempl2)'!$A$4:$V$503,17,0)</f>
        <v>1</v>
      </c>
      <c r="J173" s="88" t="str">
        <f>VLOOKUP(A173,'PAI 2025 GPS rempl2)'!$A$4:$V$503,18,0)</f>
        <v>Númerica</v>
      </c>
      <c r="K173" s="88" t="str">
        <f>VLOOKUP(A173,'PAI 2025 GPS rempl2)'!$A$4:$V$503,20,0)</f>
        <v>2025-04-01</v>
      </c>
      <c r="L173" s="88" t="str">
        <f>VLOOKUP(A173,'PAI 2025 GPS rempl2)'!$A$4:$V$503,21,0)</f>
        <v>2025-12-15</v>
      </c>
      <c r="M173" s="88" t="str">
        <f>VLOOKUP(A173,'PAI 2025 GPS rempl2)'!$A$4:$V$503,22,0)</f>
        <v>37-GRUPO DE TRABAJO DE ESTUDIOS ECONÓMICOS</v>
      </c>
      <c r="N173" s="88"/>
      <c r="O173" s="88"/>
      <c r="P173" s="88"/>
      <c r="Q173" s="88"/>
    </row>
    <row r="174" spans="1:17" x14ac:dyDescent="0.25">
      <c r="A174" s="87" t="s">
        <v>954</v>
      </c>
      <c r="B174" s="87" t="s">
        <v>523</v>
      </c>
      <c r="C174" s="88" t="s">
        <v>1829</v>
      </c>
      <c r="D174" s="88" t="s">
        <v>1828</v>
      </c>
      <c r="E174" s="88" t="s">
        <v>880</v>
      </c>
      <c r="F174" s="88" t="s">
        <v>12</v>
      </c>
      <c r="G174" s="88" t="str">
        <f>VLOOKUP(A174,'PAI 2025 GPS rempl2)'!$E$4:$L$502,8,0)</f>
        <v>C-3599-0200-0008-53105b</v>
      </c>
      <c r="H174" s="88" t="str">
        <f>VLOOKUP(A174,'PAI 2025 GPS rempl2)'!$A$4:$V$503,15,0)</f>
        <v>Boletines de Noticias Económicas, elaborados y divulgados (Boletines de Noticias Económicas)</v>
      </c>
      <c r="I174" s="88">
        <f>VLOOKUP(A174,'PAI 2025 GPS rempl2)'!$A$4:$V$503,17,0)</f>
        <v>11</v>
      </c>
      <c r="J174" s="88" t="str">
        <f>VLOOKUP(A174,'PAI 2025 GPS rempl2)'!$A$4:$V$503,18,0)</f>
        <v>Númerica</v>
      </c>
      <c r="K174" s="88" t="str">
        <f>VLOOKUP(A174,'PAI 2025 GPS rempl2)'!$A$4:$V$503,20,0)</f>
        <v>2025-01-15</v>
      </c>
      <c r="L174" s="88" t="str">
        <f>VLOOKUP(A174,'PAI 2025 GPS rempl2)'!$A$4:$V$503,21,0)</f>
        <v>2025-12-15</v>
      </c>
      <c r="M174" s="88" t="str">
        <f>VLOOKUP(A174,'PAI 2025 GPS rempl2)'!$A$4:$V$503,22,0)</f>
        <v>37-GRUPO DE TRABAJO DE ESTUDIOS ECONÓMICOS</v>
      </c>
      <c r="N174" s="88" t="s">
        <v>1687</v>
      </c>
      <c r="O174" s="88" t="s">
        <v>1688</v>
      </c>
      <c r="P174" s="88">
        <v>0</v>
      </c>
      <c r="Q174" s="88" t="s">
        <v>1786</v>
      </c>
    </row>
    <row r="175" spans="1:17" x14ac:dyDescent="0.25">
      <c r="A175" s="87" t="s">
        <v>956</v>
      </c>
      <c r="B175" s="87" t="s">
        <v>533</v>
      </c>
      <c r="C175" s="88" t="s">
        <v>1829</v>
      </c>
      <c r="D175" s="88" t="s">
        <v>1828</v>
      </c>
      <c r="E175" s="88" t="s">
        <v>880</v>
      </c>
      <c r="F175" s="88"/>
      <c r="G175" s="88"/>
      <c r="H175" s="88" t="str">
        <f>VLOOKUP(A175,'PAI 2025 GPS rempl2)'!$A$4:$V$503,15,0)</f>
        <v>Elaborar mensualmente los boletines (Boletínes / correos electrónicos de envió)</v>
      </c>
      <c r="I175" s="88">
        <f>VLOOKUP(A175,'PAI 2025 GPS rempl2)'!$A$4:$V$503,17,0)</f>
        <v>11</v>
      </c>
      <c r="J175" s="88" t="str">
        <f>VLOOKUP(A175,'PAI 2025 GPS rempl2)'!$A$4:$V$503,18,0)</f>
        <v>Númerica</v>
      </c>
      <c r="K175" s="88" t="str">
        <f>VLOOKUP(A175,'PAI 2025 GPS rempl2)'!$A$4:$V$503,20,0)</f>
        <v>2025-01-15</v>
      </c>
      <c r="L175" s="88" t="str">
        <f>VLOOKUP(A175,'PAI 2025 GPS rempl2)'!$A$4:$V$503,21,0)</f>
        <v>2025-12-15</v>
      </c>
      <c r="M175" s="88" t="str">
        <f>VLOOKUP(A175,'PAI 2025 GPS rempl2)'!$A$4:$V$503,22,0)</f>
        <v>37-GRUPO DE TRABAJO DE ESTUDIOS ECONÓMICOS</v>
      </c>
      <c r="N175" s="88"/>
      <c r="O175" s="88"/>
      <c r="P175" s="88"/>
      <c r="Q175" s="88"/>
    </row>
    <row r="176" spans="1:17" x14ac:dyDescent="0.25">
      <c r="A176" s="87" t="s">
        <v>958</v>
      </c>
      <c r="B176" s="87" t="s">
        <v>533</v>
      </c>
      <c r="C176" s="88" t="s">
        <v>1829</v>
      </c>
      <c r="D176" s="88" t="s">
        <v>1828</v>
      </c>
      <c r="E176" s="88" t="s">
        <v>880</v>
      </c>
      <c r="F176" s="88"/>
      <c r="G176" s="88"/>
      <c r="H176" s="88" t="str">
        <f>VLOOKUP(A176,'PAI 2025 GPS rempl2)'!$A$4:$V$503,15,0)</f>
        <v>Divulgar los boletines (boletines diseñados)</v>
      </c>
      <c r="I176" s="88">
        <f>VLOOKUP(A176,'PAI 2025 GPS rempl2)'!$A$4:$V$503,17,0)</f>
        <v>11</v>
      </c>
      <c r="J176" s="88" t="str">
        <f>VLOOKUP(A176,'PAI 2025 GPS rempl2)'!$A$4:$V$503,18,0)</f>
        <v>Númerica</v>
      </c>
      <c r="K176" s="88" t="str">
        <f>VLOOKUP(A176,'PAI 2025 GPS rempl2)'!$A$4:$V$503,20,0)</f>
        <v>2025-01-15</v>
      </c>
      <c r="L176" s="88" t="str">
        <f>VLOOKUP(A176,'PAI 2025 GPS rempl2)'!$A$4:$V$503,21,0)</f>
        <v>2025-12-15</v>
      </c>
      <c r="M176" s="88" t="str">
        <f>VLOOKUP(A176,'PAI 2025 GPS rempl2)'!$A$4:$V$503,22,0)</f>
        <v>37-GRUPO DE TRABAJO DE ESTUDIOS ECONÓMICOS</v>
      </c>
      <c r="N176" s="88"/>
      <c r="O176" s="88"/>
      <c r="P176" s="88"/>
      <c r="Q176" s="88"/>
    </row>
    <row r="177" spans="1:17" x14ac:dyDescent="0.25">
      <c r="A177" s="87" t="s">
        <v>960</v>
      </c>
      <c r="B177" s="87" t="s">
        <v>523</v>
      </c>
      <c r="C177" s="88" t="s">
        <v>1829</v>
      </c>
      <c r="D177" s="88" t="s">
        <v>1828</v>
      </c>
      <c r="E177" s="88" t="s">
        <v>880</v>
      </c>
      <c r="F177" s="88" t="s">
        <v>12</v>
      </c>
      <c r="G177" s="88" t="str">
        <f>VLOOKUP(A177,'PAI 2025 GPS rempl2)'!$E$4:$L$502,8,0)</f>
        <v>C-3599-0200-0008-53105b</v>
      </c>
      <c r="H177" s="88" t="str">
        <f>VLOOKUP(A177,'PAI 2025 GPS rempl2)'!$A$4:$V$503,15,0)</f>
        <v>Estudio Económico Académico, elaborado y entregado  (Estudio Económico )</v>
      </c>
      <c r="I177" s="88">
        <f>VLOOKUP(A177,'PAI 2025 GPS rempl2)'!$A$4:$V$503,17,0)</f>
        <v>1</v>
      </c>
      <c r="J177" s="88" t="str">
        <f>VLOOKUP(A177,'PAI 2025 GPS rempl2)'!$A$4:$V$503,18,0)</f>
        <v>Númerica</v>
      </c>
      <c r="K177" s="88" t="str">
        <f>VLOOKUP(A177,'PAI 2025 GPS rempl2)'!$A$4:$V$503,20,0)</f>
        <v>2025-02-17</v>
      </c>
      <c r="L177" s="88" t="str">
        <f>VLOOKUP(A177,'PAI 2025 GPS rempl2)'!$A$4:$V$503,21,0)</f>
        <v>2025-12-15</v>
      </c>
      <c r="M177" s="88" t="str">
        <f>VLOOKUP(A177,'PAI 2025 GPS rempl2)'!$A$4:$V$503,22,0)</f>
        <v>37-GRUPO DE TRABAJO DE ESTUDIOS ECONÓMICOS</v>
      </c>
      <c r="N177" s="88" t="s">
        <v>1687</v>
      </c>
      <c r="O177" s="88" t="s">
        <v>1688</v>
      </c>
      <c r="P177" s="88">
        <v>0</v>
      </c>
      <c r="Q177" s="88" t="s">
        <v>1786</v>
      </c>
    </row>
    <row r="178" spans="1:17" x14ac:dyDescent="0.25">
      <c r="A178" s="87" t="s">
        <v>963</v>
      </c>
      <c r="B178" s="87" t="s">
        <v>533</v>
      </c>
      <c r="C178" s="88" t="s">
        <v>1829</v>
      </c>
      <c r="D178" s="88" t="s">
        <v>1828</v>
      </c>
      <c r="E178" s="88" t="s">
        <v>880</v>
      </c>
      <c r="F178" s="88"/>
      <c r="G178" s="88"/>
      <c r="H178" s="88" t="str">
        <f>VLOOKUP(A178,'PAI 2025 GPS rempl2)'!$A$4:$V$503,15,0)</f>
        <v>Elaborar ficha técnica  (Ficha técnica)</v>
      </c>
      <c r="I178" s="88">
        <f>VLOOKUP(A178,'PAI 2025 GPS rempl2)'!$A$4:$V$503,17,0)</f>
        <v>1</v>
      </c>
      <c r="J178" s="88" t="str">
        <f>VLOOKUP(A178,'PAI 2025 GPS rempl2)'!$A$4:$V$503,18,0)</f>
        <v>Númerica</v>
      </c>
      <c r="K178" s="88" t="str">
        <f>VLOOKUP(A178,'PAI 2025 GPS rempl2)'!$A$4:$V$503,20,0)</f>
        <v>2025-02-17</v>
      </c>
      <c r="L178" s="88" t="str">
        <f>VLOOKUP(A178,'PAI 2025 GPS rempl2)'!$A$4:$V$503,21,0)</f>
        <v>2025-12-15</v>
      </c>
      <c r="M178" s="88" t="str">
        <f>VLOOKUP(A178,'PAI 2025 GPS rempl2)'!$A$4:$V$503,22,0)</f>
        <v>37-GRUPO DE TRABAJO DE ESTUDIOS ECONÓMICOS</v>
      </c>
      <c r="N178" s="88"/>
      <c r="O178" s="88"/>
      <c r="P178" s="88"/>
      <c r="Q178" s="88"/>
    </row>
    <row r="179" spans="1:17" x14ac:dyDescent="0.25">
      <c r="A179" s="87" t="s">
        <v>964</v>
      </c>
      <c r="B179" s="87" t="s">
        <v>533</v>
      </c>
      <c r="C179" s="88" t="s">
        <v>1829</v>
      </c>
      <c r="D179" s="88" t="s">
        <v>1828</v>
      </c>
      <c r="E179" s="88" t="s">
        <v>880</v>
      </c>
      <c r="F179" s="88"/>
      <c r="G179" s="88"/>
      <c r="H179" s="88" t="str">
        <f>VLOOKUP(A179,'PAI 2025 GPS rempl2)'!$A$4:$V$503,15,0)</f>
        <v>Recopilar datos y construir base de datos (Archivo con Base de datos)</v>
      </c>
      <c r="I179" s="88">
        <f>VLOOKUP(A179,'PAI 2025 GPS rempl2)'!$A$4:$V$503,17,0)</f>
        <v>1</v>
      </c>
      <c r="J179" s="88" t="str">
        <f>VLOOKUP(A179,'PAI 2025 GPS rempl2)'!$A$4:$V$503,18,0)</f>
        <v>Númerica</v>
      </c>
      <c r="K179" s="88" t="str">
        <f>VLOOKUP(A179,'PAI 2025 GPS rempl2)'!$A$4:$V$503,20,0)</f>
        <v>2025-02-24</v>
      </c>
      <c r="L179" s="88" t="str">
        <f>VLOOKUP(A179,'PAI 2025 GPS rempl2)'!$A$4:$V$503,21,0)</f>
        <v>2025-08-18</v>
      </c>
      <c r="M179" s="88" t="str">
        <f>VLOOKUP(A179,'PAI 2025 GPS rempl2)'!$A$4:$V$503,22,0)</f>
        <v>37-GRUPO DE TRABAJO DE ESTUDIOS ECONÓMICOS</v>
      </c>
      <c r="N179" s="88"/>
      <c r="O179" s="88"/>
      <c r="P179" s="88"/>
      <c r="Q179" s="88"/>
    </row>
    <row r="180" spans="1:17" x14ac:dyDescent="0.25">
      <c r="A180" s="87" t="s">
        <v>967</v>
      </c>
      <c r="B180" s="87" t="s">
        <v>533</v>
      </c>
      <c r="C180" s="88" t="s">
        <v>1829</v>
      </c>
      <c r="D180" s="88" t="s">
        <v>1828</v>
      </c>
      <c r="E180" s="88" t="s">
        <v>880</v>
      </c>
      <c r="F180" s="88"/>
      <c r="G180" s="88"/>
      <c r="H180" s="88" t="str">
        <f>VLOOKUP(A180,'PAI 2025 GPS rempl2)'!$A$4:$V$503,15,0)</f>
        <v>Construir marco teórico (Informe/documento con marco teórico)</v>
      </c>
      <c r="I180" s="88">
        <f>VLOOKUP(A180,'PAI 2025 GPS rempl2)'!$A$4:$V$503,17,0)</f>
        <v>1</v>
      </c>
      <c r="J180" s="88" t="str">
        <f>VLOOKUP(A180,'PAI 2025 GPS rempl2)'!$A$4:$V$503,18,0)</f>
        <v>Númerica</v>
      </c>
      <c r="K180" s="88" t="str">
        <f>VLOOKUP(A180,'PAI 2025 GPS rempl2)'!$A$4:$V$503,20,0)</f>
        <v>2025-02-24</v>
      </c>
      <c r="L180" s="88" t="str">
        <f>VLOOKUP(A180,'PAI 2025 GPS rempl2)'!$A$4:$V$503,21,0)</f>
        <v>2025-09-15</v>
      </c>
      <c r="M180" s="88" t="str">
        <f>VLOOKUP(A180,'PAI 2025 GPS rempl2)'!$A$4:$V$503,22,0)</f>
        <v>37-GRUPO DE TRABAJO DE ESTUDIOS ECONÓMICOS</v>
      </c>
      <c r="N180" s="88"/>
      <c r="O180" s="88"/>
      <c r="P180" s="88"/>
      <c r="Q180" s="88"/>
    </row>
    <row r="181" spans="1:17" x14ac:dyDescent="0.25">
      <c r="A181" s="87" t="s">
        <v>968</v>
      </c>
      <c r="B181" s="87" t="s">
        <v>533</v>
      </c>
      <c r="C181" s="88" t="s">
        <v>1829</v>
      </c>
      <c r="D181" s="88" t="s">
        <v>1828</v>
      </c>
      <c r="E181" s="88" t="s">
        <v>880</v>
      </c>
      <c r="F181" s="88"/>
      <c r="G181" s="88"/>
      <c r="H181" s="88" t="str">
        <f>VLOOKUP(A181,'PAI 2025 GPS rempl2)'!$A$4:$V$503,15,0)</f>
        <v>Desarrollar análisis estadístico y económico (Documento de análisis estadístico y económico)</v>
      </c>
      <c r="I181" s="88">
        <f>VLOOKUP(A181,'PAI 2025 GPS rempl2)'!$A$4:$V$503,17,0)</f>
        <v>1</v>
      </c>
      <c r="J181" s="88" t="str">
        <f>VLOOKUP(A181,'PAI 2025 GPS rempl2)'!$A$4:$V$503,18,0)</f>
        <v>Númerica</v>
      </c>
      <c r="K181" s="88" t="str">
        <f>VLOOKUP(A181,'PAI 2025 GPS rempl2)'!$A$4:$V$503,20,0)</f>
        <v>2025-03-01</v>
      </c>
      <c r="L181" s="88" t="str">
        <f>VLOOKUP(A181,'PAI 2025 GPS rempl2)'!$A$4:$V$503,21,0)</f>
        <v>2025-11-14</v>
      </c>
      <c r="M181" s="88" t="str">
        <f>VLOOKUP(A181,'PAI 2025 GPS rempl2)'!$A$4:$V$503,22,0)</f>
        <v>37-GRUPO DE TRABAJO DE ESTUDIOS ECONÓMICOS</v>
      </c>
      <c r="N181" s="88"/>
      <c r="O181" s="88"/>
      <c r="P181" s="88"/>
      <c r="Q181" s="88"/>
    </row>
    <row r="182" spans="1:17" x14ac:dyDescent="0.25">
      <c r="A182" s="87" t="s">
        <v>970</v>
      </c>
      <c r="B182" s="87" t="s">
        <v>533</v>
      </c>
      <c r="C182" s="88" t="s">
        <v>1829</v>
      </c>
      <c r="D182" s="88" t="s">
        <v>1828</v>
      </c>
      <c r="E182" s="88" t="s">
        <v>880</v>
      </c>
      <c r="F182" s="88"/>
      <c r="G182" s="88"/>
      <c r="H182" s="88" t="str">
        <f>VLOOKUP(A182,'PAI 2025 GPS rempl2)'!$A$4:$V$503,15,0)</f>
        <v>Entregar del documento (Memorando/correo de entrega de documento)</v>
      </c>
      <c r="I182" s="88">
        <f>VLOOKUP(A182,'PAI 2025 GPS rempl2)'!$A$4:$V$503,17,0)</f>
        <v>1</v>
      </c>
      <c r="J182" s="88" t="str">
        <f>VLOOKUP(A182,'PAI 2025 GPS rempl2)'!$A$4:$V$503,18,0)</f>
        <v>Númerica</v>
      </c>
      <c r="K182" s="88" t="str">
        <f>VLOOKUP(A182,'PAI 2025 GPS rempl2)'!$A$4:$V$503,20,0)</f>
        <v>2025-04-01</v>
      </c>
      <c r="L182" s="88" t="str">
        <f>VLOOKUP(A182,'PAI 2025 GPS rempl2)'!$A$4:$V$503,21,0)</f>
        <v>2025-12-15</v>
      </c>
      <c r="M182" s="88" t="str">
        <f>VLOOKUP(A182,'PAI 2025 GPS rempl2)'!$A$4:$V$503,22,0)</f>
        <v>37-GRUPO DE TRABAJO DE ESTUDIOS ECONÓMICOS</v>
      </c>
      <c r="N182" s="88"/>
      <c r="O182" s="88"/>
      <c r="P182" s="88"/>
      <c r="Q182" s="88"/>
    </row>
    <row r="183" spans="1:17" x14ac:dyDescent="0.25">
      <c r="A183" s="87" t="s">
        <v>971</v>
      </c>
      <c r="B183" s="87" t="s">
        <v>523</v>
      </c>
      <c r="C183" s="88" t="s">
        <v>1829</v>
      </c>
      <c r="D183" s="88" t="s">
        <v>1828</v>
      </c>
      <c r="E183" s="88" t="s">
        <v>880</v>
      </c>
      <c r="F183" s="88" t="s">
        <v>12</v>
      </c>
      <c r="G183" s="88" t="str">
        <f>VLOOKUP(A183,'PAI 2025 GPS rempl2)'!$E$4:$L$502,8,0)</f>
        <v>C-3599-0200-0008-53105b</v>
      </c>
      <c r="H183" s="88" t="str">
        <f>VLOOKUP(A183,'PAI 2025 GPS rempl2)'!$A$4:$V$503,15,0)</f>
        <v>Estudio Económico 2024/2025 – Licencia obligatoria, elaborado y entregado  (Estudio Económico 2024/2025 – Licencia obligatoria)</v>
      </c>
      <c r="I183" s="88">
        <f>VLOOKUP(A183,'PAI 2025 GPS rempl2)'!$A$4:$V$503,17,0)</f>
        <v>1</v>
      </c>
      <c r="J183" s="88" t="str">
        <f>VLOOKUP(A183,'PAI 2025 GPS rempl2)'!$A$4:$V$503,18,0)</f>
        <v>Númerica</v>
      </c>
      <c r="K183" s="88" t="str">
        <f>VLOOKUP(A183,'PAI 2025 GPS rempl2)'!$A$4:$V$503,20,0)</f>
        <v>2025-02-17</v>
      </c>
      <c r="L183" s="88" t="str">
        <f>VLOOKUP(A183,'PAI 2025 GPS rempl2)'!$A$4:$V$503,21,0)</f>
        <v>2025-12-15</v>
      </c>
      <c r="M183" s="88" t="str">
        <f>VLOOKUP(A183,'PAI 2025 GPS rempl2)'!$A$4:$V$503,22,0)</f>
        <v>37-GRUPO DE TRABAJO DE ESTUDIOS ECONÓMICOS</v>
      </c>
      <c r="N183" s="88" t="s">
        <v>1687</v>
      </c>
      <c r="O183" s="88" t="s">
        <v>1688</v>
      </c>
      <c r="P183" s="88">
        <v>0</v>
      </c>
      <c r="Q183" s="88" t="s">
        <v>1786</v>
      </c>
    </row>
    <row r="184" spans="1:17" x14ac:dyDescent="0.25">
      <c r="A184" s="87" t="s">
        <v>973</v>
      </c>
      <c r="B184" s="87" t="s">
        <v>533</v>
      </c>
      <c r="C184" s="88" t="s">
        <v>1829</v>
      </c>
      <c r="D184" s="88" t="s">
        <v>1828</v>
      </c>
      <c r="E184" s="88" t="s">
        <v>880</v>
      </c>
      <c r="F184" s="88"/>
      <c r="G184" s="88"/>
      <c r="H184" s="88" t="str">
        <f>VLOOKUP(A184,'PAI 2025 GPS rempl2)'!$A$4:$V$503,15,0)</f>
        <v>Elaborar ficha técnica (Ficha técnica)</v>
      </c>
      <c r="I184" s="88">
        <f>VLOOKUP(A184,'PAI 2025 GPS rempl2)'!$A$4:$V$503,17,0)</f>
        <v>1</v>
      </c>
      <c r="J184" s="88" t="str">
        <f>VLOOKUP(A184,'PAI 2025 GPS rempl2)'!$A$4:$V$503,18,0)</f>
        <v>Númerica</v>
      </c>
      <c r="K184" s="88" t="str">
        <f>VLOOKUP(A184,'PAI 2025 GPS rempl2)'!$A$4:$V$503,20,0)</f>
        <v>2025-02-17</v>
      </c>
      <c r="L184" s="88" t="str">
        <f>VLOOKUP(A184,'PAI 2025 GPS rempl2)'!$A$4:$V$503,21,0)</f>
        <v>2025-12-15</v>
      </c>
      <c r="M184" s="88" t="str">
        <f>VLOOKUP(A184,'PAI 2025 GPS rempl2)'!$A$4:$V$503,22,0)</f>
        <v>37-GRUPO DE TRABAJO DE ESTUDIOS ECONÓMICOS</v>
      </c>
      <c r="N184" s="88"/>
      <c r="O184" s="88"/>
      <c r="P184" s="88"/>
      <c r="Q184" s="88"/>
    </row>
    <row r="185" spans="1:17" x14ac:dyDescent="0.25">
      <c r="A185" s="87" t="s">
        <v>974</v>
      </c>
      <c r="B185" s="87" t="s">
        <v>533</v>
      </c>
      <c r="C185" s="88" t="s">
        <v>1829</v>
      </c>
      <c r="D185" s="88" t="s">
        <v>1828</v>
      </c>
      <c r="E185" s="88" t="s">
        <v>880</v>
      </c>
      <c r="F185" s="88"/>
      <c r="G185" s="88"/>
      <c r="H185" s="88" t="str">
        <f>VLOOKUP(A185,'PAI 2025 GPS rempl2)'!$A$4:$V$503,15,0)</f>
        <v>Construir marco teórico (Documento Marco teórico)</v>
      </c>
      <c r="I185" s="88">
        <f>VLOOKUP(A185,'PAI 2025 GPS rempl2)'!$A$4:$V$503,17,0)</f>
        <v>1</v>
      </c>
      <c r="J185" s="88" t="str">
        <f>VLOOKUP(A185,'PAI 2025 GPS rempl2)'!$A$4:$V$503,18,0)</f>
        <v>Númerica</v>
      </c>
      <c r="K185" s="88" t="str">
        <f>VLOOKUP(A185,'PAI 2025 GPS rempl2)'!$A$4:$V$503,20,0)</f>
        <v>2025-02-24</v>
      </c>
      <c r="L185" s="88" t="str">
        <f>VLOOKUP(A185,'PAI 2025 GPS rempl2)'!$A$4:$V$503,21,0)</f>
        <v>2025-06-15</v>
      </c>
      <c r="M185" s="88" t="str">
        <f>VLOOKUP(A185,'PAI 2025 GPS rempl2)'!$A$4:$V$503,22,0)</f>
        <v>37-GRUPO DE TRABAJO DE ESTUDIOS ECONÓMICOS</v>
      </c>
      <c r="N185" s="88"/>
      <c r="O185" s="88"/>
      <c r="P185" s="88"/>
      <c r="Q185" s="88"/>
    </row>
    <row r="186" spans="1:17" x14ac:dyDescent="0.25">
      <c r="A186" s="87" t="s">
        <v>976</v>
      </c>
      <c r="B186" s="87" t="s">
        <v>533</v>
      </c>
      <c r="C186" s="88" t="s">
        <v>1829</v>
      </c>
      <c r="D186" s="88" t="s">
        <v>1828</v>
      </c>
      <c r="E186" s="88" t="s">
        <v>880</v>
      </c>
      <c r="F186" s="88"/>
      <c r="G186" s="88"/>
      <c r="H186" s="88" t="str">
        <f>VLOOKUP(A186,'PAI 2025 GPS rempl2)'!$A$4:$V$503,15,0)</f>
        <v>Desarrollar análisis económico parcial (Documento de análisis económico parcia)</v>
      </c>
      <c r="I186" s="88">
        <f>VLOOKUP(A186,'PAI 2025 GPS rempl2)'!$A$4:$V$503,17,0)</f>
        <v>1</v>
      </c>
      <c r="J186" s="88" t="str">
        <f>VLOOKUP(A186,'PAI 2025 GPS rempl2)'!$A$4:$V$503,18,0)</f>
        <v>Númerica</v>
      </c>
      <c r="K186" s="88" t="str">
        <f>VLOOKUP(A186,'PAI 2025 GPS rempl2)'!$A$4:$V$503,20,0)</f>
        <v>2025-02-24</v>
      </c>
      <c r="L186" s="88" t="str">
        <f>VLOOKUP(A186,'PAI 2025 GPS rempl2)'!$A$4:$V$503,21,0)</f>
        <v>2025-08-15</v>
      </c>
      <c r="M186" s="88" t="str">
        <f>VLOOKUP(A186,'PAI 2025 GPS rempl2)'!$A$4:$V$503,22,0)</f>
        <v>37-GRUPO DE TRABAJO DE ESTUDIOS ECONÓMICOS</v>
      </c>
      <c r="N186" s="88"/>
      <c r="O186" s="88"/>
      <c r="P186" s="88"/>
      <c r="Q186" s="88"/>
    </row>
    <row r="187" spans="1:17" x14ac:dyDescent="0.25">
      <c r="A187" s="87" t="s">
        <v>978</v>
      </c>
      <c r="B187" s="87" t="s">
        <v>533</v>
      </c>
      <c r="C187" s="88" t="s">
        <v>1829</v>
      </c>
      <c r="D187" s="88" t="s">
        <v>1828</v>
      </c>
      <c r="E187" s="88" t="s">
        <v>880</v>
      </c>
      <c r="F187" s="88"/>
      <c r="G187" s="88"/>
      <c r="H187" s="88" t="str">
        <f>VLOOKUP(A187,'PAI 2025 GPS rempl2)'!$A$4:$V$503,15,0)</f>
        <v>Recopilar datos y construir base de datos  (Base de datos)</v>
      </c>
      <c r="I187" s="88">
        <f>VLOOKUP(A187,'PAI 2025 GPS rempl2)'!$A$4:$V$503,17,0)</f>
        <v>1</v>
      </c>
      <c r="J187" s="88" t="str">
        <f>VLOOKUP(A187,'PAI 2025 GPS rempl2)'!$A$4:$V$503,18,0)</f>
        <v>Númerica</v>
      </c>
      <c r="K187" s="88" t="str">
        <f>VLOOKUP(A187,'PAI 2025 GPS rempl2)'!$A$4:$V$503,20,0)</f>
        <v>2025-03-01</v>
      </c>
      <c r="L187" s="88" t="str">
        <f>VLOOKUP(A187,'PAI 2025 GPS rempl2)'!$A$4:$V$503,21,0)</f>
        <v>2025-10-15</v>
      </c>
      <c r="M187" s="88" t="str">
        <f>VLOOKUP(A187,'PAI 2025 GPS rempl2)'!$A$4:$V$503,22,0)</f>
        <v>37-GRUPO DE TRABAJO DE ESTUDIOS ECONÓMICOS</v>
      </c>
      <c r="N187" s="88"/>
      <c r="O187" s="88"/>
      <c r="P187" s="88"/>
      <c r="Q187" s="88"/>
    </row>
    <row r="188" spans="1:17" x14ac:dyDescent="0.25">
      <c r="A188" s="87" t="s">
        <v>980</v>
      </c>
      <c r="B188" s="87" t="s">
        <v>533</v>
      </c>
      <c r="C188" s="88" t="s">
        <v>1829</v>
      </c>
      <c r="D188" s="88" t="s">
        <v>1828</v>
      </c>
      <c r="E188" s="88" t="s">
        <v>880</v>
      </c>
      <c r="F188" s="88"/>
      <c r="G188" s="88"/>
      <c r="H188" s="88" t="str">
        <f>VLOOKUP(A188,'PAI 2025 GPS rempl2)'!$A$4:$V$503,15,0)</f>
        <v>Desarrollar análisis económico final (Documento de análisis económico final)</v>
      </c>
      <c r="I188" s="88">
        <f>VLOOKUP(A188,'PAI 2025 GPS rempl2)'!$A$4:$V$503,17,0)</f>
        <v>1</v>
      </c>
      <c r="J188" s="88" t="str">
        <f>VLOOKUP(A188,'PAI 2025 GPS rempl2)'!$A$4:$V$503,18,0)</f>
        <v>Númerica</v>
      </c>
      <c r="K188" s="88" t="str">
        <f>VLOOKUP(A188,'PAI 2025 GPS rempl2)'!$A$4:$V$503,20,0)</f>
        <v>2025-04-01</v>
      </c>
      <c r="L188" s="88" t="str">
        <f>VLOOKUP(A188,'PAI 2025 GPS rempl2)'!$A$4:$V$503,21,0)</f>
        <v>2025-11-15</v>
      </c>
      <c r="M188" s="88" t="str">
        <f>VLOOKUP(A188,'PAI 2025 GPS rempl2)'!$A$4:$V$503,22,0)</f>
        <v>37-GRUPO DE TRABAJO DE ESTUDIOS ECONÓMICOS</v>
      </c>
      <c r="N188" s="88"/>
      <c r="O188" s="88"/>
      <c r="P188" s="88"/>
      <c r="Q188" s="88"/>
    </row>
    <row r="189" spans="1:17" x14ac:dyDescent="0.25">
      <c r="A189" s="87" t="s">
        <v>982</v>
      </c>
      <c r="B189" s="87" t="s">
        <v>533</v>
      </c>
      <c r="C189" s="88" t="s">
        <v>1829</v>
      </c>
      <c r="D189" s="88" t="s">
        <v>1828</v>
      </c>
      <c r="E189" s="88" t="s">
        <v>880</v>
      </c>
      <c r="F189" s="88"/>
      <c r="G189" s="88"/>
      <c r="H189" s="88" t="str">
        <f>VLOOKUP(A189,'PAI 2025 GPS rempl2)'!$A$4:$V$503,15,0)</f>
        <v>Entregar producto (Memorando/correo)</v>
      </c>
      <c r="I189" s="88">
        <f>VLOOKUP(A189,'PAI 2025 GPS rempl2)'!$A$4:$V$503,17,0)</f>
        <v>1</v>
      </c>
      <c r="J189" s="88" t="str">
        <f>VLOOKUP(A189,'PAI 2025 GPS rempl2)'!$A$4:$V$503,18,0)</f>
        <v>Númerica</v>
      </c>
      <c r="K189" s="88" t="str">
        <f>VLOOKUP(A189,'PAI 2025 GPS rempl2)'!$A$4:$V$503,20,0)</f>
        <v>2025-05-01</v>
      </c>
      <c r="L189" s="88" t="str">
        <f>VLOOKUP(A189,'PAI 2025 GPS rempl2)'!$A$4:$V$503,21,0)</f>
        <v>2025-12-15</v>
      </c>
      <c r="M189" s="88" t="str">
        <f>VLOOKUP(A189,'PAI 2025 GPS rempl2)'!$A$4:$V$503,22,0)</f>
        <v>37-GRUPO DE TRABAJO DE ESTUDIOS ECONÓMICOS</v>
      </c>
      <c r="N189" s="88"/>
      <c r="O189" s="88"/>
      <c r="P189" s="88"/>
      <c r="Q189" s="88"/>
    </row>
    <row r="190" spans="1:17" x14ac:dyDescent="0.25">
      <c r="A190" s="87" t="s">
        <v>984</v>
      </c>
      <c r="B190" s="87" t="s">
        <v>523</v>
      </c>
      <c r="C190" s="88" t="s">
        <v>1829</v>
      </c>
      <c r="D190" s="88" t="s">
        <v>1828</v>
      </c>
      <c r="E190" s="88" t="s">
        <v>880</v>
      </c>
      <c r="F190" s="88" t="s">
        <v>12</v>
      </c>
      <c r="G190" s="88" t="str">
        <f>VLOOKUP(A190,'PAI 2025 GPS rempl2)'!$E$4:$L$502,8,0)</f>
        <v>C-3599-0200-0008-53105b</v>
      </c>
      <c r="H190" s="88" t="str">
        <f>VLOOKUP(A190,'PAI 2025 GPS rempl2)'!$A$4:$V$503,15,0)</f>
        <v>Estudios Económicos Coyunturales, elaborados y entregados (Estudios Económicos Coyunturales)</v>
      </c>
      <c r="I190" s="88">
        <f>VLOOKUP(A190,'PAI 2025 GPS rempl2)'!$A$4:$V$503,17,0)</f>
        <v>50</v>
      </c>
      <c r="J190" s="88" t="str">
        <f>VLOOKUP(A190,'PAI 2025 GPS rempl2)'!$A$4:$V$503,18,0)</f>
        <v>Númerica</v>
      </c>
      <c r="K190" s="88" t="str">
        <f>VLOOKUP(A190,'PAI 2025 GPS rempl2)'!$A$4:$V$503,20,0)</f>
        <v>2025-01-02</v>
      </c>
      <c r="L190" s="88" t="str">
        <f>VLOOKUP(A190,'PAI 2025 GPS rempl2)'!$A$4:$V$503,21,0)</f>
        <v>2025-12-19</v>
      </c>
      <c r="M190" s="88" t="str">
        <f>VLOOKUP(A190,'PAI 2025 GPS rempl2)'!$A$4:$V$503,22,0)</f>
        <v>37-GRUPO DE TRABAJO DE ESTUDIOS ECONÓMICOS</v>
      </c>
      <c r="N190" s="88" t="s">
        <v>1687</v>
      </c>
      <c r="O190" s="88" t="s">
        <v>1688</v>
      </c>
      <c r="P190" s="88">
        <v>0</v>
      </c>
      <c r="Q190" s="88" t="s">
        <v>1786</v>
      </c>
    </row>
    <row r="191" spans="1:17" x14ac:dyDescent="0.25">
      <c r="A191" s="87" t="s">
        <v>986</v>
      </c>
      <c r="B191" s="87" t="s">
        <v>533</v>
      </c>
      <c r="C191" s="88" t="s">
        <v>1829</v>
      </c>
      <c r="D191" s="88" t="s">
        <v>1828</v>
      </c>
      <c r="E191" s="88" t="s">
        <v>880</v>
      </c>
      <c r="F191" s="88"/>
      <c r="G191" s="88"/>
      <c r="H191" s="88" t="str">
        <f>VLOOKUP(A191,'PAI 2025 GPS rempl2)'!$A$4:$V$503,15,0)</f>
        <v>Requerir a las diferentes áreas de la entidad, la identificación de los estudios económicos coyunturales que requieren sean elaborados por el Grupo de Estudios Económicos (Inventario de solicitudes de estudios coyunturales)</v>
      </c>
      <c r="I191" s="88">
        <f>VLOOKUP(A191,'PAI 2025 GPS rempl2)'!$A$4:$V$503,17,0)</f>
        <v>1</v>
      </c>
      <c r="J191" s="88" t="str">
        <f>VLOOKUP(A191,'PAI 2025 GPS rempl2)'!$A$4:$V$503,18,0)</f>
        <v>Númerica</v>
      </c>
      <c r="K191" s="88" t="str">
        <f>VLOOKUP(A191,'PAI 2025 GPS rempl2)'!$A$4:$V$503,20,0)</f>
        <v>2025-01-02</v>
      </c>
      <c r="L191" s="88" t="str">
        <f>VLOOKUP(A191,'PAI 2025 GPS rempl2)'!$A$4:$V$503,21,0)</f>
        <v>2025-02-28</v>
      </c>
      <c r="M191" s="88" t="str">
        <f>VLOOKUP(A191,'PAI 2025 GPS rempl2)'!$A$4:$V$503,22,0)</f>
        <v>37-GRUPO DE TRABAJO DE ESTUDIOS ECONÓMICOS</v>
      </c>
      <c r="N191" s="88"/>
      <c r="O191" s="88"/>
      <c r="P191" s="88"/>
      <c r="Q191" s="88"/>
    </row>
    <row r="192" spans="1:17" x14ac:dyDescent="0.25">
      <c r="A192" s="87" t="s">
        <v>988</v>
      </c>
      <c r="B192" s="87" t="s">
        <v>533</v>
      </c>
      <c r="C192" s="88" t="s">
        <v>1829</v>
      </c>
      <c r="D192" s="88" t="s">
        <v>1828</v>
      </c>
      <c r="E192" s="88" t="s">
        <v>880</v>
      </c>
      <c r="F192" s="88"/>
      <c r="G192" s="88"/>
      <c r="H192" s="88" t="str">
        <f>VLOOKUP(A192,'PAI 2025 GPS rempl2)'!$A$4:$V$503,15,0)</f>
        <v>Definir, a partir del análisis de las solicitudes de las áreas, las temáticas y  estudios conyunturales que serán desarrollados a lo largo de la vigencia por el Grupo de Estudios Económicos (Informe con estudios seleccionados)</v>
      </c>
      <c r="I192" s="88">
        <f>VLOOKUP(A192,'PAI 2025 GPS rempl2)'!$A$4:$V$503,17,0)</f>
        <v>1</v>
      </c>
      <c r="J192" s="88" t="str">
        <f>VLOOKUP(A192,'PAI 2025 GPS rempl2)'!$A$4:$V$503,18,0)</f>
        <v>Númerica</v>
      </c>
      <c r="K192" s="88" t="str">
        <f>VLOOKUP(A192,'PAI 2025 GPS rempl2)'!$A$4:$V$503,20,0)</f>
        <v>2025-03-01</v>
      </c>
      <c r="L192" s="88" t="str">
        <f>VLOOKUP(A192,'PAI 2025 GPS rempl2)'!$A$4:$V$503,21,0)</f>
        <v>2025-03-15</v>
      </c>
      <c r="M192" s="88" t="str">
        <f>VLOOKUP(A192,'PAI 2025 GPS rempl2)'!$A$4:$V$503,22,0)</f>
        <v>37-GRUPO DE TRABAJO DE ESTUDIOS ECONÓMICOS</v>
      </c>
      <c r="N192" s="88"/>
      <c r="O192" s="88"/>
      <c r="P192" s="88"/>
      <c r="Q192" s="88"/>
    </row>
    <row r="193" spans="1:17" x14ac:dyDescent="0.25">
      <c r="A193" s="87" t="s">
        <v>991</v>
      </c>
      <c r="B193" s="87" t="s">
        <v>533</v>
      </c>
      <c r="C193" s="88" t="s">
        <v>1829</v>
      </c>
      <c r="D193" s="88" t="s">
        <v>1828</v>
      </c>
      <c r="E193" s="88" t="s">
        <v>880</v>
      </c>
      <c r="F193" s="88"/>
      <c r="G193" s="88"/>
      <c r="H193" s="88" t="str">
        <f>VLOOKUP(A193,'PAI 2025 GPS rempl2)'!$A$4:$V$503,15,0)</f>
        <v>Definir un plan de trabajo para la elaboración y entrega de los estudios seleccionados (plan de trabajo)</v>
      </c>
      <c r="I193" s="88">
        <f>VLOOKUP(A193,'PAI 2025 GPS rempl2)'!$A$4:$V$503,17,0)</f>
        <v>1</v>
      </c>
      <c r="J193" s="88" t="str">
        <f>VLOOKUP(A193,'PAI 2025 GPS rempl2)'!$A$4:$V$503,18,0)</f>
        <v>Númerica</v>
      </c>
      <c r="K193" s="88" t="str">
        <f>VLOOKUP(A193,'PAI 2025 GPS rempl2)'!$A$4:$V$503,20,0)</f>
        <v>2025-03-17</v>
      </c>
      <c r="L193" s="88" t="str">
        <f>VLOOKUP(A193,'PAI 2025 GPS rempl2)'!$A$4:$V$503,21,0)</f>
        <v>2025-04-05</v>
      </c>
      <c r="M193" s="88" t="str">
        <f>VLOOKUP(A193,'PAI 2025 GPS rempl2)'!$A$4:$V$503,22,0)</f>
        <v>37-GRUPO DE TRABAJO DE ESTUDIOS ECONÓMICOS</v>
      </c>
      <c r="N193" s="88"/>
      <c r="O193" s="88"/>
      <c r="P193" s="88"/>
      <c r="Q193" s="88"/>
    </row>
    <row r="194" spans="1:17" x14ac:dyDescent="0.25">
      <c r="A194" s="87" t="s">
        <v>995</v>
      </c>
      <c r="B194" s="87" t="s">
        <v>533</v>
      </c>
      <c r="C194" s="88" t="s">
        <v>1829</v>
      </c>
      <c r="D194" s="88" t="s">
        <v>1828</v>
      </c>
      <c r="E194" s="88" t="s">
        <v>880</v>
      </c>
      <c r="F194" s="88"/>
      <c r="G194" s="88"/>
      <c r="H194" s="88" t="str">
        <f>VLOOKUP(A194,'PAI 2025 GPS rempl2)'!$A$4:$V$503,15,0)</f>
        <v>Ejecutar el plan de trabajo (Informe de seguimiento y/o ejecución del programa)</v>
      </c>
      <c r="I194" s="88">
        <f>VLOOKUP(A194,'PAI 2025 GPS rempl2)'!$A$4:$V$503,17,0)</f>
        <v>100</v>
      </c>
      <c r="J194" s="88" t="str">
        <f>VLOOKUP(A194,'PAI 2025 GPS rempl2)'!$A$4:$V$503,18,0)</f>
        <v>Porcentual</v>
      </c>
      <c r="K194" s="88" t="str">
        <f>VLOOKUP(A194,'PAI 2025 GPS rempl2)'!$A$4:$V$503,20,0)</f>
        <v>2025-04-07</v>
      </c>
      <c r="L194" s="88" t="str">
        <f>VLOOKUP(A194,'PAI 2025 GPS rempl2)'!$A$4:$V$503,21,0)</f>
        <v>2025-12-19</v>
      </c>
      <c r="M194" s="88" t="str">
        <f>VLOOKUP(A194,'PAI 2025 GPS rempl2)'!$A$4:$V$503,22,0)</f>
        <v>37-GRUPO DE TRABAJO DE ESTUDIOS ECONÓMICOS</v>
      </c>
      <c r="N194" s="88"/>
      <c r="O194" s="88"/>
      <c r="P194" s="88"/>
      <c r="Q194" s="88"/>
    </row>
    <row r="195" spans="1:17" x14ac:dyDescent="0.25">
      <c r="A195" s="87" t="s">
        <v>999</v>
      </c>
      <c r="B195" s="87" t="s">
        <v>523</v>
      </c>
      <c r="C195" s="88" t="s">
        <v>1819</v>
      </c>
      <c r="D195" s="88" t="s">
        <v>1830</v>
      </c>
      <c r="E195" s="88" t="s">
        <v>1734</v>
      </c>
      <c r="F195" s="88" t="s">
        <v>12</v>
      </c>
      <c r="G195" s="88" t="str">
        <f>VLOOKUP(A195,'PAI 2025 GPS rempl2)'!$E$4:$L$502,8,0)</f>
        <v>FUNCIONAMIENTO</v>
      </c>
      <c r="H195" s="88" t="str">
        <f>VLOOKUP(A195,'PAI 2025 GPS rempl2)'!$A$4:$V$503,15,0)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8">
        <f>VLOOKUP(A195,'PAI 2025 GPS rempl2)'!$A$4:$V$503,17,0)</f>
        <v>1</v>
      </c>
      <c r="J195" s="88" t="str">
        <f>VLOOKUP(A195,'PAI 2025 GPS rempl2)'!$A$4:$V$503,18,0)</f>
        <v>Númerica</v>
      </c>
      <c r="K195" s="88" t="str">
        <f>VLOOKUP(A195,'PAI 2025 GPS rempl2)'!$A$4:$V$503,20,0)</f>
        <v>2025-02-03</v>
      </c>
      <c r="L195" s="88" t="str">
        <f>VLOOKUP(A195,'PAI 2025 GPS rempl2)'!$A$4:$V$503,21,0)</f>
        <v>2025-11-26</v>
      </c>
      <c r="M195" s="88" t="str">
        <f>VLOOKUP(A195,'PAI 2025 GPS rempl2)'!$A$4:$V$503,22,0)</f>
        <v>7000-DESPACHO DEL SUPERINTENDENTE DELEGADO PARA LA PROTECCIÓN DE DATOS PERSONALES</v>
      </c>
      <c r="N195" s="88" t="s">
        <v>1687</v>
      </c>
      <c r="O195" s="88" t="s">
        <v>1688</v>
      </c>
      <c r="P195" s="88">
        <v>0</v>
      </c>
      <c r="Q195" s="88" t="s">
        <v>1786</v>
      </c>
    </row>
    <row r="196" spans="1:17" x14ac:dyDescent="0.25">
      <c r="A196" s="87" t="s">
        <v>1004</v>
      </c>
      <c r="B196" s="87" t="s">
        <v>533</v>
      </c>
      <c r="C196" s="88" t="s">
        <v>1819</v>
      </c>
      <c r="D196" s="88" t="s">
        <v>1830</v>
      </c>
      <c r="E196" s="88" t="s">
        <v>1734</v>
      </c>
      <c r="F196" s="88"/>
      <c r="G196" s="88"/>
      <c r="H196" s="88" t="str">
        <f>VLOOKUP(A196,'PAI 2025 GPS rempl2)'!$A$4:$V$503,15,0)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8">
        <f>VLOOKUP(A196,'PAI 2025 GPS rempl2)'!$A$4:$V$503,17,0)</f>
        <v>1</v>
      </c>
      <c r="J196" s="88" t="str">
        <f>VLOOKUP(A196,'PAI 2025 GPS rempl2)'!$A$4:$V$503,18,0)</f>
        <v>Númerica</v>
      </c>
      <c r="K196" s="88" t="str">
        <f>VLOOKUP(A196,'PAI 2025 GPS rempl2)'!$A$4:$V$503,20,0)</f>
        <v>2025-02-03</v>
      </c>
      <c r="L196" s="88" t="str">
        <f>VLOOKUP(A196,'PAI 2025 GPS rempl2)'!$A$4:$V$503,21,0)</f>
        <v>2025-05-12</v>
      </c>
      <c r="M196" s="88" t="str">
        <f>VLOOKUP(A196,'PAI 2025 GPS rempl2)'!$A$4:$V$503,22,0)</f>
        <v>7000-DESPACHO DEL SUPERINTENDENTE DELEGADO PARA LA PROTECCIÓN DE DATOS PERSONALES</v>
      </c>
      <c r="N196" s="88"/>
      <c r="O196" s="88"/>
      <c r="P196" s="88"/>
      <c r="Q196" s="88"/>
    </row>
    <row r="197" spans="1:17" x14ac:dyDescent="0.25">
      <c r="A197" s="87" t="s">
        <v>1007</v>
      </c>
      <c r="B197" s="87" t="s">
        <v>533</v>
      </c>
      <c r="C197" s="88" t="s">
        <v>1819</v>
      </c>
      <c r="D197" s="88" t="s">
        <v>1830</v>
      </c>
      <c r="E197" s="88" t="s">
        <v>1734</v>
      </c>
      <c r="F197" s="88"/>
      <c r="G197" s="88"/>
      <c r="H197" s="88" t="str">
        <f>VLOOKUP(A197,'PAI 2025 GPS rempl2)'!$A$4:$V$503,15,0)</f>
        <v>Elaborar documento con el desarrollo del estudio comparativo y un apartado de recomendaciones para la adopción o adaptación de dichas medidas en el marco regulatorio colombiano (Documento)</v>
      </c>
      <c r="I197" s="88">
        <f>VLOOKUP(A197,'PAI 2025 GPS rempl2)'!$A$4:$V$503,17,0)</f>
        <v>1</v>
      </c>
      <c r="J197" s="88" t="str">
        <f>VLOOKUP(A197,'PAI 2025 GPS rempl2)'!$A$4:$V$503,18,0)</f>
        <v>Númerica</v>
      </c>
      <c r="K197" s="88" t="str">
        <f>VLOOKUP(A197,'PAI 2025 GPS rempl2)'!$A$4:$V$503,20,0)</f>
        <v>2025-05-13</v>
      </c>
      <c r="L197" s="88" t="str">
        <f>VLOOKUP(A197,'PAI 2025 GPS rempl2)'!$A$4:$V$503,21,0)</f>
        <v>2025-10-17</v>
      </c>
      <c r="M197" s="88" t="str">
        <f>VLOOKUP(A197,'PAI 2025 GPS rempl2)'!$A$4:$V$503,22,0)</f>
        <v>7000-DESPACHO DEL SUPERINTENDENTE DELEGADO PARA LA PROTECCIÓN DE DATOS PERSONALES</v>
      </c>
      <c r="N197" s="88"/>
      <c r="O197" s="88"/>
      <c r="P197" s="88"/>
      <c r="Q197" s="88"/>
    </row>
    <row r="198" spans="1:17" x14ac:dyDescent="0.25">
      <c r="A198" s="87" t="s">
        <v>1011</v>
      </c>
      <c r="B198" s="87" t="s">
        <v>533</v>
      </c>
      <c r="C198" s="88" t="s">
        <v>1819</v>
      </c>
      <c r="D198" s="88" t="s">
        <v>1830</v>
      </c>
      <c r="E198" s="88" t="s">
        <v>1734</v>
      </c>
      <c r="F198" s="88"/>
      <c r="G198" s="88"/>
      <c r="H198" s="88" t="str">
        <f>VLOOKUP(A198,'PAI 2025 GPS rempl2)'!$A$4:$V$503,15,0)</f>
        <v>Solicitar la publicación del documento con el propósito que entidades públicas y privadas conozcan los efectos de la Inteligencia Artificial (IA) al derecho en cuestión (Link de publicación)</v>
      </c>
      <c r="I198" s="88">
        <f>VLOOKUP(A198,'PAI 2025 GPS rempl2)'!$A$4:$V$503,17,0)</f>
        <v>1</v>
      </c>
      <c r="J198" s="88" t="str">
        <f>VLOOKUP(A198,'PAI 2025 GPS rempl2)'!$A$4:$V$503,18,0)</f>
        <v>Númerica</v>
      </c>
      <c r="K198" s="88" t="str">
        <f>VLOOKUP(A198,'PAI 2025 GPS rempl2)'!$A$4:$V$503,20,0)</f>
        <v>2025-10-17</v>
      </c>
      <c r="L198" s="88" t="str">
        <f>VLOOKUP(A198,'PAI 2025 GPS rempl2)'!$A$4:$V$503,21,0)</f>
        <v>2025-11-26</v>
      </c>
      <c r="M198" s="88" t="str">
        <f>VLOOKUP(A198,'PAI 2025 GPS rempl2)'!$A$4:$V$503,22,0)</f>
        <v>7000-DESPACHO DEL SUPERINTENDENTE DELEGADO PARA LA PROTECCIÓN DE DATOS PERSONALES</v>
      </c>
      <c r="N198" s="88"/>
      <c r="O198" s="88"/>
      <c r="P198" s="88"/>
      <c r="Q198" s="88"/>
    </row>
    <row r="199" spans="1:17" x14ac:dyDescent="0.25">
      <c r="A199" s="87" t="s">
        <v>1012</v>
      </c>
      <c r="B199" s="87" t="s">
        <v>523</v>
      </c>
      <c r="C199" s="88" t="s">
        <v>1829</v>
      </c>
      <c r="D199" s="88" t="s">
        <v>1828</v>
      </c>
      <c r="E199" s="88" t="s">
        <v>880</v>
      </c>
      <c r="F199" s="88" t="s">
        <v>10</v>
      </c>
      <c r="G199" s="88" t="str">
        <f>VLOOKUP(A199,'PAI 2025 GPS rempl2)'!$E$4:$L$502,8,0)</f>
        <v>C-3503-0200-0012-20104c</v>
      </c>
      <c r="H199" s="88" t="str">
        <f>VLOOKUP(A199,'PAI 2025 GPS rempl2)'!$A$4:$V$503,15,0)</f>
        <v>Lineamientos para generar conciencia sobre el debido tratamiento de datos personales en los procesos de transferencia de tecnología para salvaguardar el derecho en dichos procesos,  divulgado.  (informe de conclusiones/único entregable)</v>
      </c>
      <c r="I199" s="88">
        <f>VLOOKUP(A199,'PAI 2025 GPS rempl2)'!$A$4:$V$503,17,0)</f>
        <v>1</v>
      </c>
      <c r="J199" s="88" t="str">
        <f>VLOOKUP(A199,'PAI 2025 GPS rempl2)'!$A$4:$V$503,18,0)</f>
        <v>Númerica</v>
      </c>
      <c r="K199" s="88" t="str">
        <f>VLOOKUP(A199,'PAI 2025 GPS rempl2)'!$A$4:$V$503,20,0)</f>
        <v>2025-03-04</v>
      </c>
      <c r="L199" s="88" t="str">
        <f>VLOOKUP(A199,'PAI 2025 GPS rempl2)'!$A$4:$V$503,21,0)</f>
        <v>2025-09-26</v>
      </c>
      <c r="M199" s="88" t="str">
        <f>VLOOKUP(A199,'PAI 2025 GPS rempl2)'!$A$4:$V$503,22,0)</f>
        <v>7000-DESPACHO DEL SUPERINTENDENTE DELEGADO PARA LA PROTECCIÓN DE DATOS PERSONALES</v>
      </c>
      <c r="N199" s="88" t="s">
        <v>1691</v>
      </c>
      <c r="O199" s="88" t="s">
        <v>1692</v>
      </c>
      <c r="P199" s="88" t="s">
        <v>1854</v>
      </c>
      <c r="Q199" s="88" t="s">
        <v>2036</v>
      </c>
    </row>
    <row r="200" spans="1:17" x14ac:dyDescent="0.25">
      <c r="A200" s="87" t="s">
        <v>1016</v>
      </c>
      <c r="B200" s="87" t="s">
        <v>533</v>
      </c>
      <c r="C200" s="88" t="s">
        <v>1829</v>
      </c>
      <c r="D200" s="88" t="s">
        <v>1828</v>
      </c>
      <c r="E200" s="88" t="s">
        <v>880</v>
      </c>
      <c r="F200" s="88"/>
      <c r="G200" s="88"/>
      <c r="H200" s="88" t="str">
        <f>VLOOKUP(A200,'PAI 2025 GPS rempl2)'!$A$4:$V$503,15,0)</f>
        <v>Realizar sensibilización de los lineamientos sobre el tratamiento de datos personales en los procesos de transferencia de tecnología con los sectores instruidos. (Correo electrónico con la evidencia de la realización de la socialización/único entregable)</v>
      </c>
      <c r="I200" s="88">
        <f>VLOOKUP(A200,'PAI 2025 GPS rempl2)'!$A$4:$V$503,17,0)</f>
        <v>1</v>
      </c>
      <c r="J200" s="88" t="str">
        <f>VLOOKUP(A200,'PAI 2025 GPS rempl2)'!$A$4:$V$503,18,0)</f>
        <v>Númerica</v>
      </c>
      <c r="K200" s="88" t="str">
        <f>VLOOKUP(A200,'PAI 2025 GPS rempl2)'!$A$4:$V$503,20,0)</f>
        <v>2025-03-04</v>
      </c>
      <c r="L200" s="88" t="str">
        <f>VLOOKUP(A200,'PAI 2025 GPS rempl2)'!$A$4:$V$503,21,0)</f>
        <v>2025-06-27</v>
      </c>
      <c r="M200" s="88" t="str">
        <f>VLOOKUP(A200,'PAI 2025 GPS rempl2)'!$A$4:$V$503,22,0)</f>
        <v>7000-DESPACHO DEL SUPERINTENDENTE DELEGADO PARA LA PROTECCIÓN DE DATOS PERSONALES</v>
      </c>
      <c r="N200" s="88"/>
      <c r="O200" s="88"/>
      <c r="P200" s="88"/>
      <c r="Q200" s="88"/>
    </row>
    <row r="201" spans="1:17" x14ac:dyDescent="0.25">
      <c r="A201" s="87" t="s">
        <v>1017</v>
      </c>
      <c r="B201" s="87" t="s">
        <v>533</v>
      </c>
      <c r="C201" s="88" t="s">
        <v>1829</v>
      </c>
      <c r="D201" s="88" t="s">
        <v>1828</v>
      </c>
      <c r="E201" s="88" t="s">
        <v>880</v>
      </c>
      <c r="F201" s="88"/>
      <c r="G201" s="88"/>
      <c r="H201" s="88" t="str">
        <f>VLOOKUP(A201,'PAI 2025 GPS rempl2)'!$A$4:$V$503,15,0)</f>
        <v>Realizar un informe con las conclusiones y reflexiones sobre la sinergias entre las propiedad industrial y el debido de tratamiento datos personales. (Informe elaborado)</v>
      </c>
      <c r="I201" s="88">
        <f>VLOOKUP(A201,'PAI 2025 GPS rempl2)'!$A$4:$V$503,17,0)</f>
        <v>1</v>
      </c>
      <c r="J201" s="88" t="str">
        <f>VLOOKUP(A201,'PAI 2025 GPS rempl2)'!$A$4:$V$503,18,0)</f>
        <v>Númerica</v>
      </c>
      <c r="K201" s="88" t="str">
        <f>VLOOKUP(A201,'PAI 2025 GPS rempl2)'!$A$4:$V$503,20,0)</f>
        <v>2025-07-01</v>
      </c>
      <c r="L201" s="88" t="str">
        <f>VLOOKUP(A201,'PAI 2025 GPS rempl2)'!$A$4:$V$503,21,0)</f>
        <v>2025-09-26</v>
      </c>
      <c r="M201" s="88" t="str">
        <f>VLOOKUP(A201,'PAI 2025 GPS rempl2)'!$A$4:$V$503,22,0)</f>
        <v>7000-DESPACHO DEL SUPERINTENDENTE DELEGADO PARA LA PROTECCIÓN DE DATOS PERSONALES</v>
      </c>
      <c r="N201" s="88"/>
      <c r="O201" s="88"/>
      <c r="P201" s="88"/>
      <c r="Q201" s="88"/>
    </row>
    <row r="202" spans="1:17" x14ac:dyDescent="0.25">
      <c r="A202" s="87" t="s">
        <v>1018</v>
      </c>
      <c r="B202" s="87" t="s">
        <v>523</v>
      </c>
      <c r="C202" s="88" t="s">
        <v>1819</v>
      </c>
      <c r="D202" s="88" t="s">
        <v>1827</v>
      </c>
      <c r="E202" s="88" t="s">
        <v>826</v>
      </c>
      <c r="F202" s="88" t="s">
        <v>13</v>
      </c>
      <c r="G202" s="88" t="str">
        <f>VLOOKUP(A202,'PAI 2025 GPS rempl2)'!$E$4:$L$502,8,0)</f>
        <v>FUNCIONAMIENTO</v>
      </c>
      <c r="H202" s="88" t="str">
        <f>VLOOKUP(A202,'PAI 2025 GPS rempl2)'!$A$4:$V$503,15,0)</f>
        <v>Actuaciones colaborativas con autoridades de protección de datos internacionales en busca de establecer buenas prácticas al momento de investigar compañías con presencia transfronteriza, realizada y documentada (Informe / único entregable)</v>
      </c>
      <c r="I202" s="88">
        <f>VLOOKUP(A202,'PAI 2025 GPS rempl2)'!$A$4:$V$503,17,0)</f>
        <v>1</v>
      </c>
      <c r="J202" s="88" t="str">
        <f>VLOOKUP(A202,'PAI 2025 GPS rempl2)'!$A$4:$V$503,18,0)</f>
        <v>Númerica</v>
      </c>
      <c r="K202" s="88" t="str">
        <f>VLOOKUP(A202,'PAI 2025 GPS rempl2)'!$A$4:$V$503,20,0)</f>
        <v>2025-04-01</v>
      </c>
      <c r="L202" s="88" t="str">
        <f>VLOOKUP(A202,'PAI 2025 GPS rempl2)'!$A$4:$V$503,21,0)</f>
        <v>2025-08-28</v>
      </c>
      <c r="M202" s="88" t="str">
        <f>VLOOKUP(A202,'PAI 2025 GPS rempl2)'!$A$4:$V$503,22,0)</f>
        <v>7000-DESPACHO DEL SUPERINTENDENTE DELEGADO PARA LA PROTECCIÓN DE DATOS PERSONALES</v>
      </c>
      <c r="N202" s="88" t="s">
        <v>1694</v>
      </c>
      <c r="O202" s="88" t="s">
        <v>1733</v>
      </c>
      <c r="P202" s="88" t="s">
        <v>1855</v>
      </c>
      <c r="Q202" s="88" t="s">
        <v>1789</v>
      </c>
    </row>
    <row r="203" spans="1:17" x14ac:dyDescent="0.25">
      <c r="A203" s="87" t="s">
        <v>1022</v>
      </c>
      <c r="B203" s="87" t="s">
        <v>533</v>
      </c>
      <c r="C203" s="88" t="s">
        <v>1819</v>
      </c>
      <c r="D203" s="88" t="s">
        <v>1827</v>
      </c>
      <c r="E203" s="88" t="s">
        <v>826</v>
      </c>
      <c r="F203" s="88"/>
      <c r="G203" s="88"/>
      <c r="H203" s="88" t="str">
        <f>VLOOKUP(A203,'PAI 2025 GPS rempl2)'!$A$4:$V$503,15,0)</f>
        <v>Exponer ante un foro internacional las lecciones aprendidas de una actuación administrativa frente a una compañía con presencia transfronteriza (Captura de pantalla o imágenes de la exposición realizada/único entregable)</v>
      </c>
      <c r="I203" s="88">
        <f>VLOOKUP(A203,'PAI 2025 GPS rempl2)'!$A$4:$V$503,17,0)</f>
        <v>1</v>
      </c>
      <c r="J203" s="88" t="str">
        <f>VLOOKUP(A203,'PAI 2025 GPS rempl2)'!$A$4:$V$503,18,0)</f>
        <v>Númerica</v>
      </c>
      <c r="K203" s="88" t="str">
        <f>VLOOKUP(A203,'PAI 2025 GPS rempl2)'!$A$4:$V$503,20,0)</f>
        <v>2025-04-01</v>
      </c>
      <c r="L203" s="88" t="str">
        <f>VLOOKUP(A203,'PAI 2025 GPS rempl2)'!$A$4:$V$503,21,0)</f>
        <v>2025-06-27</v>
      </c>
      <c r="M203" s="88" t="str">
        <f>VLOOKUP(A203,'PAI 2025 GPS rempl2)'!$A$4:$V$503,22,0)</f>
        <v>7000-DESPACHO DEL SUPERINTENDENTE DELEGADO PARA LA PROTECCIÓN DE DATOS PERSONALES</v>
      </c>
      <c r="N203" s="88"/>
      <c r="O203" s="88"/>
      <c r="P203" s="88"/>
      <c r="Q203" s="88"/>
    </row>
    <row r="204" spans="1:17" x14ac:dyDescent="0.25">
      <c r="A204" s="87" t="s">
        <v>1024</v>
      </c>
      <c r="B204" s="87" t="s">
        <v>533</v>
      </c>
      <c r="C204" s="88" t="s">
        <v>1819</v>
      </c>
      <c r="D204" s="88" t="s">
        <v>1827</v>
      </c>
      <c r="E204" s="88" t="s">
        <v>826</v>
      </c>
      <c r="F204" s="88"/>
      <c r="G204" s="88"/>
      <c r="H204" s="88" t="str">
        <f>VLOOKUP(A204,'PAI 2025 GPS rempl2)'!$A$4:$V$503,15,0)</f>
        <v>Elaborar informe que recopile las conclusiones con las autoridades de protección de datos internacionales de buenas prácticas al momento de investigar compañías con presencia transfronteriza. (Informe/único entregable)</v>
      </c>
      <c r="I204" s="88">
        <f>VLOOKUP(A204,'PAI 2025 GPS rempl2)'!$A$4:$V$503,17,0)</f>
        <v>1</v>
      </c>
      <c r="J204" s="88" t="str">
        <f>VLOOKUP(A204,'PAI 2025 GPS rempl2)'!$A$4:$V$503,18,0)</f>
        <v>Númerica</v>
      </c>
      <c r="K204" s="88" t="str">
        <f>VLOOKUP(A204,'PAI 2025 GPS rempl2)'!$A$4:$V$503,20,0)</f>
        <v>2025-07-01</v>
      </c>
      <c r="L204" s="88" t="str">
        <f>VLOOKUP(A204,'PAI 2025 GPS rempl2)'!$A$4:$V$503,21,0)</f>
        <v>2025-08-28</v>
      </c>
      <c r="M204" s="88" t="str">
        <f>VLOOKUP(A204,'PAI 2025 GPS rempl2)'!$A$4:$V$503,22,0)</f>
        <v>7000-DESPACHO DEL SUPERINTENDENTE DELEGADO PARA LA PROTECCIÓN DE DATOS PERSONALES</v>
      </c>
      <c r="N204" s="88"/>
      <c r="O204" s="88"/>
      <c r="P204" s="88"/>
      <c r="Q204" s="88"/>
    </row>
    <row r="205" spans="1:17" x14ac:dyDescent="0.25">
      <c r="A205" s="87" t="s">
        <v>1025</v>
      </c>
      <c r="B205" s="87" t="s">
        <v>523</v>
      </c>
      <c r="C205" s="88" t="s">
        <v>1819</v>
      </c>
      <c r="D205" s="88" t="s">
        <v>1827</v>
      </c>
      <c r="E205" s="88" t="s">
        <v>826</v>
      </c>
      <c r="F205" s="88" t="s">
        <v>10</v>
      </c>
      <c r="G205" s="88" t="str">
        <f>VLOOKUP(A205,'PAI 2025 GPS rempl2)'!$E$4:$L$502,8,0)</f>
        <v>C-3503-0200-0012-20104c</v>
      </c>
      <c r="H205" s="88" t="str">
        <f>VLOOKUP(A205,'PAI 2025 GPS rempl2)'!$A$4:$V$503,15,0)</f>
        <v>Eventos en temas relacionados con datos personales, realizados  (Pantallazos o captura de pantalla /único entregable)</v>
      </c>
      <c r="I205" s="88">
        <f>VLOOKUP(A205,'PAI 2025 GPS rempl2)'!$A$4:$V$503,17,0)</f>
        <v>2</v>
      </c>
      <c r="J205" s="88" t="str">
        <f>VLOOKUP(A205,'PAI 2025 GPS rempl2)'!$A$4:$V$503,18,0)</f>
        <v>Númerica</v>
      </c>
      <c r="K205" s="88" t="str">
        <f>VLOOKUP(A205,'PAI 2025 GPS rempl2)'!$A$4:$V$503,20,0)</f>
        <v>2025-02-04</v>
      </c>
      <c r="L205" s="88" t="str">
        <f>VLOOKUP(A205,'PAI 2025 GPS rempl2)'!$A$4:$V$503,21,0)</f>
        <v>2025-11-28</v>
      </c>
      <c r="M205" s="88" t="str">
        <f>VLOOKUP(A205,'PAI 2025 GPS rempl2)'!$A$4:$V$503,22,0)</f>
        <v>7000-DESPACHO DEL SUPERINTENDENTE DELEGADO PARA LA PROTECCIÓN DE DATOS PERSONALES;
73-GRUPO DE TRABAJO DE COMUNICACION</v>
      </c>
      <c r="N205" s="88" t="s">
        <v>1691</v>
      </c>
      <c r="O205" s="88" t="s">
        <v>1692</v>
      </c>
      <c r="P205" s="88" t="s">
        <v>1856</v>
      </c>
      <c r="Q205" s="88" t="s">
        <v>2036</v>
      </c>
    </row>
    <row r="206" spans="1:17" x14ac:dyDescent="0.25">
      <c r="A206" s="87" t="s">
        <v>1029</v>
      </c>
      <c r="B206" s="87" t="s">
        <v>533</v>
      </c>
      <c r="C206" s="88" t="s">
        <v>1819</v>
      </c>
      <c r="D206" s="88" t="s">
        <v>1827</v>
      </c>
      <c r="E206" s="88" t="s">
        <v>826</v>
      </c>
      <c r="F206" s="88"/>
      <c r="G206" s="88"/>
      <c r="H206" s="88" t="str">
        <f>VLOOKUP(A206,'PAI 2025 GPS rempl2)'!$A$4:$V$503,15,0)</f>
        <v>Solicitar publicación de la fecha del evento en el calendario de eventos de la entidad  al Grupo de Comunicaciones  (captura de pantalla de la publicación de la fecha del evento / único entregable)</v>
      </c>
      <c r="I206" s="88">
        <f>VLOOKUP(A206,'PAI 2025 GPS rempl2)'!$A$4:$V$503,17,0)</f>
        <v>2</v>
      </c>
      <c r="J206" s="88" t="str">
        <f>VLOOKUP(A206,'PAI 2025 GPS rempl2)'!$A$4:$V$503,18,0)</f>
        <v>Númerica</v>
      </c>
      <c r="K206" s="88" t="str">
        <f>VLOOKUP(A206,'PAI 2025 GPS rempl2)'!$A$4:$V$503,20,0)</f>
        <v>2025-02-04</v>
      </c>
      <c r="L206" s="88" t="str">
        <f>VLOOKUP(A206,'PAI 2025 GPS rempl2)'!$A$4:$V$503,21,0)</f>
        <v>2025-08-29</v>
      </c>
      <c r="M206" s="88" t="str">
        <f>VLOOKUP(A206,'PAI 2025 GPS rempl2)'!$A$4:$V$503,22,0)</f>
        <v>7000-DESPACHO DEL SUPERINTENDENTE DELEGADO PARA LA PROTECCIÓN DE DATOS PERSONALES</v>
      </c>
      <c r="N206" s="88"/>
      <c r="O206" s="88"/>
      <c r="P206" s="88"/>
      <c r="Q206" s="88"/>
    </row>
    <row r="207" spans="1:17" x14ac:dyDescent="0.25">
      <c r="A207" s="87" t="s">
        <v>1031</v>
      </c>
      <c r="B207" s="87" t="s">
        <v>533</v>
      </c>
      <c r="C207" s="88" t="s">
        <v>1819</v>
      </c>
      <c r="D207" s="88" t="s">
        <v>1827</v>
      </c>
      <c r="E207" s="88" t="s">
        <v>826</v>
      </c>
      <c r="F207" s="88"/>
      <c r="G207" s="88"/>
      <c r="H207" s="88" t="str">
        <f>VLOOKUP(A207,'PAI 2025 GPS rempl2)'!$A$4:$V$503,15,0)</f>
        <v>Diligenciar check list del evento con la fecha definitiva igual a la publicada en el  calendario de eventos  (documento de check list para la realización del evento / único entregable)</v>
      </c>
      <c r="I207" s="88">
        <f>VLOOKUP(A207,'PAI 2025 GPS rempl2)'!$A$4:$V$503,17,0)</f>
        <v>2</v>
      </c>
      <c r="J207" s="88" t="str">
        <f>VLOOKUP(A207,'PAI 2025 GPS rempl2)'!$A$4:$V$503,18,0)</f>
        <v>Númerica</v>
      </c>
      <c r="K207" s="88" t="str">
        <f>VLOOKUP(A207,'PAI 2025 GPS rempl2)'!$A$4:$V$503,20,0)</f>
        <v>2025-09-01</v>
      </c>
      <c r="L207" s="88" t="str">
        <f>VLOOKUP(A207,'PAI 2025 GPS rempl2)'!$A$4:$V$503,21,0)</f>
        <v>2025-09-25</v>
      </c>
      <c r="M207" s="88" t="str">
        <f>VLOOKUP(A207,'PAI 2025 GPS rempl2)'!$A$4:$V$503,22,0)</f>
        <v>7000-DESPACHO DEL SUPERINTENDENTE DELEGADO PARA LA PROTECCIÓN DE DATOS PERSONALES</v>
      </c>
      <c r="N207" s="88"/>
      <c r="O207" s="88"/>
      <c r="P207" s="88"/>
      <c r="Q207" s="88"/>
    </row>
    <row r="208" spans="1:17" x14ac:dyDescent="0.25">
      <c r="A208" s="87" t="s">
        <v>1035</v>
      </c>
      <c r="B208" s="87" t="s">
        <v>533</v>
      </c>
      <c r="C208" s="88" t="s">
        <v>1819</v>
      </c>
      <c r="D208" s="88" t="s">
        <v>1827</v>
      </c>
      <c r="E208" s="88" t="s">
        <v>826</v>
      </c>
      <c r="F208" s="88"/>
      <c r="G208" s="88"/>
      <c r="H208" s="88" t="str">
        <f>VLOOKUP(A208,'PAI 2025 GPS rempl2)'!$A$4:$V$503,15,0)</f>
        <v>Elaborar y enviar agenda definitiva para ser publicada  (correo electrónico con agenda definitiva / único entregable)</v>
      </c>
      <c r="I208" s="88">
        <f>VLOOKUP(A208,'PAI 2025 GPS rempl2)'!$A$4:$V$503,17,0)</f>
        <v>2</v>
      </c>
      <c r="J208" s="88" t="str">
        <f>VLOOKUP(A208,'PAI 2025 GPS rempl2)'!$A$4:$V$503,18,0)</f>
        <v>Númerica</v>
      </c>
      <c r="K208" s="88" t="str">
        <f>VLOOKUP(A208,'PAI 2025 GPS rempl2)'!$A$4:$V$503,20,0)</f>
        <v>2025-09-26</v>
      </c>
      <c r="L208" s="88" t="str">
        <f>VLOOKUP(A208,'PAI 2025 GPS rempl2)'!$A$4:$V$503,21,0)</f>
        <v>2025-10-14</v>
      </c>
      <c r="M208" s="88" t="str">
        <f>VLOOKUP(A208,'PAI 2025 GPS rempl2)'!$A$4:$V$503,22,0)</f>
        <v>7000-DESPACHO DEL SUPERINTENDENTE DELEGADO PARA LA PROTECCIÓN DE DATOS PERSONALES</v>
      </c>
      <c r="N208" s="88"/>
      <c r="O208" s="88"/>
      <c r="P208" s="88"/>
      <c r="Q208" s="88"/>
    </row>
    <row r="209" spans="1:17" x14ac:dyDescent="0.25">
      <c r="A209" s="87" t="s">
        <v>1038</v>
      </c>
      <c r="B209" s="87" t="s">
        <v>1813</v>
      </c>
      <c r="C209" s="88" t="s">
        <v>1819</v>
      </c>
      <c r="D209" s="88" t="s">
        <v>1827</v>
      </c>
      <c r="E209" s="88" t="s">
        <v>826</v>
      </c>
      <c r="F209" s="88"/>
      <c r="G209" s="88"/>
      <c r="H209" s="88" t="str">
        <f>VLOOKUP(A209,'PAI 2025 GPS rempl2)'!$A$4:$V$503,15,0)</f>
        <v>Publicar Agenda definitiva  (Captura de pantalla de la publicación)</v>
      </c>
      <c r="I209" s="88">
        <f>VLOOKUP(A209,'PAI 2025 GPS rempl2)'!$A$4:$V$503,17,0)</f>
        <v>2</v>
      </c>
      <c r="J209" s="88" t="str">
        <f>VLOOKUP(A209,'PAI 2025 GPS rempl2)'!$A$4:$V$503,18,0)</f>
        <v>Númerica</v>
      </c>
      <c r="K209" s="88" t="str">
        <f>VLOOKUP(A209,'PAI 2025 GPS rempl2)'!$A$4:$V$503,20,0)</f>
        <v>2025-10-15</v>
      </c>
      <c r="L209" s="88" t="str">
        <f>VLOOKUP(A209,'PAI 2025 GPS rempl2)'!$A$4:$V$503,21,0)</f>
        <v>2025-10-22</v>
      </c>
      <c r="M209" s="88" t="str">
        <f>VLOOKUP(A209,'PAI 2025 GPS rempl2)'!$A$4:$V$503,22,0)</f>
        <v>73-GRUPO DE TRABAJO DE COMUNICACION</v>
      </c>
      <c r="N209" s="88"/>
      <c r="O209" s="88"/>
      <c r="P209" s="88"/>
      <c r="Q209" s="88"/>
    </row>
    <row r="210" spans="1:17" x14ac:dyDescent="0.25">
      <c r="A210" s="87" t="s">
        <v>1041</v>
      </c>
      <c r="B210" s="87" t="s">
        <v>533</v>
      </c>
      <c r="C210" s="88" t="s">
        <v>1819</v>
      </c>
      <c r="D210" s="88" t="s">
        <v>1827</v>
      </c>
      <c r="E210" s="88" t="s">
        <v>826</v>
      </c>
      <c r="F210" s="88"/>
      <c r="G210" s="88"/>
      <c r="H210" s="88" t="str">
        <f>VLOOKUP(A210,'PAI 2025 GPS rempl2)'!$A$4:$V$503,15,0)</f>
        <v>Realizar el evento (fotografías del evento realizado / único entregable)()</v>
      </c>
      <c r="I210" s="88">
        <f>VLOOKUP(A210,'PAI 2025 GPS rempl2)'!$A$4:$V$503,17,0)</f>
        <v>2</v>
      </c>
      <c r="J210" s="88" t="str">
        <f>VLOOKUP(A210,'PAI 2025 GPS rempl2)'!$A$4:$V$503,18,0)</f>
        <v>Númerica</v>
      </c>
      <c r="K210" s="88" t="str">
        <f>VLOOKUP(A210,'PAI 2025 GPS rempl2)'!$A$4:$V$503,20,0)</f>
        <v>2025-10-23</v>
      </c>
      <c r="L210" s="88" t="str">
        <f>VLOOKUP(A210,'PAI 2025 GPS rempl2)'!$A$4:$V$503,21,0)</f>
        <v>2025-11-28</v>
      </c>
      <c r="M210" s="88" t="str">
        <f>VLOOKUP(A210,'PAI 2025 GPS rempl2)'!$A$4:$V$503,22,0)</f>
        <v>7000-DESPACHO DEL SUPERINTENDENTE DELEGADO PARA LA PROTECCIÓN DE DATOS PERSONALES;
73-GRUPO DE TRABAJO DE COMUNICACION</v>
      </c>
      <c r="N210" s="88"/>
      <c r="O210" s="88"/>
      <c r="P210" s="88"/>
      <c r="Q210" s="88"/>
    </row>
    <row r="211" spans="1:17" x14ac:dyDescent="0.25">
      <c r="A211" s="87" t="s">
        <v>1044</v>
      </c>
      <c r="B211" s="87" t="s">
        <v>523</v>
      </c>
      <c r="C211" s="88" t="s">
        <v>1819</v>
      </c>
      <c r="D211" s="88" t="s">
        <v>1823</v>
      </c>
      <c r="E211" s="88" t="s">
        <v>724</v>
      </c>
      <c r="F211" s="88" t="s">
        <v>10</v>
      </c>
      <c r="G211" s="88" t="str">
        <f>VLOOKUP(A211,'PAI 2025 GPS rempl2)'!$E$4:$L$502,8,0)</f>
        <v>FUNCIONAMIENTO</v>
      </c>
      <c r="H211" s="88" t="str">
        <f>VLOOKUP(A211,'PAI 2025 GPS rempl2)'!$A$4:$V$503,15,0)</f>
        <v>Campaña de divulgación para fortalecer el empoderamiento de las personas sobre sus datos, ejecutada (Pantallazos con la publicación/único entregable)</v>
      </c>
      <c r="I211" s="88">
        <f>VLOOKUP(A211,'PAI 2025 GPS rempl2)'!$A$4:$V$503,17,0)</f>
        <v>1</v>
      </c>
      <c r="J211" s="88" t="str">
        <f>VLOOKUP(A211,'PAI 2025 GPS rempl2)'!$A$4:$V$503,18,0)</f>
        <v>Númerica</v>
      </c>
      <c r="K211" s="88" t="str">
        <f>VLOOKUP(A211,'PAI 2025 GPS rempl2)'!$A$4:$V$503,20,0)</f>
        <v>2025-02-03</v>
      </c>
      <c r="L211" s="88" t="str">
        <f>VLOOKUP(A211,'PAI 2025 GPS rempl2)'!$A$4:$V$503,21,0)</f>
        <v>2025-06-09</v>
      </c>
      <c r="M211" s="88" t="str">
        <f>VLOOKUP(A211,'PAI 2025 GPS rempl2)'!$A$4:$V$503,22,0)</f>
        <v>7000-DESPACHO DEL SUPERINTENDENTE DELEGADO PARA LA PROTECCIÓN DE DATOS PERSONALES;
73-GRUPO DE TRABAJO DE COMUNICACION</v>
      </c>
      <c r="N211" s="88" t="s">
        <v>1691</v>
      </c>
      <c r="O211" s="88" t="s">
        <v>1692</v>
      </c>
      <c r="P211" s="88" t="s">
        <v>1856</v>
      </c>
      <c r="Q211" s="88" t="s">
        <v>2036</v>
      </c>
    </row>
    <row r="212" spans="1:17" x14ac:dyDescent="0.25">
      <c r="A212" s="87" t="s">
        <v>1047</v>
      </c>
      <c r="B212" s="87" t="s">
        <v>533</v>
      </c>
      <c r="C212" s="88" t="s">
        <v>1819</v>
      </c>
      <c r="D212" s="88" t="s">
        <v>1823</v>
      </c>
      <c r="E212" s="88" t="s">
        <v>724</v>
      </c>
      <c r="F212" s="88"/>
      <c r="G212" s="88"/>
      <c r="H212" s="88" t="str">
        <f>VLOOKUP(A212,'PAI 2025 GPS rempl2)'!$A$4:$V$503,15,0)</f>
        <v>Diligenciar y enviar al Grupo de trabajo de comunicaciones el brief  de la campaña genérica previa concertación con OSCAE. (correo electrónico con el Brief diligenciado /único entregable)</v>
      </c>
      <c r="I212" s="88">
        <f>VLOOKUP(A212,'PAI 2025 GPS rempl2)'!$A$4:$V$503,17,0)</f>
        <v>1</v>
      </c>
      <c r="J212" s="88" t="str">
        <f>VLOOKUP(A212,'PAI 2025 GPS rempl2)'!$A$4:$V$503,18,0)</f>
        <v>Númerica</v>
      </c>
      <c r="K212" s="88" t="str">
        <f>VLOOKUP(A212,'PAI 2025 GPS rempl2)'!$A$4:$V$503,20,0)</f>
        <v>2025-02-03</v>
      </c>
      <c r="L212" s="88" t="str">
        <f>VLOOKUP(A212,'PAI 2025 GPS rempl2)'!$A$4:$V$503,21,0)</f>
        <v>2025-03-20</v>
      </c>
      <c r="M212" s="88" t="str">
        <f>VLOOKUP(A212,'PAI 2025 GPS rempl2)'!$A$4:$V$503,22,0)</f>
        <v>7000-DESPACHO DEL SUPERINTENDENTE DELEGADO PARA LA PROTECCIÓN DE DATOS PERSONALES</v>
      </c>
      <c r="N212" s="88"/>
      <c r="O212" s="88"/>
      <c r="P212" s="88"/>
      <c r="Q212" s="88"/>
    </row>
    <row r="213" spans="1:17" x14ac:dyDescent="0.25">
      <c r="A213" s="87" t="s">
        <v>1050</v>
      </c>
      <c r="B213" s="87" t="s">
        <v>1813</v>
      </c>
      <c r="C213" s="88" t="s">
        <v>1819</v>
      </c>
      <c r="D213" s="88" t="s">
        <v>1823</v>
      </c>
      <c r="E213" s="88" t="s">
        <v>724</v>
      </c>
      <c r="F213" s="88"/>
      <c r="G213" s="88"/>
      <c r="H213" s="88" t="str">
        <f>VLOOKUP(A213,'PAI 2025 GPS rempl2)'!$A$4:$V$503,15,0)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8">
        <f>VLOOKUP(A213,'PAI 2025 GPS rempl2)'!$A$4:$V$503,17,0)</f>
        <v>1</v>
      </c>
      <c r="J213" s="88" t="str">
        <f>VLOOKUP(A213,'PAI 2025 GPS rempl2)'!$A$4:$V$503,18,0)</f>
        <v>Númerica</v>
      </c>
      <c r="K213" s="88" t="str">
        <f>VLOOKUP(A213,'PAI 2025 GPS rempl2)'!$A$4:$V$503,20,0)</f>
        <v>2025-03-21</v>
      </c>
      <c r="L213" s="88" t="str">
        <f>VLOOKUP(A213,'PAI 2025 GPS rempl2)'!$A$4:$V$503,21,0)</f>
        <v>2025-05-05</v>
      </c>
      <c r="M213" s="88" t="str">
        <f>VLOOKUP(A213,'PAI 2025 GPS rempl2)'!$A$4:$V$503,22,0)</f>
        <v>73-GRUPO DE TRABAJO DE COMUNICACION</v>
      </c>
      <c r="N213" s="88"/>
      <c r="O213" s="88"/>
      <c r="P213" s="88"/>
      <c r="Q213" s="88"/>
    </row>
    <row r="214" spans="1:17" x14ac:dyDescent="0.25">
      <c r="A214" s="87" t="s">
        <v>1053</v>
      </c>
      <c r="B214" s="87" t="s">
        <v>533</v>
      </c>
      <c r="C214" s="88" t="s">
        <v>1819</v>
      </c>
      <c r="D214" s="88" t="s">
        <v>1823</v>
      </c>
      <c r="E214" s="88" t="s">
        <v>724</v>
      </c>
      <c r="F214" s="88"/>
      <c r="G214" s="88"/>
      <c r="H214" s="88" t="str">
        <f>VLOOKUP(A214,'PAI 2025 GPS rempl2)'!$A$4:$V$503,15,0)</f>
        <v>Revisar y aprobar la propuesta por parte del área responsable (única revisión) /correo electrónico con documento aprobado)</v>
      </c>
      <c r="I214" s="88">
        <f>VLOOKUP(A214,'PAI 2025 GPS rempl2)'!$A$4:$V$503,17,0)</f>
        <v>1</v>
      </c>
      <c r="J214" s="88" t="str">
        <f>VLOOKUP(A214,'PAI 2025 GPS rempl2)'!$A$4:$V$503,18,0)</f>
        <v>Númerica</v>
      </c>
      <c r="K214" s="88" t="str">
        <f>VLOOKUP(A214,'PAI 2025 GPS rempl2)'!$A$4:$V$503,20,0)</f>
        <v>2025-05-06</v>
      </c>
      <c r="L214" s="88" t="str">
        <f>VLOOKUP(A214,'PAI 2025 GPS rempl2)'!$A$4:$V$503,21,0)</f>
        <v>2025-05-08</v>
      </c>
      <c r="M214" s="88" t="str">
        <f>VLOOKUP(A214,'PAI 2025 GPS rempl2)'!$A$4:$V$503,22,0)</f>
        <v>7000-DESPACHO DEL SUPERINTENDENTE DELEGADO PARA LA PROTECCIÓN DE DATOS PERSONALES</v>
      </c>
      <c r="N214" s="88"/>
      <c r="O214" s="88"/>
      <c r="P214" s="88"/>
      <c r="Q214" s="88"/>
    </row>
    <row r="215" spans="1:17" x14ac:dyDescent="0.25">
      <c r="A215" s="87" t="s">
        <v>1057</v>
      </c>
      <c r="B215" s="87" t="s">
        <v>1813</v>
      </c>
      <c r="C215" s="88" t="s">
        <v>1819</v>
      </c>
      <c r="D215" s="88" t="s">
        <v>1823</v>
      </c>
      <c r="E215" s="88" t="s">
        <v>724</v>
      </c>
      <c r="F215" s="88"/>
      <c r="G215" s="88"/>
      <c r="H215" s="88" t="str">
        <f>VLOOKUP(A215,'PAI 2025 GPS rempl2)'!$A$4:$V$503,15,0)</f>
        <v>Ejecutar la campaña  (Capturas de pantalla de la publicación de la campaña)</v>
      </c>
      <c r="I215" s="88">
        <f>VLOOKUP(A215,'PAI 2025 GPS rempl2)'!$A$4:$V$503,17,0)</f>
        <v>1</v>
      </c>
      <c r="J215" s="88" t="str">
        <f>VLOOKUP(A215,'PAI 2025 GPS rempl2)'!$A$4:$V$503,18,0)</f>
        <v>Númerica</v>
      </c>
      <c r="K215" s="88" t="str">
        <f>VLOOKUP(A215,'PAI 2025 GPS rempl2)'!$A$4:$V$503,20,0)</f>
        <v>2025-05-09</v>
      </c>
      <c r="L215" s="88" t="str">
        <f>VLOOKUP(A215,'PAI 2025 GPS rempl2)'!$A$4:$V$503,21,0)</f>
        <v>2025-06-09</v>
      </c>
      <c r="M215" s="88" t="str">
        <f>VLOOKUP(A215,'PAI 2025 GPS rempl2)'!$A$4:$V$503,22,0)</f>
        <v>73-GRUPO DE TRABAJO DE COMUNICACION</v>
      </c>
      <c r="N215" s="88"/>
      <c r="O215" s="88"/>
      <c r="P215" s="88"/>
      <c r="Q215" s="88"/>
    </row>
    <row r="216" spans="1:17" x14ac:dyDescent="0.25">
      <c r="A216" s="87" t="s">
        <v>1061</v>
      </c>
      <c r="B216" s="87" t="s">
        <v>523</v>
      </c>
      <c r="C216" s="88" t="s">
        <v>1819</v>
      </c>
      <c r="D216" s="88" t="s">
        <v>1827</v>
      </c>
      <c r="E216" s="88" t="s">
        <v>826</v>
      </c>
      <c r="F216" s="88" t="s">
        <v>10</v>
      </c>
      <c r="G216" s="88" t="str">
        <f>VLOOKUP(A216,'PAI 2025 GPS rempl2)'!$E$4:$L$502,8,0)</f>
        <v>C-3503-0200-0012-20104c</v>
      </c>
      <c r="H216" s="88" t="str">
        <f>VLOOKUP(A216,'PAI 2025 GPS rempl2)'!$A$4:$V$503,15,0)</f>
        <v>Capacitaciones dirigidas al a los sujetos obligados para la adecuada inscripción de sus bases de datos en el Registro Nacional de Bases de Datos (RNBD), realizadas (registros fotográficos/capturas de pantallas )</v>
      </c>
      <c r="I216" s="88">
        <f>VLOOKUP(A216,'PAI 2025 GPS rempl2)'!$A$4:$V$503,17,0)</f>
        <v>6</v>
      </c>
      <c r="J216" s="88" t="str">
        <f>VLOOKUP(A216,'PAI 2025 GPS rempl2)'!$A$4:$V$503,18,0)</f>
        <v>Númerica</v>
      </c>
      <c r="K216" s="88" t="str">
        <f>VLOOKUP(A216,'PAI 2025 GPS rempl2)'!$A$4:$V$503,20,0)</f>
        <v>2025-02-04</v>
      </c>
      <c r="L216" s="88" t="str">
        <f>VLOOKUP(A216,'PAI 2025 GPS rempl2)'!$A$4:$V$503,21,0)</f>
        <v>2025-12-16</v>
      </c>
      <c r="M216" s="88" t="str">
        <f>VLOOKUP(A216,'PAI 2025 GPS rempl2)'!$A$4:$V$503,22,0)</f>
        <v>7100-DIRECCIÓN DE INVESTIGACIONES DE PROTECCIÓN DE DATOS PERSONALES;
73-GRUPO DE TRABAJO DE COMUNICACION</v>
      </c>
      <c r="N216" s="88" t="s">
        <v>1691</v>
      </c>
      <c r="O216" s="88" t="s">
        <v>1692</v>
      </c>
      <c r="P216" s="88">
        <v>0</v>
      </c>
      <c r="Q216" s="88" t="s">
        <v>2036</v>
      </c>
    </row>
    <row r="217" spans="1:17" x14ac:dyDescent="0.25">
      <c r="A217" s="87" t="s">
        <v>1064</v>
      </c>
      <c r="B217" s="87" t="s">
        <v>533</v>
      </c>
      <c r="C217" s="88" t="s">
        <v>1819</v>
      </c>
      <c r="D217" s="88" t="s">
        <v>1827</v>
      </c>
      <c r="E217" s="88" t="s">
        <v>826</v>
      </c>
      <c r="F217" s="88"/>
      <c r="G217" s="88"/>
      <c r="H217" s="88" t="str">
        <f>VLOOKUP(A217,'PAI 2025 GPS rempl2)'!$A$4:$V$503,15,0)</f>
        <v>Elaborar y enviar cronograma de capacitaciones al grupo de comunicaciones  (correo electrónico con cronograma/único entregable)</v>
      </c>
      <c r="I217" s="88">
        <f>VLOOKUP(A217,'PAI 2025 GPS rempl2)'!$A$4:$V$503,17,0)</f>
        <v>1</v>
      </c>
      <c r="J217" s="88" t="str">
        <f>VLOOKUP(A217,'PAI 2025 GPS rempl2)'!$A$4:$V$503,18,0)</f>
        <v>Númerica</v>
      </c>
      <c r="K217" s="88" t="str">
        <f>VLOOKUP(A217,'PAI 2025 GPS rempl2)'!$A$4:$V$503,20,0)</f>
        <v>2025-02-04</v>
      </c>
      <c r="L217" s="88" t="str">
        <f>VLOOKUP(A217,'PAI 2025 GPS rempl2)'!$A$4:$V$503,21,0)</f>
        <v>2025-02-07</v>
      </c>
      <c r="M217" s="88" t="str">
        <f>VLOOKUP(A217,'PAI 2025 GPS rempl2)'!$A$4:$V$503,22,0)</f>
        <v>7100-DIRECCIÓN DE INVESTIGACIONES DE PROTECCIÓN DE DATOS PERSONALES</v>
      </c>
      <c r="N217" s="88"/>
      <c r="O217" s="88"/>
      <c r="P217" s="88"/>
      <c r="Q217" s="88"/>
    </row>
    <row r="218" spans="1:17" x14ac:dyDescent="0.25">
      <c r="A218" s="87" t="s">
        <v>1066</v>
      </c>
      <c r="B218" s="87" t="s">
        <v>533</v>
      </c>
      <c r="C218" s="88" t="s">
        <v>1819</v>
      </c>
      <c r="D218" s="88" t="s">
        <v>1827</v>
      </c>
      <c r="E218" s="88" t="s">
        <v>826</v>
      </c>
      <c r="F218" s="88"/>
      <c r="G218" s="88"/>
      <c r="H218" s="88" t="str">
        <f>VLOOKUP(A218,'PAI 2025 GPS rempl2)'!$A$4:$V$503,15,0)</f>
        <v>Realizar capacitaciones en temas relacionados con datos personales. (Registro fotográfico o captura de pantalla)</v>
      </c>
      <c r="I218" s="88">
        <f>VLOOKUP(A218,'PAI 2025 GPS rempl2)'!$A$4:$V$503,17,0)</f>
        <v>6</v>
      </c>
      <c r="J218" s="88" t="str">
        <f>VLOOKUP(A218,'PAI 2025 GPS rempl2)'!$A$4:$V$503,18,0)</f>
        <v>Númerica</v>
      </c>
      <c r="K218" s="88" t="str">
        <f>VLOOKUP(A218,'PAI 2025 GPS rempl2)'!$A$4:$V$503,20,0)</f>
        <v>2025-02-11</v>
      </c>
      <c r="L218" s="88" t="str">
        <f>VLOOKUP(A218,'PAI 2025 GPS rempl2)'!$A$4:$V$503,21,0)</f>
        <v>2025-11-28</v>
      </c>
      <c r="M218" s="88" t="str">
        <f>VLOOKUP(A218,'PAI 2025 GPS rempl2)'!$A$4:$V$503,22,0)</f>
        <v>7100-DIRECCIÓN DE INVESTIGACIONES DE PROTECCIÓN DE DATOS PERSONALES;
73-GRUPO DE TRABAJO DE COMUNICACION</v>
      </c>
      <c r="N218" s="88"/>
      <c r="O218" s="88"/>
      <c r="P218" s="88"/>
      <c r="Q218" s="88"/>
    </row>
    <row r="219" spans="1:17" x14ac:dyDescent="0.25">
      <c r="A219" s="87" t="s">
        <v>1068</v>
      </c>
      <c r="B219" s="87" t="s">
        <v>533</v>
      </c>
      <c r="C219" s="88" t="s">
        <v>1819</v>
      </c>
      <c r="D219" s="88" t="s">
        <v>1827</v>
      </c>
      <c r="E219" s="88" t="s">
        <v>826</v>
      </c>
      <c r="F219" s="88"/>
      <c r="G219" s="88"/>
      <c r="H219" s="88" t="str">
        <f>VLOOKUP(A219,'PAI 2025 GPS rempl2)'!$A$4:$V$503,15,0)</f>
        <v>Realizar informes de capacitaciones realizadas  (Informe elaborado)</v>
      </c>
      <c r="I219" s="88">
        <f>VLOOKUP(A219,'PAI 2025 GPS rempl2)'!$A$4:$V$503,17,0)</f>
        <v>6</v>
      </c>
      <c r="J219" s="88" t="str">
        <f>VLOOKUP(A219,'PAI 2025 GPS rempl2)'!$A$4:$V$503,18,0)</f>
        <v>Númerica</v>
      </c>
      <c r="K219" s="88" t="str">
        <f>VLOOKUP(A219,'PAI 2025 GPS rempl2)'!$A$4:$V$503,20,0)</f>
        <v>2025-02-11</v>
      </c>
      <c r="L219" s="88" t="str">
        <f>VLOOKUP(A219,'PAI 2025 GPS rempl2)'!$A$4:$V$503,21,0)</f>
        <v>2025-12-16</v>
      </c>
      <c r="M219" s="88" t="str">
        <f>VLOOKUP(A219,'PAI 2025 GPS rempl2)'!$A$4:$V$503,22,0)</f>
        <v>7100-DIRECCIÓN DE INVESTIGACIONES DE PROTECCIÓN DE DATOS PERSONALES</v>
      </c>
      <c r="N219" s="88"/>
      <c r="O219" s="88"/>
      <c r="P219" s="88"/>
      <c r="Q219" s="88"/>
    </row>
    <row r="220" spans="1:17" x14ac:dyDescent="0.25">
      <c r="A220" s="87" t="s">
        <v>1070</v>
      </c>
      <c r="B220" s="87" t="s">
        <v>523</v>
      </c>
      <c r="C220" s="88" t="s">
        <v>1819</v>
      </c>
      <c r="D220" s="88" t="s">
        <v>1821</v>
      </c>
      <c r="E220" s="88" t="s">
        <v>673</v>
      </c>
      <c r="F220" s="88" t="s">
        <v>9</v>
      </c>
      <c r="G220" s="88" t="str">
        <f>VLOOKUP(A220,'PAI 2025 GPS rempl2)'!$E$4:$L$502,8,0)</f>
        <v>C-3503-0200-0012-20104c</v>
      </c>
      <c r="H220" s="88" t="str">
        <f>VLOOKUP(A220,'PAI 2025 GPS rempl2)'!$A$4:$V$503,15,0)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8">
        <f>VLOOKUP(A220,'PAI 2025 GPS rempl2)'!$A$4:$V$503,17,0)</f>
        <v>1</v>
      </c>
      <c r="J220" s="88" t="str">
        <f>VLOOKUP(A220,'PAI 2025 GPS rempl2)'!$A$4:$V$503,18,0)</f>
        <v>Númerica</v>
      </c>
      <c r="K220" s="88" t="str">
        <f>VLOOKUP(A220,'PAI 2025 GPS rempl2)'!$A$4:$V$503,20,0)</f>
        <v>2025-02-03</v>
      </c>
      <c r="L220" s="88" t="str">
        <f>VLOOKUP(A220,'PAI 2025 GPS rempl2)'!$A$4:$V$503,21,0)</f>
        <v>2025-08-29</v>
      </c>
      <c r="M220" s="88" t="str">
        <f>VLOOKUP(A220,'PAI 2025 GPS rempl2)'!$A$4:$V$503,22,0)</f>
        <v>7100-DIRECCIÓN DE INVESTIGACIONES DE PROTECCIÓN DE DATOS PERSONALES</v>
      </c>
      <c r="N220" s="88" t="s">
        <v>1693</v>
      </c>
      <c r="O220" s="88" t="s">
        <v>1731</v>
      </c>
      <c r="P220" s="88">
        <v>0</v>
      </c>
      <c r="Q220" s="88" t="s">
        <v>1786</v>
      </c>
    </row>
    <row r="221" spans="1:17" x14ac:dyDescent="0.25">
      <c r="A221" s="87" t="s">
        <v>1073</v>
      </c>
      <c r="B221" s="87" t="s">
        <v>533</v>
      </c>
      <c r="C221" s="88" t="s">
        <v>1819</v>
      </c>
      <c r="D221" s="88" t="s">
        <v>1821</v>
      </c>
      <c r="E221" s="88" t="s">
        <v>673</v>
      </c>
      <c r="F221" s="88"/>
      <c r="G221" s="88"/>
      <c r="H221" s="88" t="str">
        <f>VLOOKUP(A221,'PAI 2025 GPS rempl2)'!$A$4:$V$503,15,0)</f>
        <v>Realizar el diseño de la integración de la herramienta del Detector de Políticas con el Registro Nacional de Bases de Datos (Documento técnico con los diagramas de componentes requeridos y la descripción de cada uno)</v>
      </c>
      <c r="I221" s="88">
        <f>VLOOKUP(A221,'PAI 2025 GPS rempl2)'!$A$4:$V$503,17,0)</f>
        <v>1</v>
      </c>
      <c r="J221" s="88" t="str">
        <f>VLOOKUP(A221,'PAI 2025 GPS rempl2)'!$A$4:$V$503,18,0)</f>
        <v>Númerica</v>
      </c>
      <c r="K221" s="88" t="str">
        <f>VLOOKUP(A221,'PAI 2025 GPS rempl2)'!$A$4:$V$503,20,0)</f>
        <v>2025-02-03</v>
      </c>
      <c r="L221" s="88" t="str">
        <f>VLOOKUP(A221,'PAI 2025 GPS rempl2)'!$A$4:$V$503,21,0)</f>
        <v>2025-03-17</v>
      </c>
      <c r="M221" s="88" t="str">
        <f>VLOOKUP(A221,'PAI 2025 GPS rempl2)'!$A$4:$V$503,22,0)</f>
        <v>7100-DIRECCIÓN DE INVESTIGACIONES DE PROTECCIÓN DE DATOS PERSONALES</v>
      </c>
      <c r="N221" s="88"/>
      <c r="O221" s="88"/>
      <c r="P221" s="88"/>
      <c r="Q221" s="88"/>
    </row>
    <row r="222" spans="1:17" x14ac:dyDescent="0.25">
      <c r="A222" s="87" t="s">
        <v>1075</v>
      </c>
      <c r="B222" s="87" t="s">
        <v>533</v>
      </c>
      <c r="C222" s="88" t="s">
        <v>1819</v>
      </c>
      <c r="D222" s="88" t="s">
        <v>1821</v>
      </c>
      <c r="E222" s="88" t="s">
        <v>673</v>
      </c>
      <c r="F222" s="88"/>
      <c r="G222" s="88"/>
      <c r="H222" s="88" t="str">
        <f>VLOOKUP(A222,'PAI 2025 GPS rempl2)'!$A$4:$V$503,15,0)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8">
        <f>VLOOKUP(A222,'PAI 2025 GPS rempl2)'!$A$4:$V$503,17,0)</f>
        <v>1</v>
      </c>
      <c r="J222" s="88" t="str">
        <f>VLOOKUP(A222,'PAI 2025 GPS rempl2)'!$A$4:$V$503,18,0)</f>
        <v>Númerica</v>
      </c>
      <c r="K222" s="88" t="str">
        <f>VLOOKUP(A222,'PAI 2025 GPS rempl2)'!$A$4:$V$503,20,0)</f>
        <v>2025-03-18</v>
      </c>
      <c r="L222" s="88" t="str">
        <f>VLOOKUP(A222,'PAI 2025 GPS rempl2)'!$A$4:$V$503,21,0)</f>
        <v>2025-05-29</v>
      </c>
      <c r="M222" s="88" t="str">
        <f>VLOOKUP(A222,'PAI 2025 GPS rempl2)'!$A$4:$V$503,22,0)</f>
        <v>7100-DIRECCIÓN DE INVESTIGACIONES DE PROTECCIÓN DE DATOS PERSONALES</v>
      </c>
      <c r="N222" s="88"/>
      <c r="O222" s="88"/>
      <c r="P222" s="88"/>
      <c r="Q222" s="88"/>
    </row>
    <row r="223" spans="1:17" x14ac:dyDescent="0.25">
      <c r="A223" s="87" t="s">
        <v>1078</v>
      </c>
      <c r="B223" s="87" t="s">
        <v>533</v>
      </c>
      <c r="C223" s="88" t="s">
        <v>1819</v>
      </c>
      <c r="D223" s="88" t="s">
        <v>1821</v>
      </c>
      <c r="E223" s="88" t="s">
        <v>673</v>
      </c>
      <c r="F223" s="88"/>
      <c r="G223" s="88"/>
      <c r="H223" s="88" t="str">
        <f>VLOOKUP(A223,'PAI 2025 GPS rempl2)'!$A$4:$V$503,15,0)</f>
        <v>Ejecutar pruebas funcionales y pruebas de carga al sistema RNBD para garantizar su correcto funcionamiento en el proceso de  validación de documentos de políticas (Informe que detalle los resultados obtenidos durante el proceso de pruebas)</v>
      </c>
      <c r="I223" s="88">
        <f>VLOOKUP(A223,'PAI 2025 GPS rempl2)'!$A$4:$V$503,17,0)</f>
        <v>1</v>
      </c>
      <c r="J223" s="88" t="str">
        <f>VLOOKUP(A223,'PAI 2025 GPS rempl2)'!$A$4:$V$503,18,0)</f>
        <v>Númerica</v>
      </c>
      <c r="K223" s="88" t="str">
        <f>VLOOKUP(A223,'PAI 2025 GPS rempl2)'!$A$4:$V$503,20,0)</f>
        <v>2025-06-03</v>
      </c>
      <c r="L223" s="88" t="str">
        <f>VLOOKUP(A223,'PAI 2025 GPS rempl2)'!$A$4:$V$503,21,0)</f>
        <v>2025-06-27</v>
      </c>
      <c r="M223" s="88" t="str">
        <f>VLOOKUP(A223,'PAI 2025 GPS rempl2)'!$A$4:$V$503,22,0)</f>
        <v>7100-DIRECCIÓN DE INVESTIGACIONES DE PROTECCIÓN DE DATOS PERSONALES</v>
      </c>
      <c r="N223" s="88"/>
      <c r="O223" s="88"/>
      <c r="P223" s="88"/>
      <c r="Q223" s="88"/>
    </row>
    <row r="224" spans="1:17" x14ac:dyDescent="0.25">
      <c r="A224" s="87" t="s">
        <v>1079</v>
      </c>
      <c r="B224" s="87" t="s">
        <v>533</v>
      </c>
      <c r="C224" s="88" t="s">
        <v>1819</v>
      </c>
      <c r="D224" s="88" t="s">
        <v>1821</v>
      </c>
      <c r="E224" s="88" t="s">
        <v>673</v>
      </c>
      <c r="F224" s="88"/>
      <c r="G224" s="88"/>
      <c r="H224" s="88" t="str">
        <f>VLOOKUP(A224,'PAI 2025 GPS rempl2)'!$A$4:$V$503,15,0)</f>
        <v>Realizar capacitación a los usuarios funcionales para socializar el manejo del servicio del Detector de Políticas como parte del sistema RNBD (Actas de Capacitación realizadas a los usuarios funcionales)</v>
      </c>
      <c r="I224" s="88">
        <f>VLOOKUP(A224,'PAI 2025 GPS rempl2)'!$A$4:$V$503,17,0)</f>
        <v>1</v>
      </c>
      <c r="J224" s="88" t="str">
        <f>VLOOKUP(A224,'PAI 2025 GPS rempl2)'!$A$4:$V$503,18,0)</f>
        <v>Númerica</v>
      </c>
      <c r="K224" s="88" t="str">
        <f>VLOOKUP(A224,'PAI 2025 GPS rempl2)'!$A$4:$V$503,20,0)</f>
        <v>2025-07-01</v>
      </c>
      <c r="L224" s="88" t="str">
        <f>VLOOKUP(A224,'PAI 2025 GPS rempl2)'!$A$4:$V$503,21,0)</f>
        <v>2025-07-30</v>
      </c>
      <c r="M224" s="88" t="str">
        <f>VLOOKUP(A224,'PAI 2025 GPS rempl2)'!$A$4:$V$503,22,0)</f>
        <v>7100-DIRECCIÓN DE INVESTIGACIONES DE PROTECCIÓN DE DATOS PERSONALES</v>
      </c>
      <c r="N224" s="88"/>
      <c r="O224" s="88"/>
      <c r="P224" s="88"/>
      <c r="Q224" s="88"/>
    </row>
    <row r="225" spans="1:17" x14ac:dyDescent="0.25">
      <c r="A225" s="87" t="s">
        <v>1082</v>
      </c>
      <c r="B225" s="87" t="s">
        <v>533</v>
      </c>
      <c r="C225" s="88" t="s">
        <v>1819</v>
      </c>
      <c r="D225" s="88" t="s">
        <v>1821</v>
      </c>
      <c r="E225" s="88" t="s">
        <v>673</v>
      </c>
      <c r="F225" s="88"/>
      <c r="G225" s="88"/>
      <c r="H225" s="88" t="str">
        <f>VLOOKUP(A225,'PAI 2025 GPS rempl2)'!$A$4:$V$503,15,0)</f>
        <v>Realizar paso a producción de la versión del sistema RNBD que incluya la integración con el Detector de Políticas (Informe que evidencie el paso a producción)</v>
      </c>
      <c r="I225" s="88">
        <f>VLOOKUP(A225,'PAI 2025 GPS rempl2)'!$A$4:$V$503,17,0)</f>
        <v>1</v>
      </c>
      <c r="J225" s="88" t="str">
        <f>VLOOKUP(A225,'PAI 2025 GPS rempl2)'!$A$4:$V$503,18,0)</f>
        <v>Númerica</v>
      </c>
      <c r="K225" s="88" t="str">
        <f>VLOOKUP(A225,'PAI 2025 GPS rempl2)'!$A$4:$V$503,20,0)</f>
        <v>2025-07-31</v>
      </c>
      <c r="L225" s="88" t="str">
        <f>VLOOKUP(A225,'PAI 2025 GPS rempl2)'!$A$4:$V$503,21,0)</f>
        <v>2025-08-29</v>
      </c>
      <c r="M225" s="88" t="str">
        <f>VLOOKUP(A225,'PAI 2025 GPS rempl2)'!$A$4:$V$503,22,0)</f>
        <v>7100-DIRECCIÓN DE INVESTIGACIONES DE PROTECCIÓN DE DATOS PERSONALES</v>
      </c>
      <c r="N225" s="88"/>
      <c r="O225" s="88"/>
      <c r="P225" s="88"/>
      <c r="Q225" s="88"/>
    </row>
    <row r="226" spans="1:17" x14ac:dyDescent="0.25">
      <c r="A226" s="87" t="s">
        <v>1084</v>
      </c>
      <c r="B226" s="87" t="s">
        <v>523</v>
      </c>
      <c r="C226" s="88" t="s">
        <v>1819</v>
      </c>
      <c r="D226" s="88" t="s">
        <v>1821</v>
      </c>
      <c r="E226" s="88" t="s">
        <v>673</v>
      </c>
      <c r="F226" s="88" t="s">
        <v>11</v>
      </c>
      <c r="G226" s="88" t="str">
        <f>VLOOKUP(A226,'PAI 2025 GPS rempl2)'!$E$4:$L$502,8,0)</f>
        <v>C-3503-0200-0012-20104c</v>
      </c>
      <c r="H226" s="88" t="str">
        <f>VLOOKUP(A226,'PAI 2025 GPS rempl2)'!$A$4:$V$503,15,0)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8">
        <f>VLOOKUP(A226,'PAI 2025 GPS rempl2)'!$A$4:$V$503,17,0)</f>
        <v>1</v>
      </c>
      <c r="J226" s="88" t="str">
        <f>VLOOKUP(A226,'PAI 2025 GPS rempl2)'!$A$4:$V$503,18,0)</f>
        <v>Númerica</v>
      </c>
      <c r="K226" s="88" t="str">
        <f>VLOOKUP(A226,'PAI 2025 GPS rempl2)'!$A$4:$V$503,20,0)</f>
        <v>2025-02-03</v>
      </c>
      <c r="L226" s="88" t="str">
        <f>VLOOKUP(A226,'PAI 2025 GPS rempl2)'!$A$4:$V$503,21,0)</f>
        <v>2025-10-30</v>
      </c>
      <c r="M226" s="88" t="str">
        <f>VLOOKUP(A226,'PAI 2025 GPS rempl2)'!$A$4:$V$503,22,0)</f>
        <v>20-OFICINA DE TECNOLOGÍA E INFORMÁTICA;
7200-DIRECCION DE HABEAS DATA</v>
      </c>
      <c r="N226" s="88" t="s">
        <v>1689</v>
      </c>
      <c r="O226" s="88" t="s">
        <v>1690</v>
      </c>
      <c r="P226" s="88">
        <v>0</v>
      </c>
      <c r="Q226" s="88" t="s">
        <v>1787</v>
      </c>
    </row>
    <row r="227" spans="1:17" x14ac:dyDescent="0.25">
      <c r="A227" s="87" t="s">
        <v>1088</v>
      </c>
      <c r="B227" s="87" t="s">
        <v>533</v>
      </c>
      <c r="C227" s="88" t="s">
        <v>1819</v>
      </c>
      <c r="D227" s="88" t="s">
        <v>1821</v>
      </c>
      <c r="E227" s="88" t="s">
        <v>673</v>
      </c>
      <c r="F227" s="88"/>
      <c r="G227" s="88"/>
      <c r="H227" s="88" t="str">
        <f>VLOOKUP(A227,'PAI 2025 GPS rempl2)'!$A$4:$V$503,15,0)</f>
        <v>Elaborar y aprobar requerimiento (1. Formato Solicitud de Requerimientos a Sistemas de Información GS03-F18, 2. Formato Lista de Chequeo de Requisitos de Seguridad de la Información GS03-F27 (Opcional) )</v>
      </c>
      <c r="I227" s="88">
        <f>VLOOKUP(A227,'PAI 2025 GPS rempl2)'!$A$4:$V$503,17,0)</f>
        <v>1</v>
      </c>
      <c r="J227" s="88" t="str">
        <f>VLOOKUP(A227,'PAI 2025 GPS rempl2)'!$A$4:$V$503,18,0)</f>
        <v>Númerica</v>
      </c>
      <c r="K227" s="88" t="str">
        <f>VLOOKUP(A227,'PAI 2025 GPS rempl2)'!$A$4:$V$503,20,0)</f>
        <v>2025-02-03</v>
      </c>
      <c r="L227" s="88" t="str">
        <f>VLOOKUP(A227,'PAI 2025 GPS rempl2)'!$A$4:$V$503,21,0)</f>
        <v>2025-04-30</v>
      </c>
      <c r="M227" s="88" t="str">
        <f>VLOOKUP(A227,'PAI 2025 GPS rempl2)'!$A$4:$V$503,22,0)</f>
        <v>20-OFICINA DE TECNOLOGÍA E INFORMÁTICA;
7200-DIRECCION DE HABEAS DATA</v>
      </c>
      <c r="N227" s="88"/>
      <c r="O227" s="88"/>
      <c r="P227" s="88"/>
      <c r="Q227" s="88"/>
    </row>
    <row r="228" spans="1:17" x14ac:dyDescent="0.25">
      <c r="A228" s="87" t="s">
        <v>1090</v>
      </c>
      <c r="B228" s="87" t="s">
        <v>1813</v>
      </c>
      <c r="C228" s="88" t="s">
        <v>1819</v>
      </c>
      <c r="D228" s="88" t="s">
        <v>1821</v>
      </c>
      <c r="E228" s="88" t="s">
        <v>673</v>
      </c>
      <c r="F228" s="88"/>
      <c r="G228" s="88"/>
      <c r="H228" s="88" t="str">
        <f>VLOOKUP(A228,'PAI 2025 GPS rempl2)'!$A$4:$V$503,15,0)</f>
        <v>Diseñar la solución (1. Anteproyecto (Alcance, estado del arte, metodología, métricas, cronograma, etc.) / Único entregable)</v>
      </c>
      <c r="I228" s="88">
        <f>VLOOKUP(A228,'PAI 2025 GPS rempl2)'!$A$4:$V$503,17,0)</f>
        <v>1</v>
      </c>
      <c r="J228" s="88" t="str">
        <f>VLOOKUP(A228,'PAI 2025 GPS rempl2)'!$A$4:$V$503,18,0)</f>
        <v>Númerica</v>
      </c>
      <c r="K228" s="88" t="str">
        <f>VLOOKUP(A228,'PAI 2025 GPS rempl2)'!$A$4:$V$503,20,0)</f>
        <v>2025-05-02</v>
      </c>
      <c r="L228" s="88" t="str">
        <f>VLOOKUP(A228,'PAI 2025 GPS rempl2)'!$A$4:$V$503,21,0)</f>
        <v>2025-07-01</v>
      </c>
      <c r="M228" s="88" t="str">
        <f>VLOOKUP(A228,'PAI 2025 GPS rempl2)'!$A$4:$V$503,22,0)</f>
        <v>20-OFICINA DE TECNOLOGÍA E INFORMÁTICA</v>
      </c>
      <c r="N228" s="88"/>
      <c r="O228" s="88"/>
      <c r="P228" s="88"/>
      <c r="Q228" s="88"/>
    </row>
    <row r="229" spans="1:17" x14ac:dyDescent="0.25">
      <c r="A229" s="87" t="s">
        <v>1091</v>
      </c>
      <c r="B229" s="87" t="s">
        <v>1813</v>
      </c>
      <c r="C229" s="88" t="s">
        <v>1819</v>
      </c>
      <c r="D229" s="88" t="s">
        <v>1821</v>
      </c>
      <c r="E229" s="88" t="s">
        <v>673</v>
      </c>
      <c r="F229" s="88"/>
      <c r="G229" s="88"/>
      <c r="H229" s="88" t="str">
        <f>VLOOKUP(A229,'PAI 2025 GPS rempl2)'!$A$4:$V$503,15,0)</f>
        <v>Planeación y gestión de la solución  (1. Reporte planeación de tareas, linea base de requerimientos (historias de usuario) y entregables  en la herramienta devops 2. plan de pruebas diseñado y registrado en la herramienta devops)</v>
      </c>
      <c r="I229" s="88">
        <f>VLOOKUP(A229,'PAI 2025 GPS rempl2)'!$A$4:$V$503,17,0)</f>
        <v>1</v>
      </c>
      <c r="J229" s="88" t="str">
        <f>VLOOKUP(A229,'PAI 2025 GPS rempl2)'!$A$4:$V$503,18,0)</f>
        <v>Númerica</v>
      </c>
      <c r="K229" s="88" t="str">
        <f>VLOOKUP(A229,'PAI 2025 GPS rempl2)'!$A$4:$V$503,20,0)</f>
        <v>2025-07-01</v>
      </c>
      <c r="L229" s="88" t="str">
        <f>VLOOKUP(A229,'PAI 2025 GPS rempl2)'!$A$4:$V$503,21,0)</f>
        <v>2025-07-31</v>
      </c>
      <c r="M229" s="88" t="str">
        <f>VLOOKUP(A229,'PAI 2025 GPS rempl2)'!$A$4:$V$503,22,0)</f>
        <v>20-OFICINA DE TECNOLOGÍA E INFORMÁTICA</v>
      </c>
      <c r="N229" s="88"/>
      <c r="O229" s="88"/>
      <c r="P229" s="88"/>
      <c r="Q229" s="88"/>
    </row>
    <row r="230" spans="1:17" x14ac:dyDescent="0.25">
      <c r="A230" s="87" t="s">
        <v>1092</v>
      </c>
      <c r="B230" s="87" t="s">
        <v>1813</v>
      </c>
      <c r="C230" s="88" t="s">
        <v>1819</v>
      </c>
      <c r="D230" s="88" t="s">
        <v>1821</v>
      </c>
      <c r="E230" s="88" t="s">
        <v>673</v>
      </c>
      <c r="F230" s="88"/>
      <c r="G230" s="88"/>
      <c r="H230" s="88" t="str">
        <f>VLOOKUP(A230,'PAI 2025 GPS rempl2)'!$A$4:$V$503,15,0)</f>
        <v>Desarrollo de la solución (1. Captura de pantalla del Código fuente registrado en devops / 2. Captura de pantalla  de casos de prueba ejecutados por desarrollo. 3. Informe de desarrollo )</v>
      </c>
      <c r="I230" s="88">
        <f>VLOOKUP(A230,'PAI 2025 GPS rempl2)'!$A$4:$V$503,17,0)</f>
        <v>1</v>
      </c>
      <c r="J230" s="88" t="str">
        <f>VLOOKUP(A230,'PAI 2025 GPS rempl2)'!$A$4:$V$503,18,0)</f>
        <v>Númerica</v>
      </c>
      <c r="K230" s="88" t="str">
        <f>VLOOKUP(A230,'PAI 2025 GPS rempl2)'!$A$4:$V$503,20,0)</f>
        <v>2025-08-01</v>
      </c>
      <c r="L230" s="88" t="str">
        <f>VLOOKUP(A230,'PAI 2025 GPS rempl2)'!$A$4:$V$503,21,0)</f>
        <v>2025-10-30</v>
      </c>
      <c r="M230" s="88" t="str">
        <f>VLOOKUP(A230,'PAI 2025 GPS rempl2)'!$A$4:$V$503,22,0)</f>
        <v>20-OFICINA DE TECNOLOGÍA E INFORMÁTICA</v>
      </c>
      <c r="N230" s="88"/>
      <c r="O230" s="88"/>
      <c r="P230" s="88"/>
      <c r="Q230" s="88"/>
    </row>
    <row r="231" spans="1:17" x14ac:dyDescent="0.25">
      <c r="A231" s="87" t="s">
        <v>1093</v>
      </c>
      <c r="B231" s="87" t="s">
        <v>523</v>
      </c>
      <c r="C231" s="88" t="s">
        <v>1819</v>
      </c>
      <c r="D231" s="88" t="s">
        <v>1823</v>
      </c>
      <c r="E231" s="88" t="s">
        <v>724</v>
      </c>
      <c r="F231" s="88" t="s">
        <v>12</v>
      </c>
      <c r="G231" s="88" t="str">
        <f>VLOOKUP(A231,'PAI 2025 GPS rempl2)'!$E$4:$L$502,8,0)</f>
        <v>C-3503-0200-0012-20104c</v>
      </c>
      <c r="H231" s="88" t="str">
        <f>VLOOKUP(A231,'PAI 2025 GPS rempl2)'!$A$4:$V$503,15,0)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8">
        <f>VLOOKUP(A231,'PAI 2025 GPS rempl2)'!$A$4:$V$503,17,0)</f>
        <v>2</v>
      </c>
      <c r="J231" s="88" t="str">
        <f>VLOOKUP(A231,'PAI 2025 GPS rempl2)'!$A$4:$V$503,18,0)</f>
        <v>Númerica</v>
      </c>
      <c r="K231" s="88" t="str">
        <f>VLOOKUP(A231,'PAI 2025 GPS rempl2)'!$A$4:$V$503,20,0)</f>
        <v>2025-02-03</v>
      </c>
      <c r="L231" s="88" t="str">
        <f>VLOOKUP(A231,'PAI 2025 GPS rempl2)'!$A$4:$V$503,21,0)</f>
        <v>2025-11-28</v>
      </c>
      <c r="M231" s="88" t="str">
        <f>VLOOKUP(A231,'PAI 2025 GPS rempl2)'!$A$4:$V$503,22,0)</f>
        <v>7200-DIRECCION DE HABEAS DATA</v>
      </c>
      <c r="N231" s="88" t="s">
        <v>1687</v>
      </c>
      <c r="O231" s="88" t="s">
        <v>1688</v>
      </c>
      <c r="P231" s="88">
        <v>0</v>
      </c>
      <c r="Q231" s="88" t="s">
        <v>1786</v>
      </c>
    </row>
    <row r="232" spans="1:17" x14ac:dyDescent="0.25">
      <c r="A232" s="87" t="s">
        <v>1095</v>
      </c>
      <c r="B232" s="87" t="s">
        <v>533</v>
      </c>
      <c r="C232" s="88" t="s">
        <v>1819</v>
      </c>
      <c r="D232" s="88" t="s">
        <v>1823</v>
      </c>
      <c r="E232" s="88" t="s">
        <v>724</v>
      </c>
      <c r="F232" s="88"/>
      <c r="G232" s="88"/>
      <c r="H232" s="88" t="str">
        <f>VLOOKUP(A232,'PAI 2025 GPS rempl2)'!$A$4:$V$503,15,0)</f>
        <v>Realizar mesas de trabajo entre la Dirección de Habeas Data y la Dirección de Investigaciones para determinar el enfoque de cada monitoreo (Listado asistencia /único entregable)</v>
      </c>
      <c r="I232" s="88">
        <f>VLOOKUP(A232,'PAI 2025 GPS rempl2)'!$A$4:$V$503,17,0)</f>
        <v>2</v>
      </c>
      <c r="J232" s="88" t="str">
        <f>VLOOKUP(A232,'PAI 2025 GPS rempl2)'!$A$4:$V$503,18,0)</f>
        <v>Númerica</v>
      </c>
      <c r="K232" s="88" t="str">
        <f>VLOOKUP(A232,'PAI 2025 GPS rempl2)'!$A$4:$V$503,20,0)</f>
        <v>2025-02-03</v>
      </c>
      <c r="L232" s="88" t="str">
        <f>VLOOKUP(A232,'PAI 2025 GPS rempl2)'!$A$4:$V$503,21,0)</f>
        <v>2025-07-04</v>
      </c>
      <c r="M232" s="88" t="str">
        <f>VLOOKUP(A232,'PAI 2025 GPS rempl2)'!$A$4:$V$503,22,0)</f>
        <v>7200-DIRECCION DE HABEAS DATA</v>
      </c>
      <c r="N232" s="88"/>
      <c r="O232" s="88"/>
      <c r="P232" s="88"/>
      <c r="Q232" s="88"/>
    </row>
    <row r="233" spans="1:17" x14ac:dyDescent="0.25">
      <c r="A233" s="87" t="s">
        <v>1098</v>
      </c>
      <c r="B233" s="87" t="s">
        <v>533</v>
      </c>
      <c r="C233" s="88" t="s">
        <v>1819</v>
      </c>
      <c r="D233" s="88" t="s">
        <v>1823</v>
      </c>
      <c r="E233" s="88" t="s">
        <v>724</v>
      </c>
      <c r="F233" s="88"/>
      <c r="G233" s="88"/>
      <c r="H233" s="88" t="str">
        <f>VLOOKUP(A233,'PAI 2025 GPS rempl2)'!$A$4:$V$503,15,0)</f>
        <v>Realizar informe respecto de las órdenes impartidas, de la ley 1266 de 2008. (Documento respecto de la ley 1266 de 2008/único entregable)</v>
      </c>
      <c r="I233" s="88">
        <f>VLOOKUP(A233,'PAI 2025 GPS rempl2)'!$A$4:$V$503,17,0)</f>
        <v>1</v>
      </c>
      <c r="J233" s="88" t="str">
        <f>VLOOKUP(A233,'PAI 2025 GPS rempl2)'!$A$4:$V$503,18,0)</f>
        <v>Númerica</v>
      </c>
      <c r="K233" s="88" t="str">
        <f>VLOOKUP(A233,'PAI 2025 GPS rempl2)'!$A$4:$V$503,20,0)</f>
        <v>2025-03-04</v>
      </c>
      <c r="L233" s="88" t="str">
        <f>VLOOKUP(A233,'PAI 2025 GPS rempl2)'!$A$4:$V$503,21,0)</f>
        <v>2025-06-27</v>
      </c>
      <c r="M233" s="88" t="str">
        <f>VLOOKUP(A233,'PAI 2025 GPS rempl2)'!$A$4:$V$503,22,0)</f>
        <v>7200-DIRECCION DE HABEAS DATA</v>
      </c>
      <c r="N233" s="88"/>
      <c r="O233" s="88"/>
      <c r="P233" s="88"/>
      <c r="Q233" s="88"/>
    </row>
    <row r="234" spans="1:17" x14ac:dyDescent="0.25">
      <c r="A234" s="87" t="s">
        <v>1100</v>
      </c>
      <c r="B234" s="87" t="s">
        <v>533</v>
      </c>
      <c r="C234" s="88" t="s">
        <v>1819</v>
      </c>
      <c r="D234" s="88" t="s">
        <v>1823</v>
      </c>
      <c r="E234" s="88" t="s">
        <v>724</v>
      </c>
      <c r="F234" s="88"/>
      <c r="G234" s="88"/>
      <c r="H234" s="88" t="str">
        <f>VLOOKUP(A234,'PAI 2025 GPS rempl2)'!$A$4:$V$503,15,0)</f>
        <v>Realizar informe respecto de las órdenes impartidas, de la ley 1581 de 2012  (Documento respecto de la ley 1581 de 2012/único entregable)</v>
      </c>
      <c r="I234" s="88">
        <f>VLOOKUP(A234,'PAI 2025 GPS rempl2)'!$A$4:$V$503,17,0)</f>
        <v>1</v>
      </c>
      <c r="J234" s="88" t="str">
        <f>VLOOKUP(A234,'PAI 2025 GPS rempl2)'!$A$4:$V$503,18,0)</f>
        <v>Númerica</v>
      </c>
      <c r="K234" s="88" t="str">
        <f>VLOOKUP(A234,'PAI 2025 GPS rempl2)'!$A$4:$V$503,20,0)</f>
        <v>2025-07-01</v>
      </c>
      <c r="L234" s="88" t="str">
        <f>VLOOKUP(A234,'PAI 2025 GPS rempl2)'!$A$4:$V$503,21,0)</f>
        <v>2025-11-28</v>
      </c>
      <c r="M234" s="88" t="str">
        <f>VLOOKUP(A234,'PAI 2025 GPS rempl2)'!$A$4:$V$503,22,0)</f>
        <v>7200-DIRECCION DE HABEAS DATA</v>
      </c>
      <c r="N234" s="88"/>
      <c r="O234" s="88"/>
      <c r="P234" s="88"/>
      <c r="Q234" s="88"/>
    </row>
    <row r="235" spans="1:17" x14ac:dyDescent="0.25">
      <c r="A235" s="87" t="s">
        <v>1102</v>
      </c>
      <c r="B235" s="87" t="s">
        <v>523</v>
      </c>
      <c r="C235" s="88" t="s">
        <v>1819</v>
      </c>
      <c r="D235" s="88" t="s">
        <v>1827</v>
      </c>
      <c r="E235" s="88" t="s">
        <v>826</v>
      </c>
      <c r="F235" s="88" t="s">
        <v>63</v>
      </c>
      <c r="G235" s="88" t="str">
        <f>VLOOKUP(A235,'PAI 2025 GPS rempl2)'!$E$4:$L$502,8,0)</f>
        <v>C-3599-0200-0005-53105b</v>
      </c>
      <c r="H235" s="88" t="str">
        <f>VLOOKUP(A235,'PAI 2025 GPS rempl2)'!$A$4:$V$503,15,0)</f>
        <v>Estrategia Integral de Relacionamiento Ciudadano, orientada al fortalecimiento de la relación entre la entidad y los ciudadanos, promoviendo la participación, el servicio eficiente y la confianza mutua, ejecutada (Informe de actividades realizadas )</v>
      </c>
      <c r="I235" s="88">
        <f>VLOOKUP(A235,'PAI 2025 GPS rempl2)'!$A$4:$V$503,17,0)</f>
        <v>100</v>
      </c>
      <c r="J235" s="88" t="str">
        <f>VLOOKUP(A235,'PAI 2025 GPS rempl2)'!$A$4:$V$503,18,0)</f>
        <v>Porcentual</v>
      </c>
      <c r="K235" s="88" t="str">
        <f>VLOOKUP(A235,'PAI 2025 GPS rempl2)'!$A$4:$V$503,20,0)</f>
        <v>2025-01-15</v>
      </c>
      <c r="L235" s="88" t="str">
        <f>VLOOKUP(A235,'PAI 2025 GPS rempl2)'!$A$4:$V$503,21,0)</f>
        <v>2025-11-14</v>
      </c>
      <c r="M235" s="88" t="str">
        <f>VLOOKUP(A235,'PAI 2025 GPS rempl2)'!$A$4:$V$503,22,0)</f>
        <v>72-GRUPO DE TRABAJO DE ATENCION AL CIUDADANO</v>
      </c>
      <c r="N235" s="88" t="s">
        <v>2033</v>
      </c>
      <c r="O235" s="88" t="s">
        <v>1686</v>
      </c>
      <c r="P235" s="88">
        <v>0</v>
      </c>
      <c r="Q235" s="88" t="s">
        <v>1786</v>
      </c>
    </row>
    <row r="236" spans="1:17" x14ac:dyDescent="0.25">
      <c r="A236" s="87" t="s">
        <v>1104</v>
      </c>
      <c r="B236" s="87" t="s">
        <v>533</v>
      </c>
      <c r="C236" s="88" t="s">
        <v>1819</v>
      </c>
      <c r="D236" s="88" t="s">
        <v>1827</v>
      </c>
      <c r="E236" s="88" t="s">
        <v>826</v>
      </c>
      <c r="F236" s="88"/>
      <c r="G236" s="88"/>
      <c r="H236" s="88" t="str">
        <f>VLOOKUP(A236,'PAI 2025 GPS rempl2)'!$A$4:$V$503,15,0)</f>
        <v>Diseñar la estrategia de relacionamiento con la ciudadanía SIC 2025  que incluya el plan de trabajo para su ejecución (Documento de estrategia que incluya plan de trabajo)</v>
      </c>
      <c r="I236" s="88">
        <f>VLOOKUP(A236,'PAI 2025 GPS rempl2)'!$A$4:$V$503,17,0)</f>
        <v>1</v>
      </c>
      <c r="J236" s="88" t="str">
        <f>VLOOKUP(A236,'PAI 2025 GPS rempl2)'!$A$4:$V$503,18,0)</f>
        <v>Númerica</v>
      </c>
      <c r="K236" s="88" t="str">
        <f>VLOOKUP(A236,'PAI 2025 GPS rempl2)'!$A$4:$V$503,20,0)</f>
        <v>2025-01-15</v>
      </c>
      <c r="L236" s="88" t="str">
        <f>VLOOKUP(A236,'PAI 2025 GPS rempl2)'!$A$4:$V$503,21,0)</f>
        <v>2025-02-18</v>
      </c>
      <c r="M236" s="88" t="str">
        <f>VLOOKUP(A236,'PAI 2025 GPS rempl2)'!$A$4:$V$503,22,0)</f>
        <v>72-GRUPO DE TRABAJO DE ATENCION AL CIUDADANO</v>
      </c>
      <c r="N236" s="88"/>
      <c r="O236" s="88"/>
      <c r="P236" s="88"/>
      <c r="Q236" s="88"/>
    </row>
    <row r="237" spans="1:17" x14ac:dyDescent="0.25">
      <c r="A237" s="87" t="s">
        <v>1106</v>
      </c>
      <c r="B237" s="87" t="s">
        <v>533</v>
      </c>
      <c r="C237" s="88" t="s">
        <v>1819</v>
      </c>
      <c r="D237" s="88" t="s">
        <v>1827</v>
      </c>
      <c r="E237" s="88" t="s">
        <v>826</v>
      </c>
      <c r="F237" s="88"/>
      <c r="G237" s="88"/>
      <c r="H237" s="88" t="str">
        <f>VLOOKUP(A237,'PAI 2025 GPS rempl2)'!$A$4:$V$503,15,0)</f>
        <v>Comunicar a los grupos de valor la Estrategia de relacionamiento diseñada  (Capturas de pantalla de la divulgación en la página web y redes sociales)</v>
      </c>
      <c r="I237" s="88">
        <f>VLOOKUP(A237,'PAI 2025 GPS rempl2)'!$A$4:$V$503,17,0)</f>
        <v>1</v>
      </c>
      <c r="J237" s="88" t="str">
        <f>VLOOKUP(A237,'PAI 2025 GPS rempl2)'!$A$4:$V$503,18,0)</f>
        <v>Númerica</v>
      </c>
      <c r="K237" s="88" t="str">
        <f>VLOOKUP(A237,'PAI 2025 GPS rempl2)'!$A$4:$V$503,20,0)</f>
        <v>2025-02-19</v>
      </c>
      <c r="L237" s="88" t="str">
        <f>VLOOKUP(A237,'PAI 2025 GPS rempl2)'!$A$4:$V$503,21,0)</f>
        <v>2025-02-28</v>
      </c>
      <c r="M237" s="88" t="str">
        <f>VLOOKUP(A237,'PAI 2025 GPS rempl2)'!$A$4:$V$503,22,0)</f>
        <v>72-GRUPO DE TRABAJO DE ATENCION AL CIUDADANO</v>
      </c>
      <c r="N237" s="88"/>
      <c r="O237" s="88"/>
      <c r="P237" s="88"/>
      <c r="Q237" s="88"/>
    </row>
    <row r="238" spans="1:17" x14ac:dyDescent="0.25">
      <c r="A238" s="87" t="s">
        <v>1109</v>
      </c>
      <c r="B238" s="87" t="s">
        <v>533</v>
      </c>
      <c r="C238" s="88" t="s">
        <v>1819</v>
      </c>
      <c r="D238" s="88" t="s">
        <v>1827</v>
      </c>
      <c r="E238" s="88" t="s">
        <v>826</v>
      </c>
      <c r="F238" s="88"/>
      <c r="G238" s="88"/>
      <c r="H238" s="88" t="str">
        <f>VLOOKUP(A238,'PAI 2025 GPS rempl2)'!$A$4:$V$503,15,0)</f>
        <v>Desarrollar laboratorios de simplicidad para traducir a lenguaje claro documentos de alto tráfico de cara a la ciudadanía  (Informe con el resultado de los laboratorios)</v>
      </c>
      <c r="I238" s="88">
        <f>VLOOKUP(A238,'PAI 2025 GPS rempl2)'!$A$4:$V$503,17,0)</f>
        <v>2</v>
      </c>
      <c r="J238" s="88" t="str">
        <f>VLOOKUP(A238,'PAI 2025 GPS rempl2)'!$A$4:$V$503,18,0)</f>
        <v>Númerica</v>
      </c>
      <c r="K238" s="88" t="str">
        <f>VLOOKUP(A238,'PAI 2025 GPS rempl2)'!$A$4:$V$503,20,0)</f>
        <v>2025-03-03</v>
      </c>
      <c r="L238" s="88" t="str">
        <f>VLOOKUP(A238,'PAI 2025 GPS rempl2)'!$A$4:$V$503,21,0)</f>
        <v>2025-09-30</v>
      </c>
      <c r="M238" s="88" t="str">
        <f>VLOOKUP(A238,'PAI 2025 GPS rempl2)'!$A$4:$V$503,22,0)</f>
        <v>72-GRUPO DE TRABAJO DE ATENCION AL CIUDADANO</v>
      </c>
      <c r="N238" s="88"/>
      <c r="O238" s="88"/>
      <c r="P238" s="88"/>
      <c r="Q238" s="88"/>
    </row>
    <row r="239" spans="1:17" x14ac:dyDescent="0.25">
      <c r="A239" s="87" t="s">
        <v>1111</v>
      </c>
      <c r="B239" s="87" t="s">
        <v>533</v>
      </c>
      <c r="C239" s="88" t="s">
        <v>1819</v>
      </c>
      <c r="D239" s="88" t="s">
        <v>1827</v>
      </c>
      <c r="E239" s="88" t="s">
        <v>826</v>
      </c>
      <c r="F239" s="88"/>
      <c r="G239" s="88"/>
      <c r="H239" s="88" t="str">
        <f>VLOOKUP(A239,'PAI 2025 GPS rempl2)'!$A$4:$V$503,15,0)</f>
        <v>Traducir la Carta de Trato Digno dirigida a la ciudadanía en una lengua étnica y en braille  (Dos traducciones realizadas)</v>
      </c>
      <c r="I239" s="88">
        <f>VLOOKUP(A239,'PAI 2025 GPS rempl2)'!$A$4:$V$503,17,0)</f>
        <v>2</v>
      </c>
      <c r="J239" s="88" t="str">
        <f>VLOOKUP(A239,'PAI 2025 GPS rempl2)'!$A$4:$V$503,18,0)</f>
        <v>Númerica</v>
      </c>
      <c r="K239" s="88" t="str">
        <f>VLOOKUP(A239,'PAI 2025 GPS rempl2)'!$A$4:$V$503,20,0)</f>
        <v>2025-04-01</v>
      </c>
      <c r="L239" s="88" t="str">
        <f>VLOOKUP(A239,'PAI 2025 GPS rempl2)'!$A$4:$V$503,21,0)</f>
        <v>2025-08-29</v>
      </c>
      <c r="M239" s="88" t="str">
        <f>VLOOKUP(A239,'PAI 2025 GPS rempl2)'!$A$4:$V$503,22,0)</f>
        <v>72-GRUPO DE TRABAJO DE ATENCION AL CIUDADANO</v>
      </c>
      <c r="N239" s="88"/>
      <c r="O239" s="88"/>
      <c r="P239" s="88"/>
      <c r="Q239" s="88"/>
    </row>
    <row r="240" spans="1:17" x14ac:dyDescent="0.25">
      <c r="A240" s="87" t="s">
        <v>1113</v>
      </c>
      <c r="B240" s="87" t="s">
        <v>533</v>
      </c>
      <c r="C240" s="88" t="s">
        <v>1819</v>
      </c>
      <c r="D240" s="88" t="s">
        <v>1827</v>
      </c>
      <c r="E240" s="88" t="s">
        <v>826</v>
      </c>
      <c r="F240" s="88"/>
      <c r="G240" s="88"/>
      <c r="H240" s="88" t="str">
        <f>VLOOKUP(A240,'PAI 2025 GPS rempl2)'!$A$4:$V$503,15,0)</f>
        <v>Promover el uso de los canales virtuales a través de campañas de comunicación interna y externa  (Evidencias de las campañas realizadas)</v>
      </c>
      <c r="I240" s="88">
        <f>VLOOKUP(A240,'PAI 2025 GPS rempl2)'!$A$4:$V$503,17,0)</f>
        <v>2</v>
      </c>
      <c r="J240" s="88" t="str">
        <f>VLOOKUP(A240,'PAI 2025 GPS rempl2)'!$A$4:$V$503,18,0)</f>
        <v>Númerica</v>
      </c>
      <c r="K240" s="88" t="str">
        <f>VLOOKUP(A240,'PAI 2025 GPS rempl2)'!$A$4:$V$503,20,0)</f>
        <v>2025-04-07</v>
      </c>
      <c r="L240" s="88" t="str">
        <f>VLOOKUP(A240,'PAI 2025 GPS rempl2)'!$A$4:$V$503,21,0)</f>
        <v>2025-09-30</v>
      </c>
      <c r="M240" s="88" t="str">
        <f>VLOOKUP(A240,'PAI 2025 GPS rempl2)'!$A$4:$V$503,22,0)</f>
        <v>72-GRUPO DE TRABAJO DE ATENCION AL CIUDADANO</v>
      </c>
      <c r="N240" s="88"/>
      <c r="O240" s="88"/>
      <c r="P240" s="88"/>
      <c r="Q240" s="88"/>
    </row>
    <row r="241" spans="1:17" x14ac:dyDescent="0.25">
      <c r="A241" s="87" t="s">
        <v>1115</v>
      </c>
      <c r="B241" s="87" t="s">
        <v>533</v>
      </c>
      <c r="C241" s="88" t="s">
        <v>1819</v>
      </c>
      <c r="D241" s="88" t="s">
        <v>1827</v>
      </c>
      <c r="E241" s="88" t="s">
        <v>826</v>
      </c>
      <c r="F241" s="88"/>
      <c r="G241" s="88"/>
      <c r="H241" s="88" t="str">
        <f>VLOOKUP(A241,'PAI 2025 GPS rempl2)'!$A$4:$V$503,15,0)</f>
        <v>Desarrollar jornadas de socialización de lineamientos de Atención al Ciudadano a nivel interno  (Evidencias de socialización)</v>
      </c>
      <c r="I241" s="88">
        <f>VLOOKUP(A241,'PAI 2025 GPS rempl2)'!$A$4:$V$503,17,0)</f>
        <v>2</v>
      </c>
      <c r="J241" s="88" t="str">
        <f>VLOOKUP(A241,'PAI 2025 GPS rempl2)'!$A$4:$V$503,18,0)</f>
        <v>Númerica</v>
      </c>
      <c r="K241" s="88" t="str">
        <f>VLOOKUP(A241,'PAI 2025 GPS rempl2)'!$A$4:$V$503,20,0)</f>
        <v>2025-05-02</v>
      </c>
      <c r="L241" s="88" t="str">
        <f>VLOOKUP(A241,'PAI 2025 GPS rempl2)'!$A$4:$V$503,21,0)</f>
        <v>2025-09-30</v>
      </c>
      <c r="M241" s="88" t="str">
        <f>VLOOKUP(A241,'PAI 2025 GPS rempl2)'!$A$4:$V$503,22,0)</f>
        <v>72-GRUPO DE TRABAJO DE ATENCION AL CIUDADANO</v>
      </c>
      <c r="N241" s="88"/>
      <c r="O241" s="88"/>
      <c r="P241" s="88"/>
      <c r="Q241" s="88"/>
    </row>
    <row r="242" spans="1:17" x14ac:dyDescent="0.25">
      <c r="A242" s="87" t="s">
        <v>1117</v>
      </c>
      <c r="B242" s="87" t="s">
        <v>533</v>
      </c>
      <c r="C242" s="88" t="s">
        <v>1819</v>
      </c>
      <c r="D242" s="88" t="s">
        <v>1827</v>
      </c>
      <c r="E242" s="88" t="s">
        <v>826</v>
      </c>
      <c r="F242" s="88"/>
      <c r="G242" s="88"/>
      <c r="H242" s="88" t="str">
        <f>VLOOKUP(A242,'PAI 2025 GPS rempl2)'!$A$4:$V$503,15,0)</f>
        <v>Ejecutar el plan de trabajo de la estrategia de relacionamiento con la ciudadanía SIC 2025 (Informe de ejecución de estrategia de relacionamiento elaborado)</v>
      </c>
      <c r="I242" s="88">
        <f>VLOOKUP(A242,'PAI 2025 GPS rempl2)'!$A$4:$V$503,17,0)</f>
        <v>100</v>
      </c>
      <c r="J242" s="88" t="str">
        <f>VLOOKUP(A242,'PAI 2025 GPS rempl2)'!$A$4:$V$503,18,0)</f>
        <v>Porcentual</v>
      </c>
      <c r="K242" s="88" t="str">
        <f>VLOOKUP(A242,'PAI 2025 GPS rempl2)'!$A$4:$V$503,20,0)</f>
        <v>2025-05-02</v>
      </c>
      <c r="L242" s="88" t="str">
        <f>VLOOKUP(A242,'PAI 2025 GPS rempl2)'!$A$4:$V$503,21,0)</f>
        <v>2025-09-30</v>
      </c>
      <c r="M242" s="88" t="str">
        <f>VLOOKUP(A242,'PAI 2025 GPS rempl2)'!$A$4:$V$503,22,0)</f>
        <v>72-GRUPO DE TRABAJO DE ATENCION AL CIUDADANO</v>
      </c>
      <c r="N242" s="88"/>
      <c r="O242" s="88"/>
      <c r="P242" s="88"/>
      <c r="Q242" s="88"/>
    </row>
    <row r="243" spans="1:17" x14ac:dyDescent="0.25">
      <c r="A243" s="87" t="s">
        <v>1118</v>
      </c>
      <c r="B243" s="87" t="s">
        <v>533</v>
      </c>
      <c r="C243" s="88" t="s">
        <v>1819</v>
      </c>
      <c r="D243" s="88" t="s">
        <v>1827</v>
      </c>
      <c r="E243" s="88" t="s">
        <v>826</v>
      </c>
      <c r="F243" s="88"/>
      <c r="G243" s="88"/>
      <c r="H243" s="88" t="str">
        <f>VLOOKUP(A243,'PAI 2025 GPS rempl2)'!$A$4:$V$503,15,0)</f>
        <v>Elaborar y publicar informe con el resultado de la implementación de la estrategia de relacionamiento  (Informe publicado en el página web)</v>
      </c>
      <c r="I243" s="88">
        <f>VLOOKUP(A243,'PAI 2025 GPS rempl2)'!$A$4:$V$503,17,0)</f>
        <v>1</v>
      </c>
      <c r="J243" s="88" t="str">
        <f>VLOOKUP(A243,'PAI 2025 GPS rempl2)'!$A$4:$V$503,18,0)</f>
        <v>Númerica</v>
      </c>
      <c r="K243" s="88" t="str">
        <f>VLOOKUP(A243,'PAI 2025 GPS rempl2)'!$A$4:$V$503,20,0)</f>
        <v>2025-10-01</v>
      </c>
      <c r="L243" s="88" t="str">
        <f>VLOOKUP(A243,'PAI 2025 GPS rempl2)'!$A$4:$V$503,21,0)</f>
        <v>2025-11-14</v>
      </c>
      <c r="M243" s="88" t="str">
        <f>VLOOKUP(A243,'PAI 2025 GPS rempl2)'!$A$4:$V$503,22,0)</f>
        <v>72-GRUPO DE TRABAJO DE ATENCION AL CIUDADANO</v>
      </c>
      <c r="N243" s="88"/>
      <c r="O243" s="88"/>
      <c r="P243" s="88"/>
      <c r="Q243" s="88"/>
    </row>
    <row r="244" spans="1:17" x14ac:dyDescent="0.25">
      <c r="A244" s="87" t="s">
        <v>1120</v>
      </c>
      <c r="B244" s="87" t="s">
        <v>523</v>
      </c>
      <c r="C244" s="88" t="s">
        <v>1819</v>
      </c>
      <c r="D244" s="88" t="s">
        <v>1823</v>
      </c>
      <c r="E244" s="88" t="s">
        <v>724</v>
      </c>
      <c r="F244" s="88" t="s">
        <v>9</v>
      </c>
      <c r="G244" s="88" t="str">
        <f>VLOOKUP(A244,'PAI 2025 GPS rempl2)'!$E$4:$L$502,8,0)</f>
        <v>C-3599-0200-0005-53105b</v>
      </c>
      <c r="H244" s="88" t="str">
        <f>VLOOKUP(A244,'PAI 2025 GPS rempl2)'!$A$4:$V$503,15,0)</f>
        <v>Estrategia de Sinergia Interinstitucional para Jornadas Conjuntas de  Atención a la Ciudadanía, diseñada e implementada (Informe de actividades realizadas)</v>
      </c>
      <c r="I244" s="88">
        <f>VLOOKUP(A244,'PAI 2025 GPS rempl2)'!$A$4:$V$503,17,0)</f>
        <v>1</v>
      </c>
      <c r="J244" s="88" t="str">
        <f>VLOOKUP(A244,'PAI 2025 GPS rempl2)'!$A$4:$V$503,18,0)</f>
        <v>Númerica</v>
      </c>
      <c r="K244" s="88" t="str">
        <f>VLOOKUP(A244,'PAI 2025 GPS rempl2)'!$A$4:$V$503,20,0)</f>
        <v>2025-02-03</v>
      </c>
      <c r="L244" s="88" t="str">
        <f>VLOOKUP(A244,'PAI 2025 GPS rempl2)'!$A$4:$V$503,21,0)</f>
        <v>2025-12-31</v>
      </c>
      <c r="M244" s="88" t="str">
        <f>VLOOKUP(A244,'PAI 2025 GPS rempl2)'!$A$4:$V$503,22,0)</f>
        <v>72-GRUPO DE TRABAJO DE ATENCION AL CIUDADANO</v>
      </c>
      <c r="N244" s="88" t="s">
        <v>1693</v>
      </c>
      <c r="O244" s="88" t="s">
        <v>1731</v>
      </c>
      <c r="P244" s="88">
        <v>0</v>
      </c>
      <c r="Q244" s="88" t="s">
        <v>1786</v>
      </c>
    </row>
    <row r="245" spans="1:17" x14ac:dyDescent="0.25">
      <c r="A245" s="87" t="s">
        <v>1122</v>
      </c>
      <c r="B245" s="87" t="s">
        <v>533</v>
      </c>
      <c r="C245" s="88" t="s">
        <v>1819</v>
      </c>
      <c r="D245" s="88" t="s">
        <v>1823</v>
      </c>
      <c r="E245" s="88" t="s">
        <v>724</v>
      </c>
      <c r="F245" s="88"/>
      <c r="G245" s="88"/>
      <c r="H245" s="88" t="str">
        <f>VLOOKUP(A245,'PAI 2025 GPS rempl2)'!$A$4:$V$503,15,0)</f>
        <v>Diseñar la estrategia de sinergia con otras entidades que incluya plan de trabajo   (Documento estrategia (incluye plan de trabajo)</v>
      </c>
      <c r="I245" s="88">
        <f>VLOOKUP(A245,'PAI 2025 GPS rempl2)'!$A$4:$V$503,17,0)</f>
        <v>1</v>
      </c>
      <c r="J245" s="88" t="str">
        <f>VLOOKUP(A245,'PAI 2025 GPS rempl2)'!$A$4:$V$503,18,0)</f>
        <v>Númerica</v>
      </c>
      <c r="K245" s="88" t="str">
        <f>VLOOKUP(A245,'PAI 2025 GPS rempl2)'!$A$4:$V$503,20,0)</f>
        <v>2025-02-03</v>
      </c>
      <c r="L245" s="88" t="str">
        <f>VLOOKUP(A245,'PAI 2025 GPS rempl2)'!$A$4:$V$503,21,0)</f>
        <v>2025-03-31</v>
      </c>
      <c r="M245" s="88" t="str">
        <f>VLOOKUP(A245,'PAI 2025 GPS rempl2)'!$A$4:$V$503,22,0)</f>
        <v>72-GRUPO DE TRABAJO DE ATENCION AL CIUDADANO</v>
      </c>
      <c r="N245" s="88"/>
      <c r="O245" s="88"/>
      <c r="P245" s="88"/>
      <c r="Q245" s="88"/>
    </row>
    <row r="246" spans="1:17" x14ac:dyDescent="0.25">
      <c r="A246" s="87" t="s">
        <v>1124</v>
      </c>
      <c r="B246" s="87" t="s">
        <v>533</v>
      </c>
      <c r="C246" s="88" t="s">
        <v>1819</v>
      </c>
      <c r="D246" s="88" t="s">
        <v>1823</v>
      </c>
      <c r="E246" s="88" t="s">
        <v>724</v>
      </c>
      <c r="F246" s="88"/>
      <c r="G246" s="88"/>
      <c r="H246" s="88" t="str">
        <f>VLOOKUP(A246,'PAI 2025 GPS rempl2)'!$A$4:$V$503,15,0)</f>
        <v>Ejecutar el plan de trabajo de la estrategia de sinergia (Documento de seguimiento trimestral)</v>
      </c>
      <c r="I246" s="88">
        <f>VLOOKUP(A246,'PAI 2025 GPS rempl2)'!$A$4:$V$503,17,0)</f>
        <v>3</v>
      </c>
      <c r="J246" s="88" t="str">
        <f>VLOOKUP(A246,'PAI 2025 GPS rempl2)'!$A$4:$V$503,18,0)</f>
        <v>Númerica</v>
      </c>
      <c r="K246" s="88" t="str">
        <f>VLOOKUP(A246,'PAI 2025 GPS rempl2)'!$A$4:$V$503,20,0)</f>
        <v>2025-04-01</v>
      </c>
      <c r="L246" s="88" t="str">
        <f>VLOOKUP(A246,'PAI 2025 GPS rempl2)'!$A$4:$V$503,21,0)</f>
        <v>2025-12-31</v>
      </c>
      <c r="M246" s="88" t="str">
        <f>VLOOKUP(A246,'PAI 2025 GPS rempl2)'!$A$4:$V$503,22,0)</f>
        <v>72-GRUPO DE TRABAJO DE ATENCION AL CIUDADANO</v>
      </c>
      <c r="N246" s="88"/>
      <c r="O246" s="88"/>
      <c r="P246" s="88"/>
      <c r="Q246" s="88"/>
    </row>
    <row r="247" spans="1:17" x14ac:dyDescent="0.25">
      <c r="A247" s="87" t="s">
        <v>1126</v>
      </c>
      <c r="B247" s="87" t="s">
        <v>533</v>
      </c>
      <c r="C247" s="88" t="s">
        <v>1819</v>
      </c>
      <c r="D247" s="88" t="s">
        <v>1823</v>
      </c>
      <c r="E247" s="88" t="s">
        <v>724</v>
      </c>
      <c r="F247" s="88"/>
      <c r="G247" s="88"/>
      <c r="H247" s="88" t="str">
        <f>VLOOKUP(A247,'PAI 2025 GPS rempl2)'!$A$4:$V$503,15,0)</f>
        <v>Elaborar informe final de la estrategia (Informe elaborado)</v>
      </c>
      <c r="I247" s="88">
        <f>VLOOKUP(A247,'PAI 2025 GPS rempl2)'!$A$4:$V$503,17,0)</f>
        <v>1</v>
      </c>
      <c r="J247" s="88" t="str">
        <f>VLOOKUP(A247,'PAI 2025 GPS rempl2)'!$A$4:$V$503,18,0)</f>
        <v>Númerica</v>
      </c>
      <c r="K247" s="88" t="str">
        <f>VLOOKUP(A247,'PAI 2025 GPS rempl2)'!$A$4:$V$503,20,0)</f>
        <v>2025-12-01</v>
      </c>
      <c r="L247" s="88" t="str">
        <f>VLOOKUP(A247,'PAI 2025 GPS rempl2)'!$A$4:$V$503,21,0)</f>
        <v>2025-12-31</v>
      </c>
      <c r="M247" s="88" t="str">
        <f>VLOOKUP(A247,'PAI 2025 GPS rempl2)'!$A$4:$V$503,22,0)</f>
        <v>72-GRUPO DE TRABAJO DE ATENCION AL CIUDADANO</v>
      </c>
      <c r="N247" s="88"/>
      <c r="O247" s="88"/>
      <c r="P247" s="88"/>
      <c r="Q247" s="88"/>
    </row>
    <row r="248" spans="1:17" x14ac:dyDescent="0.25">
      <c r="A248" s="87" t="s">
        <v>1128</v>
      </c>
      <c r="B248" s="87" t="s">
        <v>523</v>
      </c>
      <c r="C248" s="88" t="s">
        <v>1819</v>
      </c>
      <c r="D248" s="88" t="s">
        <v>1827</v>
      </c>
      <c r="E248" s="88" t="s">
        <v>826</v>
      </c>
      <c r="F248" s="88" t="s">
        <v>10</v>
      </c>
      <c r="G248" s="88" t="str">
        <f>VLOOKUP(A248,'PAI 2025 GPS rempl2)'!$E$4:$L$502,8,0)</f>
        <v>C-3599-0200-0005-53105b</v>
      </c>
      <c r="H248" s="88" t="str">
        <f>VLOOKUP(A248,'PAI 2025 GPS rempl2)'!$A$4:$V$503,15,0)</f>
        <v>Programa de atención a la ciudadanía con enfoque diferencial implementado. (Informe de actividades realizadas )</v>
      </c>
      <c r="I248" s="88">
        <f>VLOOKUP(A248,'PAI 2025 GPS rempl2)'!$A$4:$V$503,17,0)</f>
        <v>1</v>
      </c>
      <c r="J248" s="88" t="str">
        <f>VLOOKUP(A248,'PAI 2025 GPS rempl2)'!$A$4:$V$503,18,0)</f>
        <v>Númerica</v>
      </c>
      <c r="K248" s="88" t="str">
        <f>VLOOKUP(A248,'PAI 2025 GPS rempl2)'!$A$4:$V$503,20,0)</f>
        <v>2025-02-03</v>
      </c>
      <c r="L248" s="88" t="str">
        <f>VLOOKUP(A248,'PAI 2025 GPS rempl2)'!$A$4:$V$503,21,0)</f>
        <v>2025-11-28</v>
      </c>
      <c r="M248" s="88" t="str">
        <f>VLOOKUP(A248,'PAI 2025 GPS rempl2)'!$A$4:$V$503,22,0)</f>
        <v>142-GRUPO DE TRABAJO DE SERVICIOS ADMINISTRATIVOS Y RECURSOS FÍSICOS;
20-OFICINA DE TECNOLOGÍA E INFORMÁTICA;
72-GRUPO DE TRABAJO DE ATENCION AL CIUDADANO</v>
      </c>
      <c r="N248" s="88" t="s">
        <v>1691</v>
      </c>
      <c r="O248" s="88" t="s">
        <v>1692</v>
      </c>
      <c r="P248" s="88">
        <v>0</v>
      </c>
      <c r="Q248" s="88" t="s">
        <v>1788</v>
      </c>
    </row>
    <row r="249" spans="1:17" x14ac:dyDescent="0.25">
      <c r="A249" s="87" t="s">
        <v>1130</v>
      </c>
      <c r="B249" s="87" t="s">
        <v>533</v>
      </c>
      <c r="C249" s="88" t="s">
        <v>1819</v>
      </c>
      <c r="D249" s="88" t="s">
        <v>1827</v>
      </c>
      <c r="E249" s="88" t="s">
        <v>826</v>
      </c>
      <c r="F249" s="88"/>
      <c r="G249" s="88"/>
      <c r="H249" s="88" t="str">
        <f>VLOOKUP(A249,'PAI 2025 GPS rempl2)'!$A$4:$V$503,15,0)</f>
        <v>Identificar e intervenir los canales y servicios a los que se aplicará el enfoque diferencial (Documento con la propuesta de intervención de canales/servicios)</v>
      </c>
      <c r="I249" s="88">
        <f>VLOOKUP(A249,'PAI 2025 GPS rempl2)'!$A$4:$V$503,17,0)</f>
        <v>1</v>
      </c>
      <c r="J249" s="88" t="str">
        <f>VLOOKUP(A249,'PAI 2025 GPS rempl2)'!$A$4:$V$503,18,0)</f>
        <v>Númerica</v>
      </c>
      <c r="K249" s="88" t="str">
        <f>VLOOKUP(A249,'PAI 2025 GPS rempl2)'!$A$4:$V$503,20,0)</f>
        <v>2025-02-03</v>
      </c>
      <c r="L249" s="88" t="str">
        <f>VLOOKUP(A249,'PAI 2025 GPS rempl2)'!$A$4:$V$503,21,0)</f>
        <v>2025-03-14</v>
      </c>
      <c r="M249" s="88" t="str">
        <f>VLOOKUP(A249,'PAI 2025 GPS rempl2)'!$A$4:$V$503,22,0)</f>
        <v>72-GRUPO DE TRABAJO DE ATENCION AL CIUDADANO</v>
      </c>
      <c r="N249" s="88"/>
      <c r="O249" s="88"/>
      <c r="P249" s="88"/>
      <c r="Q249" s="88"/>
    </row>
    <row r="250" spans="1:17" x14ac:dyDescent="0.25">
      <c r="A250" s="87" t="s">
        <v>1132</v>
      </c>
      <c r="B250" s="87" t="s">
        <v>533</v>
      </c>
      <c r="C250" s="88" t="s">
        <v>1819</v>
      </c>
      <c r="D250" s="88" t="s">
        <v>1827</v>
      </c>
      <c r="E250" s="88" t="s">
        <v>826</v>
      </c>
      <c r="F250" s="88"/>
      <c r="G250" s="88"/>
      <c r="H250" s="88" t="str">
        <f>VLOOKUP(A250,'PAI 2025 GPS rempl2)'!$A$4:$V$503,15,0)</f>
        <v>Implementar la señalización inclusiva en otro lenguaje o idioma para los puntos priorizados de atención al ciudadano presenciales a nivel nacional (Informe de implementación)</v>
      </c>
      <c r="I250" s="88">
        <f>VLOOKUP(A250,'PAI 2025 GPS rempl2)'!$A$4:$V$503,17,0)</f>
        <v>1</v>
      </c>
      <c r="J250" s="88" t="str">
        <f>VLOOKUP(A250,'PAI 2025 GPS rempl2)'!$A$4:$V$503,18,0)</f>
        <v>Númerica</v>
      </c>
      <c r="K250" s="88" t="str">
        <f>VLOOKUP(A250,'PAI 2025 GPS rempl2)'!$A$4:$V$503,20,0)</f>
        <v>2025-03-18</v>
      </c>
      <c r="L250" s="88" t="str">
        <f>VLOOKUP(A250,'PAI 2025 GPS rempl2)'!$A$4:$V$503,21,0)</f>
        <v>2025-04-30</v>
      </c>
      <c r="M250" s="88" t="str">
        <f>VLOOKUP(A250,'PAI 2025 GPS rempl2)'!$A$4:$V$503,22,0)</f>
        <v>142-GRUPO DE TRABAJO DE SERVICIOS ADMINISTRATIVOS Y RECURSOS FÍSICOS;
72-GRUPO DE TRABAJO DE ATENCION AL CIUDADANO</v>
      </c>
      <c r="N250" s="88"/>
      <c r="O250" s="88"/>
      <c r="P250" s="88"/>
      <c r="Q250" s="88"/>
    </row>
    <row r="251" spans="1:17" x14ac:dyDescent="0.25">
      <c r="A251" s="87" t="s">
        <v>1135</v>
      </c>
      <c r="B251" s="87" t="s">
        <v>533</v>
      </c>
      <c r="C251" s="88" t="s">
        <v>1819</v>
      </c>
      <c r="D251" s="88" t="s">
        <v>1827</v>
      </c>
      <c r="E251" s="88" t="s">
        <v>826</v>
      </c>
      <c r="F251" s="88"/>
      <c r="G251" s="88"/>
      <c r="H251" s="88" t="str">
        <f>VLOOKUP(A251,'PAI 2025 GPS rempl2)'!$A$4:$V$503,15,0)</f>
        <v>Desarrolla jornada  con las entidades líderes en la atención incluyente y documentar las buenas prácticas en la materia (Documento de buenas prácticas identificadas)</v>
      </c>
      <c r="I251" s="88">
        <f>VLOOKUP(A251,'PAI 2025 GPS rempl2)'!$A$4:$V$503,17,0)</f>
        <v>1</v>
      </c>
      <c r="J251" s="88" t="str">
        <f>VLOOKUP(A251,'PAI 2025 GPS rempl2)'!$A$4:$V$503,18,0)</f>
        <v>Númerica</v>
      </c>
      <c r="K251" s="88" t="str">
        <f>VLOOKUP(A251,'PAI 2025 GPS rempl2)'!$A$4:$V$503,20,0)</f>
        <v>2025-04-01</v>
      </c>
      <c r="L251" s="88" t="str">
        <f>VLOOKUP(A251,'PAI 2025 GPS rempl2)'!$A$4:$V$503,21,0)</f>
        <v>2025-06-04</v>
      </c>
      <c r="M251" s="88" t="str">
        <f>VLOOKUP(A251,'PAI 2025 GPS rempl2)'!$A$4:$V$503,22,0)</f>
        <v>72-GRUPO DE TRABAJO DE ATENCION AL CIUDADANO</v>
      </c>
      <c r="N251" s="88"/>
      <c r="O251" s="88"/>
      <c r="P251" s="88"/>
      <c r="Q251" s="88"/>
    </row>
    <row r="252" spans="1:17" x14ac:dyDescent="0.25">
      <c r="A252" s="87" t="s">
        <v>1138</v>
      </c>
      <c r="B252" s="87" t="s">
        <v>533</v>
      </c>
      <c r="C252" s="88" t="s">
        <v>1819</v>
      </c>
      <c r="D252" s="88" t="s">
        <v>1827</v>
      </c>
      <c r="E252" s="88" t="s">
        <v>826</v>
      </c>
      <c r="F252" s="88"/>
      <c r="G252" s="88"/>
      <c r="H252" s="88" t="str">
        <f>VLOOKUP(A252,'PAI 2025 GPS rempl2)'!$A$4:$V$503,15,0)</f>
        <v>Rediseñar el menú de atención y servicios a la ciudadanía con mejoras en la accesibilidad y experiencia de los usuarios  (Menú destacado actualizado)</v>
      </c>
      <c r="I252" s="88">
        <f>VLOOKUP(A252,'PAI 2025 GPS rempl2)'!$A$4:$V$503,17,0)</f>
        <v>1</v>
      </c>
      <c r="J252" s="88" t="str">
        <f>VLOOKUP(A252,'PAI 2025 GPS rempl2)'!$A$4:$V$503,18,0)</f>
        <v>Númerica</v>
      </c>
      <c r="K252" s="88" t="str">
        <f>VLOOKUP(A252,'PAI 2025 GPS rempl2)'!$A$4:$V$503,20,0)</f>
        <v>2025-06-03</v>
      </c>
      <c r="L252" s="88" t="str">
        <f>VLOOKUP(A252,'PAI 2025 GPS rempl2)'!$A$4:$V$503,21,0)</f>
        <v>2025-11-28</v>
      </c>
      <c r="M252" s="88" t="str">
        <f>VLOOKUP(A252,'PAI 2025 GPS rempl2)'!$A$4:$V$503,22,0)</f>
        <v>20-OFICINA DE TECNOLOGÍA E INFORMÁTICA;
72-GRUPO DE TRABAJO DE ATENCION AL CIUDADANO</v>
      </c>
      <c r="N252" s="88"/>
      <c r="O252" s="88"/>
      <c r="P252" s="88"/>
      <c r="Q252" s="88"/>
    </row>
    <row r="253" spans="1:17" x14ac:dyDescent="0.25">
      <c r="A253" s="87" t="s">
        <v>1141</v>
      </c>
      <c r="B253" s="87" t="s">
        <v>533</v>
      </c>
      <c r="C253" s="88" t="s">
        <v>1819</v>
      </c>
      <c r="D253" s="88" t="s">
        <v>1827</v>
      </c>
      <c r="E253" s="88" t="s">
        <v>826</v>
      </c>
      <c r="F253" s="88"/>
      <c r="G253" s="88"/>
      <c r="H253" s="88" t="str">
        <f>VLOOKUP(A253,'PAI 2025 GPS rempl2)'!$A$4:$V$503,15,0)</f>
        <v>Implementar fase 2 del traductor interactivo  (Adquisición pantalla y en funcionamiento)</v>
      </c>
      <c r="I253" s="88">
        <f>VLOOKUP(A253,'PAI 2025 GPS rempl2)'!$A$4:$V$503,17,0)</f>
        <v>1</v>
      </c>
      <c r="J253" s="88" t="str">
        <f>VLOOKUP(A253,'PAI 2025 GPS rempl2)'!$A$4:$V$503,18,0)</f>
        <v>Númerica</v>
      </c>
      <c r="K253" s="88" t="str">
        <f>VLOOKUP(A253,'PAI 2025 GPS rempl2)'!$A$4:$V$503,20,0)</f>
        <v>2025-06-20</v>
      </c>
      <c r="L253" s="88" t="str">
        <f>VLOOKUP(A253,'PAI 2025 GPS rempl2)'!$A$4:$V$503,21,0)</f>
        <v>2025-11-28</v>
      </c>
      <c r="M253" s="88" t="str">
        <f>VLOOKUP(A253,'PAI 2025 GPS rempl2)'!$A$4:$V$503,22,0)</f>
        <v>20-OFICINA DE TECNOLOGÍA E INFORMÁTICA;
72-GRUPO DE TRABAJO DE ATENCION AL CIUDADANO</v>
      </c>
      <c r="N253" s="88"/>
      <c r="O253" s="88"/>
      <c r="P253" s="88"/>
      <c r="Q253" s="88"/>
    </row>
    <row r="254" spans="1:17" x14ac:dyDescent="0.25">
      <c r="A254" s="87" t="s">
        <v>1143</v>
      </c>
      <c r="B254" s="87" t="s">
        <v>523</v>
      </c>
      <c r="C254" s="88" t="s">
        <v>1819</v>
      </c>
      <c r="D254" s="88" t="s">
        <v>1827</v>
      </c>
      <c r="E254" s="88" t="s">
        <v>826</v>
      </c>
      <c r="F254" s="88" t="s">
        <v>63</v>
      </c>
      <c r="G254" s="88" t="str">
        <f>VLOOKUP(A254,'PAI 2025 GPS rempl2)'!$E$4:$L$502,8,0)</f>
        <v>C-3599-0200-0005-53105b</v>
      </c>
      <c r="H254" s="88" t="str">
        <f>VLOOKUP(A254,'PAI 2025 GPS rempl2)'!$A$4:$V$503,15,0)</f>
        <v>Estrategia de promoción de la participación ciudadana en la SIC, formulada e implementada  (Informe de actividades realizadas )</v>
      </c>
      <c r="I254" s="88">
        <f>VLOOKUP(A254,'PAI 2025 GPS rempl2)'!$A$4:$V$503,17,0)</f>
        <v>30</v>
      </c>
      <c r="J254" s="88" t="str">
        <f>VLOOKUP(A254,'PAI 2025 GPS rempl2)'!$A$4:$V$503,18,0)</f>
        <v>Porcentual</v>
      </c>
      <c r="K254" s="88" t="str">
        <f>VLOOKUP(A254,'PAI 2025 GPS rempl2)'!$A$4:$V$503,20,0)</f>
        <v>2025-01-15</v>
      </c>
      <c r="L254" s="88" t="str">
        <f>VLOOKUP(A254,'PAI 2025 GPS rempl2)'!$A$4:$V$503,21,0)</f>
        <v>2025-12-15</v>
      </c>
      <c r="M254" s="88" t="str">
        <f>VLOOKUP(A254,'PAI 2025 GPS rempl2)'!$A$4:$V$503,22,0)</f>
        <v>72-GRUPO DE TRABAJO DE ATENCION AL CIUDADANO</v>
      </c>
      <c r="N254" s="88" t="s">
        <v>2033</v>
      </c>
      <c r="O254" s="88" t="s">
        <v>1686</v>
      </c>
      <c r="P254" s="88" t="s">
        <v>1857</v>
      </c>
      <c r="Q254" s="88" t="s">
        <v>1786</v>
      </c>
    </row>
    <row r="255" spans="1:17" x14ac:dyDescent="0.25">
      <c r="A255" s="87" t="s">
        <v>1145</v>
      </c>
      <c r="B255" s="87" t="s">
        <v>533</v>
      </c>
      <c r="C255" s="88" t="s">
        <v>1819</v>
      </c>
      <c r="D255" s="88" t="s">
        <v>1827</v>
      </c>
      <c r="E255" s="88" t="s">
        <v>826</v>
      </c>
      <c r="F255" s="88"/>
      <c r="G255" s="88"/>
      <c r="H255" s="88" t="str">
        <f>VLOOKUP(A255,'PAI 2025 GPS rempl2)'!$A$4:$V$503,15,0)</f>
        <v>Diseñar la estrategia de participación ciudadanía SIC 2025 que incluya el plan detrabajo para su ejecución (Documento de estrategia)</v>
      </c>
      <c r="I255" s="88">
        <f>VLOOKUP(A255,'PAI 2025 GPS rempl2)'!$A$4:$V$503,17,0)</f>
        <v>1</v>
      </c>
      <c r="J255" s="88" t="str">
        <f>VLOOKUP(A255,'PAI 2025 GPS rempl2)'!$A$4:$V$503,18,0)</f>
        <v>Númerica</v>
      </c>
      <c r="K255" s="88" t="str">
        <f>VLOOKUP(A255,'PAI 2025 GPS rempl2)'!$A$4:$V$503,20,0)</f>
        <v>2025-01-15</v>
      </c>
      <c r="L255" s="88" t="str">
        <f>VLOOKUP(A255,'PAI 2025 GPS rempl2)'!$A$4:$V$503,21,0)</f>
        <v>2025-02-18</v>
      </c>
      <c r="M255" s="88" t="str">
        <f>VLOOKUP(A255,'PAI 2025 GPS rempl2)'!$A$4:$V$503,22,0)</f>
        <v>72-GRUPO DE TRABAJO DE ATENCION AL CIUDADANO</v>
      </c>
      <c r="N255" s="88"/>
      <c r="O255" s="88"/>
      <c r="P255" s="88"/>
      <c r="Q255" s="88"/>
    </row>
    <row r="256" spans="1:17" x14ac:dyDescent="0.25">
      <c r="A256" s="87" t="s">
        <v>1147</v>
      </c>
      <c r="B256" s="87" t="s">
        <v>533</v>
      </c>
      <c r="C256" s="88" t="s">
        <v>1819</v>
      </c>
      <c r="D256" s="88" t="s">
        <v>1827</v>
      </c>
      <c r="E256" s="88" t="s">
        <v>826</v>
      </c>
      <c r="F256" s="88"/>
      <c r="G256" s="88"/>
      <c r="H256" s="88" t="str">
        <f>VLOOKUP(A256,'PAI 2025 GPS rempl2)'!$A$4:$V$503,15,0)</f>
        <v>Comunicar a los grupos de valor la Estrategia de participación ciudadana diseñada  (Capturas de pantalla de la divulgación en la página web y redes sociales)</v>
      </c>
      <c r="I256" s="88">
        <f>VLOOKUP(A256,'PAI 2025 GPS rempl2)'!$A$4:$V$503,17,0)</f>
        <v>1</v>
      </c>
      <c r="J256" s="88" t="str">
        <f>VLOOKUP(A256,'PAI 2025 GPS rempl2)'!$A$4:$V$503,18,0)</f>
        <v>Númerica</v>
      </c>
      <c r="K256" s="88" t="str">
        <f>VLOOKUP(A256,'PAI 2025 GPS rempl2)'!$A$4:$V$503,20,0)</f>
        <v>2025-02-19</v>
      </c>
      <c r="L256" s="88" t="str">
        <f>VLOOKUP(A256,'PAI 2025 GPS rempl2)'!$A$4:$V$503,21,0)</f>
        <v>2025-02-28</v>
      </c>
      <c r="M256" s="88" t="str">
        <f>VLOOKUP(A256,'PAI 2025 GPS rempl2)'!$A$4:$V$503,22,0)</f>
        <v>72-GRUPO DE TRABAJO DE ATENCION AL CIUDADANO</v>
      </c>
      <c r="N256" s="88"/>
      <c r="O256" s="88"/>
      <c r="P256" s="88"/>
      <c r="Q256" s="88"/>
    </row>
    <row r="257" spans="1:17" x14ac:dyDescent="0.25">
      <c r="A257" s="87" t="s">
        <v>1149</v>
      </c>
      <c r="B257" s="87" t="s">
        <v>533</v>
      </c>
      <c r="C257" s="88" t="s">
        <v>1819</v>
      </c>
      <c r="D257" s="88" t="s">
        <v>1827</v>
      </c>
      <c r="E257" s="88" t="s">
        <v>826</v>
      </c>
      <c r="F257" s="88"/>
      <c r="G257" s="88"/>
      <c r="H257" s="88" t="str">
        <f>VLOOKUP(A257,'PAI 2025 GPS rempl2)'!$A$4:$V$503,15,0)</f>
        <v>Ejecutar el plan de trabajo de la estrategia  (Informe trimestral de seguimiento elaborado)</v>
      </c>
      <c r="I257" s="88">
        <f>VLOOKUP(A257,'PAI 2025 GPS rempl2)'!$A$4:$V$503,17,0)</f>
        <v>4</v>
      </c>
      <c r="J257" s="88" t="str">
        <f>VLOOKUP(A257,'PAI 2025 GPS rempl2)'!$A$4:$V$503,18,0)</f>
        <v>Númerica</v>
      </c>
      <c r="K257" s="88" t="str">
        <f>VLOOKUP(A257,'PAI 2025 GPS rempl2)'!$A$4:$V$503,20,0)</f>
        <v>2025-03-03</v>
      </c>
      <c r="L257" s="88" t="str">
        <f>VLOOKUP(A257,'PAI 2025 GPS rempl2)'!$A$4:$V$503,21,0)</f>
        <v>2025-11-14</v>
      </c>
      <c r="M257" s="88" t="str">
        <f>VLOOKUP(A257,'PAI 2025 GPS rempl2)'!$A$4:$V$503,22,0)</f>
        <v>72-GRUPO DE TRABAJO DE ATENCION AL CIUDADANO</v>
      </c>
      <c r="N257" s="88"/>
      <c r="O257" s="88"/>
      <c r="P257" s="88"/>
      <c r="Q257" s="88"/>
    </row>
    <row r="258" spans="1:17" x14ac:dyDescent="0.25">
      <c r="A258" s="87" t="s">
        <v>1151</v>
      </c>
      <c r="B258" s="87" t="s">
        <v>533</v>
      </c>
      <c r="C258" s="88" t="s">
        <v>1819</v>
      </c>
      <c r="D258" s="88" t="s">
        <v>1827</v>
      </c>
      <c r="E258" s="88" t="s">
        <v>826</v>
      </c>
      <c r="F258" s="88"/>
      <c r="G258" s="88"/>
      <c r="H258" s="88" t="str">
        <f>VLOOKUP(A258,'PAI 2025 GPS rempl2)'!$A$4:$V$503,15,0)</f>
        <v>Elaborar y publicar informe con el resultado de la implementación de la estrategia de participación ciudadana (Informe publicado en el página web)</v>
      </c>
      <c r="I258" s="88">
        <f>VLOOKUP(A258,'PAI 2025 GPS rempl2)'!$A$4:$V$503,17,0)</f>
        <v>1</v>
      </c>
      <c r="J258" s="88" t="str">
        <f>VLOOKUP(A258,'PAI 2025 GPS rempl2)'!$A$4:$V$503,18,0)</f>
        <v>Númerica</v>
      </c>
      <c r="K258" s="88" t="str">
        <f>VLOOKUP(A258,'PAI 2025 GPS rempl2)'!$A$4:$V$503,20,0)</f>
        <v>2025-12-01</v>
      </c>
      <c r="L258" s="88" t="str">
        <f>VLOOKUP(A258,'PAI 2025 GPS rempl2)'!$A$4:$V$503,21,0)</f>
        <v>2025-12-15</v>
      </c>
      <c r="M258" s="88" t="str">
        <f>VLOOKUP(A258,'PAI 2025 GPS rempl2)'!$A$4:$V$503,22,0)</f>
        <v>72-GRUPO DE TRABAJO DE ATENCION AL CIUDADANO</v>
      </c>
      <c r="N258" s="88"/>
      <c r="O258" s="88"/>
      <c r="P258" s="88"/>
      <c r="Q258" s="88"/>
    </row>
    <row r="259" spans="1:17" x14ac:dyDescent="0.25">
      <c r="A259" s="87" t="s">
        <v>1154</v>
      </c>
      <c r="B259" s="87" t="s">
        <v>523</v>
      </c>
      <c r="C259" s="88" t="s">
        <v>1819</v>
      </c>
      <c r="D259" s="88" t="s">
        <v>1823</v>
      </c>
      <c r="E259" s="88" t="s">
        <v>724</v>
      </c>
      <c r="F259" s="88" t="s">
        <v>12</v>
      </c>
      <c r="G259" s="88" t="str">
        <f>VLOOKUP(A259,'PAI 2025 GPS rempl2)'!$E$4:$L$502,8,0)</f>
        <v>FUNCIONAMIENTO</v>
      </c>
      <c r="H259" s="88" t="str">
        <f>VLOOKUP(A259,'PAI 2025 GPS rempl2)'!$A$4:$V$503,15,0)</f>
        <v>Capacitaciones externas de acompañamiento a los operadores comunitarios respecto del Régimen diferencial de protección de usuarios, realizadas (Soportes de desarrollo de capacitaciones (Presentación  y/o listas asistencia  y/o fotos)</v>
      </c>
      <c r="I259" s="88">
        <f>VLOOKUP(A259,'PAI 2025 GPS rempl2)'!$A$4:$V$503,17,0)</f>
        <v>10</v>
      </c>
      <c r="J259" s="88" t="str">
        <f>VLOOKUP(A259,'PAI 2025 GPS rempl2)'!$A$4:$V$503,18,0)</f>
        <v>Númerica</v>
      </c>
      <c r="K259" s="88" t="str">
        <f>VLOOKUP(A259,'PAI 2025 GPS rempl2)'!$A$4:$V$503,20,0)</f>
        <v>2025-01-15</v>
      </c>
      <c r="L259" s="88" t="str">
        <f>VLOOKUP(A259,'PAI 2025 GPS rempl2)'!$A$4:$V$503,21,0)</f>
        <v>2025-12-15</v>
      </c>
      <c r="M259" s="88" t="str">
        <f>VLOOKUP(A259,'PAI 2025 GPS rempl2)'!$A$4:$V$503,22,0)</f>
        <v>3200-DIRECCIÓN DE INVESTIGACIONES DE PROTECCIÓN DE USUARIOS DE SERVICIOS DE COMUNICACIONES</v>
      </c>
      <c r="N259" s="88" t="s">
        <v>1687</v>
      </c>
      <c r="O259" s="88" t="s">
        <v>1688</v>
      </c>
      <c r="P259" s="88" t="s">
        <v>1858</v>
      </c>
      <c r="Q259" s="88" t="s">
        <v>1786</v>
      </c>
    </row>
    <row r="260" spans="1:17" x14ac:dyDescent="0.25">
      <c r="A260" s="87" t="s">
        <v>1157</v>
      </c>
      <c r="B260" s="87" t="s">
        <v>533</v>
      </c>
      <c r="C260" s="88" t="s">
        <v>1819</v>
      </c>
      <c r="D260" s="88" t="s">
        <v>1823</v>
      </c>
      <c r="E260" s="88" t="s">
        <v>724</v>
      </c>
      <c r="F260" s="88"/>
      <c r="G260" s="88"/>
      <c r="H260" s="88" t="str">
        <f>VLOOKUP(A260,'PAI 2025 GPS rempl2)'!$A$4:$V$503,15,0)</f>
        <v>Definir el plan de trabajo de las capacitaciones a realizar (Temas y lugares donde se realizarán las capacitaciones) (Acta de reunión)</v>
      </c>
      <c r="I260" s="88">
        <f>VLOOKUP(A260,'PAI 2025 GPS rempl2)'!$A$4:$V$503,17,0)</f>
        <v>1</v>
      </c>
      <c r="J260" s="88" t="str">
        <f>VLOOKUP(A260,'PAI 2025 GPS rempl2)'!$A$4:$V$503,18,0)</f>
        <v>Númerica</v>
      </c>
      <c r="K260" s="88" t="str">
        <f>VLOOKUP(A260,'PAI 2025 GPS rempl2)'!$A$4:$V$503,20,0)</f>
        <v>2025-01-15</v>
      </c>
      <c r="L260" s="88" t="str">
        <f>VLOOKUP(A260,'PAI 2025 GPS rempl2)'!$A$4:$V$503,21,0)</f>
        <v>2025-02-14</v>
      </c>
      <c r="M260" s="88" t="str">
        <f>VLOOKUP(A260,'PAI 2025 GPS rempl2)'!$A$4:$V$503,22,0)</f>
        <v>3200-DIRECCIÓN DE INVESTIGACIONES DE PROTECCIÓN DE USUARIOS DE SERVICIOS DE COMUNICACIONES</v>
      </c>
      <c r="N260" s="88"/>
      <c r="O260" s="88"/>
      <c r="P260" s="88"/>
      <c r="Q260" s="88"/>
    </row>
    <row r="261" spans="1:17" x14ac:dyDescent="0.25">
      <c r="A261" s="87" t="s">
        <v>1160</v>
      </c>
      <c r="B261" s="87" t="s">
        <v>533</v>
      </c>
      <c r="C261" s="88" t="s">
        <v>1819</v>
      </c>
      <c r="D261" s="88" t="s">
        <v>1823</v>
      </c>
      <c r="E261" s="88" t="s">
        <v>724</v>
      </c>
      <c r="F261" s="88"/>
      <c r="G261" s="88"/>
      <c r="H261" s="88" t="str">
        <f>VLOOKUP(A261,'PAI 2025 GPS rempl2)'!$A$4:$V$503,15,0)</f>
        <v>Realizar las jornadas de capacitación (Soportes de desarrollo de capacitaciones (Presentación  y/o listas asistencia  y/o fotos)</v>
      </c>
      <c r="I261" s="88">
        <f>VLOOKUP(A261,'PAI 2025 GPS rempl2)'!$A$4:$V$503,17,0)</f>
        <v>10</v>
      </c>
      <c r="J261" s="88" t="str">
        <f>VLOOKUP(A261,'PAI 2025 GPS rempl2)'!$A$4:$V$503,18,0)</f>
        <v>Númerica</v>
      </c>
      <c r="K261" s="88" t="str">
        <f>VLOOKUP(A261,'PAI 2025 GPS rempl2)'!$A$4:$V$503,20,0)</f>
        <v>2025-02-17</v>
      </c>
      <c r="L261" s="88" t="str">
        <f>VLOOKUP(A261,'PAI 2025 GPS rempl2)'!$A$4:$V$503,21,0)</f>
        <v>2025-12-15</v>
      </c>
      <c r="M261" s="88" t="str">
        <f>VLOOKUP(A261,'PAI 2025 GPS rempl2)'!$A$4:$V$503,22,0)</f>
        <v>3200-DIRECCIÓN DE INVESTIGACIONES DE PROTECCIÓN DE USUARIOS DE SERVICIOS DE COMUNICACIONES</v>
      </c>
      <c r="N261" s="88"/>
      <c r="O261" s="88"/>
      <c r="P261" s="88"/>
      <c r="Q261" s="88"/>
    </row>
    <row r="262" spans="1:17" x14ac:dyDescent="0.25">
      <c r="A262" s="87" t="s">
        <v>1161</v>
      </c>
      <c r="B262" s="87" t="s">
        <v>523</v>
      </c>
      <c r="C262" s="88" t="s">
        <v>1819</v>
      </c>
      <c r="D262" s="88" t="s">
        <v>1823</v>
      </c>
      <c r="E262" s="88" t="s">
        <v>724</v>
      </c>
      <c r="F262" s="88" t="s">
        <v>9</v>
      </c>
      <c r="G262" s="88" t="str">
        <f>VLOOKUP(A262,'PAI 2025 GPS rempl2)'!$E$4:$L$502,8,0)</f>
        <v>FUNCIONAMIENTO</v>
      </c>
      <c r="H262" s="88" t="str">
        <f>VLOOKUP(A262,'PAI 2025 GPS rempl2)'!$A$4:$V$503,15,0)</f>
        <v>Recursos de reposición decididos en 6 meses o menos ( Listado definitivo realizado).</v>
      </c>
      <c r="I262" s="88">
        <f>VLOOKUP(A262,'PAI 2025 GPS rempl2)'!$A$4:$V$503,17,0)</f>
        <v>80</v>
      </c>
      <c r="J262" s="88" t="str">
        <f>VLOOKUP(A262,'PAI 2025 GPS rempl2)'!$A$4:$V$503,18,0)</f>
        <v>Porcentual</v>
      </c>
      <c r="K262" s="88" t="str">
        <f>VLOOKUP(A262,'PAI 2025 GPS rempl2)'!$A$4:$V$503,20,0)</f>
        <v>2025-01-02</v>
      </c>
      <c r="L262" s="88" t="str">
        <f>VLOOKUP(A262,'PAI 2025 GPS rempl2)'!$A$4:$V$503,21,0)</f>
        <v>2025-12-30</v>
      </c>
      <c r="M262" s="88" t="str">
        <f>VLOOKUP(A262,'PAI 2025 GPS rempl2)'!$A$4:$V$503,22,0)</f>
        <v>3200-DIRECCIÓN DE INVESTIGACIONES DE PROTECCIÓN DE USUARIOS DE SERVICIOS DE COMUNICACIONES</v>
      </c>
      <c r="N262" s="88" t="s">
        <v>1693</v>
      </c>
      <c r="O262" s="88" t="s">
        <v>1731</v>
      </c>
      <c r="P262" s="88">
        <v>0</v>
      </c>
      <c r="Q262" s="88" t="s">
        <v>1786</v>
      </c>
    </row>
    <row r="263" spans="1:17" x14ac:dyDescent="0.25">
      <c r="A263" s="87" t="s">
        <v>1164</v>
      </c>
      <c r="B263" s="87" t="s">
        <v>533</v>
      </c>
      <c r="C263" s="88" t="s">
        <v>1819</v>
      </c>
      <c r="D263" s="88" t="s">
        <v>1823</v>
      </c>
      <c r="E263" s="88" t="s">
        <v>724</v>
      </c>
      <c r="F263" s="88"/>
      <c r="G263" s="88"/>
      <c r="H263" s="88" t="str">
        <f>VLOOKUP(A263,'PAI 2025 GPS rempl2)'!$A$4:$V$503,15,0)</f>
        <v>Realizar un inventario que identifique los recursos de reposición radicados entre el 15 de agosto de 2024 y el 15 de enero de 2025, incluyendo la información necesaria para verificar su cumplimiento (Listado con celdas definidas)</v>
      </c>
      <c r="I263" s="88">
        <f>VLOOKUP(A263,'PAI 2025 GPS rempl2)'!$A$4:$V$503,17,0)</f>
        <v>1</v>
      </c>
      <c r="J263" s="88" t="str">
        <f>VLOOKUP(A263,'PAI 2025 GPS rempl2)'!$A$4:$V$503,18,0)</f>
        <v>Númerica</v>
      </c>
      <c r="K263" s="88" t="str">
        <f>VLOOKUP(A263,'PAI 2025 GPS rempl2)'!$A$4:$V$503,20,0)</f>
        <v>2025-01-02</v>
      </c>
      <c r="L263" s="88" t="str">
        <f>VLOOKUP(A263,'PAI 2025 GPS rempl2)'!$A$4:$V$503,21,0)</f>
        <v>2025-03-14</v>
      </c>
      <c r="M263" s="88" t="str">
        <f>VLOOKUP(A263,'PAI 2025 GPS rempl2)'!$A$4:$V$503,22,0)</f>
        <v>3200-DIRECCIÓN DE INVESTIGACIONES DE PROTECCIÓN DE USUARIOS DE SERVICIOS DE COMUNICACIONES</v>
      </c>
      <c r="N263" s="88"/>
      <c r="O263" s="88"/>
      <c r="P263" s="88"/>
      <c r="Q263" s="88"/>
    </row>
    <row r="264" spans="1:17" x14ac:dyDescent="0.25">
      <c r="A264" s="87" t="s">
        <v>1166</v>
      </c>
      <c r="B264" s="87" t="s">
        <v>533</v>
      </c>
      <c r="C264" s="88" t="s">
        <v>1819</v>
      </c>
      <c r="D264" s="88" t="s">
        <v>1823</v>
      </c>
      <c r="E264" s="88" t="s">
        <v>724</v>
      </c>
      <c r="F264" s="88"/>
      <c r="G264" s="88"/>
      <c r="H264" s="88" t="str">
        <f>VLOOKUP(A264,'PAI 2025 GPS rempl2)'!$A$4:$V$503,15,0)</f>
        <v>Actualizar periodicamente el listado, incorporando los recursos de reposición ingresados desde el 15 de enero hasta el 30 de junio de 2025.  (Listado)</v>
      </c>
      <c r="I264" s="88">
        <f>VLOOKUP(A264,'PAI 2025 GPS rempl2)'!$A$4:$V$503,17,0)</f>
        <v>1</v>
      </c>
      <c r="J264" s="88" t="str">
        <f>VLOOKUP(A264,'PAI 2025 GPS rempl2)'!$A$4:$V$503,18,0)</f>
        <v>Númerica</v>
      </c>
      <c r="K264" s="88" t="str">
        <f>VLOOKUP(A264,'PAI 2025 GPS rempl2)'!$A$4:$V$503,20,0)</f>
        <v>2025-01-02</v>
      </c>
      <c r="L264" s="88" t="str">
        <f>VLOOKUP(A264,'PAI 2025 GPS rempl2)'!$A$4:$V$503,21,0)</f>
        <v>2025-07-15</v>
      </c>
      <c r="M264" s="88" t="str">
        <f>VLOOKUP(A264,'PAI 2025 GPS rempl2)'!$A$4:$V$503,22,0)</f>
        <v>3200-DIRECCIÓN DE INVESTIGACIONES DE PROTECCIÓN DE USUARIOS DE SERVICIOS DE COMUNICACIONES</v>
      </c>
      <c r="N264" s="88"/>
      <c r="O264" s="88"/>
      <c r="P264" s="88"/>
      <c r="Q264" s="88"/>
    </row>
    <row r="265" spans="1:17" x14ac:dyDescent="0.25">
      <c r="A265" s="87" t="s">
        <v>1168</v>
      </c>
      <c r="B265" s="87" t="s">
        <v>533</v>
      </c>
      <c r="C265" s="88" t="s">
        <v>1819</v>
      </c>
      <c r="D265" s="88" t="s">
        <v>1823</v>
      </c>
      <c r="E265" s="88" t="s">
        <v>724</v>
      </c>
      <c r="F265" s="88"/>
      <c r="G265" s="88"/>
      <c r="H265" s="88" t="str">
        <f>VLOOKUP(A265,'PAI 2025 GPS rempl2)'!$A$4:$V$503,15,0)</f>
        <v>Resolver los recursos de reposición identificados en el inventario de la actividad anterior en 6 meses o menos (listado definitivo realizado)</v>
      </c>
      <c r="I265" s="88">
        <f>VLOOKUP(A265,'PAI 2025 GPS rempl2)'!$A$4:$V$503,17,0)</f>
        <v>80</v>
      </c>
      <c r="J265" s="88" t="str">
        <f>VLOOKUP(A265,'PAI 2025 GPS rempl2)'!$A$4:$V$503,18,0)</f>
        <v>Porcentual</v>
      </c>
      <c r="K265" s="88" t="str">
        <f>VLOOKUP(A265,'PAI 2025 GPS rempl2)'!$A$4:$V$503,20,0)</f>
        <v>2025-01-02</v>
      </c>
      <c r="L265" s="88" t="str">
        <f>VLOOKUP(A265,'PAI 2025 GPS rempl2)'!$A$4:$V$503,21,0)</f>
        <v>2025-12-30</v>
      </c>
      <c r="M265" s="88" t="str">
        <f>VLOOKUP(A265,'PAI 2025 GPS rempl2)'!$A$4:$V$503,22,0)</f>
        <v>3200-DIRECCIÓN DE INVESTIGACIONES DE PROTECCIÓN DE USUARIOS DE SERVICIOS DE COMUNICACIONES</v>
      </c>
      <c r="N265" s="88"/>
      <c r="O265" s="88"/>
      <c r="P265" s="88"/>
      <c r="Q265" s="88"/>
    </row>
    <row r="266" spans="1:17" x14ac:dyDescent="0.25">
      <c r="A266" s="87" t="s">
        <v>1171</v>
      </c>
      <c r="B266" s="87" t="s">
        <v>523</v>
      </c>
      <c r="C266" s="88" t="s">
        <v>1819</v>
      </c>
      <c r="D266" s="88" t="s">
        <v>1823</v>
      </c>
      <c r="E266" s="88" t="s">
        <v>724</v>
      </c>
      <c r="F266" s="88" t="s">
        <v>9</v>
      </c>
      <c r="G266" s="88" t="str">
        <f>VLOOKUP(A266,'PAI 2025 GPS rempl2)'!$E$4:$L$502,8,0)</f>
        <v>C-3503-0200-0014-20309b</v>
      </c>
      <c r="H266" s="88" t="str">
        <f>VLOOKUP(A266,'PAI 2025 GPS rempl2)'!$A$4:$V$503,15,0)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8">
        <f>VLOOKUP(A266,'PAI 2025 GPS rempl2)'!$A$4:$V$503,17,0)</f>
        <v>60</v>
      </c>
      <c r="J266" s="88" t="str">
        <f>VLOOKUP(A266,'PAI 2025 GPS rempl2)'!$A$4:$V$503,18,0)</f>
        <v>Porcentual</v>
      </c>
      <c r="K266" s="88" t="str">
        <f>VLOOKUP(A266,'PAI 2025 GPS rempl2)'!$A$4:$V$503,20,0)</f>
        <v>2025-01-02</v>
      </c>
      <c r="L266" s="88" t="str">
        <f>VLOOKUP(A266,'PAI 2025 GPS rempl2)'!$A$4:$V$503,21,0)</f>
        <v>2025-12-31</v>
      </c>
      <c r="M266" s="88" t="str">
        <f>VLOOKUP(A266,'PAI 2025 GPS rempl2)'!$A$4:$V$503,22,0)</f>
        <v>2000-DESPACHO DEL SUPERINTENDENTE DELEGADO PARA LA PROPIEDAD INDUSTRIAL</v>
      </c>
      <c r="N266" s="88" t="s">
        <v>1693</v>
      </c>
      <c r="O266" s="88" t="s">
        <v>1731</v>
      </c>
      <c r="P266" s="88">
        <v>0</v>
      </c>
      <c r="Q266" s="88" t="s">
        <v>1786</v>
      </c>
    </row>
    <row r="267" spans="1:17" x14ac:dyDescent="0.25">
      <c r="A267" s="87" t="s">
        <v>1173</v>
      </c>
      <c r="B267" s="87" t="s">
        <v>533</v>
      </c>
      <c r="C267" s="88" t="s">
        <v>1819</v>
      </c>
      <c r="D267" s="88" t="s">
        <v>1823</v>
      </c>
      <c r="E267" s="88" t="s">
        <v>724</v>
      </c>
      <c r="F267" s="88"/>
      <c r="G267" s="88"/>
      <c r="H267" s="88" t="str">
        <f>VLOOKUP(A267,'PAI 2025 GPS rempl2)'!$A$4:$V$503,15,0)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8">
        <f>VLOOKUP(A267,'PAI 2025 GPS rempl2)'!$A$4:$V$503,17,0)</f>
        <v>60</v>
      </c>
      <c r="J267" s="88" t="str">
        <f>VLOOKUP(A267,'PAI 2025 GPS rempl2)'!$A$4:$V$503,18,0)</f>
        <v>Porcentual</v>
      </c>
      <c r="K267" s="88" t="str">
        <f>VLOOKUP(A267,'PAI 2025 GPS rempl2)'!$A$4:$V$503,20,0)</f>
        <v>2025-01-02</v>
      </c>
      <c r="L267" s="88" t="str">
        <f>VLOOKUP(A267,'PAI 2025 GPS rempl2)'!$A$4:$V$503,21,0)</f>
        <v>2025-12-31</v>
      </c>
      <c r="M267" s="88" t="str">
        <f>VLOOKUP(A267,'PAI 2025 GPS rempl2)'!$A$4:$V$503,22,0)</f>
        <v>2000-DESPACHO DEL SUPERINTENDENTE DELEGADO PARA LA PROPIEDAD INDUSTRIAL</v>
      </c>
      <c r="N267" s="88"/>
      <c r="O267" s="88"/>
      <c r="P267" s="88"/>
      <c r="Q267" s="88"/>
    </row>
    <row r="268" spans="1:17" x14ac:dyDescent="0.25">
      <c r="A268" s="87" t="s">
        <v>1174</v>
      </c>
      <c r="B268" s="87" t="s">
        <v>523</v>
      </c>
      <c r="C268" s="88" t="s">
        <v>1819</v>
      </c>
      <c r="D268" s="88" t="s">
        <v>1823</v>
      </c>
      <c r="E268" s="88" t="s">
        <v>724</v>
      </c>
      <c r="F268" s="88" t="s">
        <v>12</v>
      </c>
      <c r="G268" s="88" t="str">
        <f>VLOOKUP(A268,'PAI 2025 GPS rempl2)'!$E$4:$L$502,8,0)</f>
        <v>N/A</v>
      </c>
      <c r="H268" s="88" t="str">
        <f>VLOOKUP(A268,'PAI 2025 GPS rempl2)'!$A$4:$V$503,15,0)</f>
        <v>Protocolo para la promoción, sensibilización y orientación al ciudadano en temas de Propiedad Industrial, mediante comunicación clara, oportuna y veraz, socializado (Acta de socialización firmada)</v>
      </c>
      <c r="I268" s="88">
        <f>VLOOKUP(A268,'PAI 2025 GPS rempl2)'!$A$4:$V$503,17,0)</f>
        <v>1</v>
      </c>
      <c r="J268" s="88" t="str">
        <f>VLOOKUP(A268,'PAI 2025 GPS rempl2)'!$A$4:$V$503,18,0)</f>
        <v>Númerica</v>
      </c>
      <c r="K268" s="88" t="str">
        <f>VLOOKUP(A268,'PAI 2025 GPS rempl2)'!$A$4:$V$503,20,0)</f>
        <v>2025-03-03</v>
      </c>
      <c r="L268" s="88" t="str">
        <f>VLOOKUP(A268,'PAI 2025 GPS rempl2)'!$A$4:$V$503,21,0)</f>
        <v>2025-10-31</v>
      </c>
      <c r="M268" s="88" t="str">
        <f>VLOOKUP(A268,'PAI 2025 GPS rempl2)'!$A$4:$V$503,22,0)</f>
        <v>2000-DESPACHO DEL SUPERINTENDENTE DELEGADO PARA LA PROPIEDAD INDUSTRIAL;
2023-GRUPO DE TRABAJO DE CENTRO DE INFORMACIÓN TECNOLÓGICA Y APOYO A LA GESTIÓN DE PROPIEDAD LA INDUSTRIAL</v>
      </c>
      <c r="N268" s="88" t="s">
        <v>1687</v>
      </c>
      <c r="O268" s="88" t="s">
        <v>1688</v>
      </c>
      <c r="P268" s="88">
        <v>0</v>
      </c>
      <c r="Q268" s="88" t="s">
        <v>1786</v>
      </c>
    </row>
    <row r="269" spans="1:17" x14ac:dyDescent="0.25">
      <c r="A269" s="87" t="s">
        <v>1178</v>
      </c>
      <c r="B269" s="87" t="s">
        <v>1813</v>
      </c>
      <c r="C269" s="88" t="s">
        <v>1819</v>
      </c>
      <c r="D269" s="88" t="s">
        <v>1823</v>
      </c>
      <c r="E269" s="88" t="s">
        <v>724</v>
      </c>
      <c r="F269" s="88"/>
      <c r="G269" s="88"/>
      <c r="H269" s="88" t="str">
        <f>VLOOKUP(A269,'PAI 2025 GPS rempl2)'!$A$4:$V$503,15,0)</f>
        <v>Definir la estructura y contenido del protocolo (Estructura y contenido del Protocolo definida)</v>
      </c>
      <c r="I269" s="88">
        <f>VLOOKUP(A269,'PAI 2025 GPS rempl2)'!$A$4:$V$503,17,0)</f>
        <v>1</v>
      </c>
      <c r="J269" s="88" t="str">
        <f>VLOOKUP(A269,'PAI 2025 GPS rempl2)'!$A$4:$V$503,18,0)</f>
        <v>Númerica</v>
      </c>
      <c r="K269" s="88" t="str">
        <f>VLOOKUP(A269,'PAI 2025 GPS rempl2)'!$A$4:$V$503,20,0)</f>
        <v>2025-03-03</v>
      </c>
      <c r="L269" s="88" t="str">
        <f>VLOOKUP(A269,'PAI 2025 GPS rempl2)'!$A$4:$V$503,21,0)</f>
        <v>2025-03-31</v>
      </c>
      <c r="M269" s="88" t="str">
        <f>VLOOKUP(A269,'PAI 2025 GPS rempl2)'!$A$4:$V$503,22,0)</f>
        <v>2023-GRUPO DE TRABAJO DE CENTRO DE INFORMACIÓN TECNOLÓGICA Y APOYO A LA GESTIÓN DE PROPIEDAD LA INDUSTRIAL</v>
      </c>
      <c r="N269" s="88"/>
      <c r="O269" s="88"/>
      <c r="P269" s="88"/>
      <c r="Q269" s="88"/>
    </row>
    <row r="270" spans="1:17" x14ac:dyDescent="0.25">
      <c r="A270" s="87" t="s">
        <v>1180</v>
      </c>
      <c r="B270" s="87" t="s">
        <v>533</v>
      </c>
      <c r="C270" s="88" t="s">
        <v>1819</v>
      </c>
      <c r="D270" s="88" t="s">
        <v>1823</v>
      </c>
      <c r="E270" s="88" t="s">
        <v>724</v>
      </c>
      <c r="F270" s="88"/>
      <c r="G270" s="88"/>
      <c r="H270" s="88" t="str">
        <f>VLOOKUP(A270,'PAI 2025 GPS rempl2)'!$A$4:$V$503,15,0)</f>
        <v>Definir los lineamientos para la promoción,  sensibilización y orientación en temas de Propiedad Industrial que se desarrollarán en el protocolo (Lineamientos para la promoción definidos)</v>
      </c>
      <c r="I270" s="88">
        <f>VLOOKUP(A270,'PAI 2025 GPS rempl2)'!$A$4:$V$503,17,0)</f>
        <v>1</v>
      </c>
      <c r="J270" s="88" t="str">
        <f>VLOOKUP(A270,'PAI 2025 GPS rempl2)'!$A$4:$V$503,18,0)</f>
        <v>Númerica</v>
      </c>
      <c r="K270" s="88" t="str">
        <f>VLOOKUP(A270,'PAI 2025 GPS rempl2)'!$A$4:$V$503,20,0)</f>
        <v>2025-04-01</v>
      </c>
      <c r="L270" s="88" t="str">
        <f>VLOOKUP(A270,'PAI 2025 GPS rempl2)'!$A$4:$V$503,21,0)</f>
        <v>2025-05-30</v>
      </c>
      <c r="M270" s="88" t="str">
        <f>VLOOKUP(A270,'PAI 2025 GPS rempl2)'!$A$4:$V$503,22,0)</f>
        <v>2000-DESPACHO DEL SUPERINTENDENTE DELEGADO PARA LA PROPIEDAD INDUSTRIAL;
2023-GRUPO DE TRABAJO DE CENTRO DE INFORMACIÓN TECNOLÓGICA Y APOYO A LA GESTIÓN DE PROPIEDAD LA INDUSTRIAL</v>
      </c>
      <c r="N270" s="88"/>
      <c r="O270" s="88"/>
      <c r="P270" s="88"/>
      <c r="Q270" s="88"/>
    </row>
    <row r="271" spans="1:17" x14ac:dyDescent="0.25">
      <c r="A271" s="87" t="s">
        <v>1182</v>
      </c>
      <c r="B271" s="87" t="s">
        <v>1813</v>
      </c>
      <c r="C271" s="88" t="s">
        <v>1819</v>
      </c>
      <c r="D271" s="88" t="s">
        <v>1823</v>
      </c>
      <c r="E271" s="88" t="s">
        <v>724</v>
      </c>
      <c r="F271" s="88"/>
      <c r="G271" s="88"/>
      <c r="H271" s="88" t="str">
        <f>VLOOKUP(A271,'PAI 2025 GPS rempl2)'!$A$4:$V$503,15,0)</f>
        <v>Elaborar el protocolo para la promoción,  sensibilización y orientación en temas de Propiedad Industrial (Protocolo elaborado)</v>
      </c>
      <c r="I271" s="88">
        <f>VLOOKUP(A271,'PAI 2025 GPS rempl2)'!$A$4:$V$503,17,0)</f>
        <v>1</v>
      </c>
      <c r="J271" s="88" t="str">
        <f>VLOOKUP(A271,'PAI 2025 GPS rempl2)'!$A$4:$V$503,18,0)</f>
        <v>Númerica</v>
      </c>
      <c r="K271" s="88" t="str">
        <f>VLOOKUP(A271,'PAI 2025 GPS rempl2)'!$A$4:$V$503,20,0)</f>
        <v>2025-06-03</v>
      </c>
      <c r="L271" s="88" t="str">
        <f>VLOOKUP(A271,'PAI 2025 GPS rempl2)'!$A$4:$V$503,21,0)</f>
        <v>2025-08-29</v>
      </c>
      <c r="M271" s="88" t="str">
        <f>VLOOKUP(A271,'PAI 2025 GPS rempl2)'!$A$4:$V$503,22,0)</f>
        <v>2023-GRUPO DE TRABAJO DE CENTRO DE INFORMACIÓN TECNOLÓGICA Y APOYO A LA GESTIÓN DE PROPIEDAD LA INDUSTRIAL</v>
      </c>
      <c r="N271" s="88"/>
      <c r="O271" s="88"/>
      <c r="P271" s="88"/>
      <c r="Q271" s="88"/>
    </row>
    <row r="272" spans="1:17" x14ac:dyDescent="0.25">
      <c r="A272" s="87" t="s">
        <v>1184</v>
      </c>
      <c r="B272" s="87" t="s">
        <v>533</v>
      </c>
      <c r="C272" s="88" t="s">
        <v>1819</v>
      </c>
      <c r="D272" s="88" t="s">
        <v>1823</v>
      </c>
      <c r="E272" s="88" t="s">
        <v>724</v>
      </c>
      <c r="F272" s="88"/>
      <c r="G272" s="88"/>
      <c r="H272" s="88" t="str">
        <f>VLOOKUP(A272,'PAI 2025 GPS rempl2)'!$A$4:$V$503,15,0)</f>
        <v>Socializar a OSCAE y a la Red de Protección al Consumidor, el protocolo para la promoción,  sensibilización y orientación en temas de Propiedad Industrial (Acta de socialización firmada)</v>
      </c>
      <c r="I272" s="88">
        <f>VLOOKUP(A272,'PAI 2025 GPS rempl2)'!$A$4:$V$503,17,0)</f>
        <v>1</v>
      </c>
      <c r="J272" s="88" t="str">
        <f>VLOOKUP(A272,'PAI 2025 GPS rempl2)'!$A$4:$V$503,18,0)</f>
        <v>Númerica</v>
      </c>
      <c r="K272" s="88" t="str">
        <f>VLOOKUP(A272,'PAI 2025 GPS rempl2)'!$A$4:$V$503,20,0)</f>
        <v>2025-09-01</v>
      </c>
      <c r="L272" s="88" t="str">
        <f>VLOOKUP(A272,'PAI 2025 GPS rempl2)'!$A$4:$V$503,21,0)</f>
        <v>2025-10-31</v>
      </c>
      <c r="M272" s="88" t="str">
        <f>VLOOKUP(A272,'PAI 2025 GPS rempl2)'!$A$4:$V$503,22,0)</f>
        <v>2000-DESPACHO DEL SUPERINTENDENTE DELEGADO PARA LA PROPIEDAD INDUSTRIAL;
2023-GRUPO DE TRABAJO DE CENTRO DE INFORMACIÓN TECNOLÓGICA Y APOYO A LA GESTIÓN DE PROPIEDAD LA INDUSTRIAL</v>
      </c>
      <c r="N272" s="88"/>
      <c r="O272" s="88"/>
      <c r="P272" s="88"/>
      <c r="Q272" s="88"/>
    </row>
    <row r="273" spans="1:17" x14ac:dyDescent="0.25">
      <c r="A273" s="87" t="s">
        <v>1185</v>
      </c>
      <c r="B273" s="87" t="s">
        <v>523</v>
      </c>
      <c r="C273" s="88" t="s">
        <v>1832</v>
      </c>
      <c r="D273" s="88" t="s">
        <v>1831</v>
      </c>
      <c r="E273" s="88" t="s">
        <v>1186</v>
      </c>
      <c r="F273" s="88" t="s">
        <v>11</v>
      </c>
      <c r="G273" s="88" t="str">
        <f>VLOOKUP(A273,'PAI 2025 GPS rempl2)'!$E$4:$L$502,8,0)</f>
        <v>N/A</v>
      </c>
      <c r="H273" s="88" t="str">
        <f>VLOOKUP(A273,'PAI 2025 GPS rempl2)'!$A$4:$V$503,15,0)</f>
        <v>Solución, mapa de ruta y documentación inicial en materia procedimental para el manejo del expediente electrónico - Segunda fase de estructura de expediente electrónico, realizada  (Informe elaborado)</v>
      </c>
      <c r="I273" s="88">
        <f>VLOOKUP(A273,'PAI 2025 GPS rempl2)'!$A$4:$V$503,17,0)</f>
        <v>1</v>
      </c>
      <c r="J273" s="88" t="str">
        <f>VLOOKUP(A273,'PAI 2025 GPS rempl2)'!$A$4:$V$503,18,0)</f>
        <v>Númerica</v>
      </c>
      <c r="K273" s="88" t="str">
        <f>VLOOKUP(A273,'PAI 2025 GPS rempl2)'!$A$4:$V$503,20,0)</f>
        <v>2025-02-03</v>
      </c>
      <c r="L273" s="88" t="str">
        <f>VLOOKUP(A273,'PAI 2025 GPS rempl2)'!$A$4:$V$503,21,0)</f>
        <v>2025-11-28</v>
      </c>
      <c r="M273" s="88" t="str">
        <f>VLOOKUP(A273,'PAI 2025 GPS rempl2)'!$A$4:$V$503,22,0)</f>
        <v>141-GRUPO DE TRABAJO DE GESTIÓN DOCUMENTAL Y ARCHIVO;
20-OFICINA DE TECNOLOGÍA E INFORMÁTICA;
2000-DESPACHO DEL SUPERINTENDENTE DELEGADO PARA LA PROPIEDAD INDUSTRIAL;
2020-DIRECCIÓN DE NUEVAS CREACIONES;
30-OFICINA ASESORA DE PLANEACIÓN</v>
      </c>
      <c r="N273" s="88" t="s">
        <v>1689</v>
      </c>
      <c r="O273" s="88" t="s">
        <v>1690</v>
      </c>
      <c r="P273" s="88">
        <v>0</v>
      </c>
      <c r="Q273" s="88" t="s">
        <v>1787</v>
      </c>
    </row>
    <row r="274" spans="1:17" x14ac:dyDescent="0.25">
      <c r="A274" s="87" t="s">
        <v>1189</v>
      </c>
      <c r="B274" s="87" t="s">
        <v>533</v>
      </c>
      <c r="C274" s="88" t="s">
        <v>1832</v>
      </c>
      <c r="D274" s="88" t="s">
        <v>1831</v>
      </c>
      <c r="E274" s="88" t="s">
        <v>1186</v>
      </c>
      <c r="F274" s="88"/>
      <c r="G274" s="88"/>
      <c r="H274" s="88" t="str">
        <f>VLOOKUP(A274,'PAI 2025 GPS rempl2)'!$A$4:$V$503,15,0)</f>
        <v>Establecer cronograma para identificar el plan de trabajo a desarrollar (Cronograma establecido)</v>
      </c>
      <c r="I274" s="88">
        <f>VLOOKUP(A274,'PAI 2025 GPS rempl2)'!$A$4:$V$503,17,0)</f>
        <v>1</v>
      </c>
      <c r="J274" s="88" t="str">
        <f>VLOOKUP(A274,'PAI 2025 GPS rempl2)'!$A$4:$V$503,18,0)</f>
        <v>Númerica</v>
      </c>
      <c r="K274" s="88" t="str">
        <f>VLOOKUP(A274,'PAI 2025 GPS rempl2)'!$A$4:$V$503,20,0)</f>
        <v>2025-02-03</v>
      </c>
      <c r="L274" s="88" t="str">
        <f>VLOOKUP(A274,'PAI 2025 GPS rempl2)'!$A$4:$V$503,21,0)</f>
        <v>2025-02-28</v>
      </c>
      <c r="M274" s="88" t="str">
        <f>VLOOKUP(A274,'PAI 2025 GPS rempl2)'!$A$4:$V$503,22,0)</f>
        <v>141-GRUPO DE TRABAJO DE GESTIÓN DOCUMENTAL Y ARCHIVO;
20-OFICINA DE TECNOLOGÍA E INFORMÁTICA;
2000-DESPACHO DEL SUPERINTENDENTE DELEGADO PARA LA PROPIEDAD INDUSTRIAL;
2020-DIRECCIÓN DE NUEVAS CREACIONES;
30-OFICINA ASESORA DE PLANEACIÓN</v>
      </c>
      <c r="N274" s="88"/>
      <c r="O274" s="88"/>
      <c r="P274" s="88"/>
      <c r="Q274" s="88"/>
    </row>
    <row r="275" spans="1:17" x14ac:dyDescent="0.25">
      <c r="A275" s="87" t="s">
        <v>1191</v>
      </c>
      <c r="B275" s="87" t="s">
        <v>533</v>
      </c>
      <c r="C275" s="88" t="s">
        <v>1832</v>
      </c>
      <c r="D275" s="88" t="s">
        <v>1831</v>
      </c>
      <c r="E275" s="88" t="s">
        <v>1186</v>
      </c>
      <c r="F275" s="88"/>
      <c r="G275" s="88"/>
      <c r="H275" s="88" t="str">
        <f>VLOOKUP(A275,'PAI 2025 GPS rempl2)'!$A$4:$V$503,15,0)</f>
        <v>Realizar el seguimiento a las actividades planeadas en el cronograma (Informes de seguimiento a las actividades planeadas en el cronograma)</v>
      </c>
      <c r="I275" s="88">
        <f>VLOOKUP(A275,'PAI 2025 GPS rempl2)'!$A$4:$V$503,17,0)</f>
        <v>8</v>
      </c>
      <c r="J275" s="88" t="str">
        <f>VLOOKUP(A275,'PAI 2025 GPS rempl2)'!$A$4:$V$503,18,0)</f>
        <v>Númerica</v>
      </c>
      <c r="K275" s="88" t="str">
        <f>VLOOKUP(A275,'PAI 2025 GPS rempl2)'!$A$4:$V$503,20,0)</f>
        <v>2025-03-03</v>
      </c>
      <c r="L275" s="88" t="str">
        <f>VLOOKUP(A275,'PAI 2025 GPS rempl2)'!$A$4:$V$503,21,0)</f>
        <v>2025-10-31</v>
      </c>
      <c r="M275" s="88" t="str">
        <f>VLOOKUP(A275,'PAI 2025 GPS rempl2)'!$A$4:$V$503,22,0)</f>
        <v>2000-DESPACHO DEL SUPERINTENDENTE DELEGADO PARA LA PROPIEDAD INDUSTRIAL</v>
      </c>
      <c r="N275" s="88"/>
      <c r="O275" s="88"/>
      <c r="P275" s="88"/>
      <c r="Q275" s="88"/>
    </row>
    <row r="276" spans="1:17" x14ac:dyDescent="0.25">
      <c r="A276" s="87" t="s">
        <v>1193</v>
      </c>
      <c r="B276" s="87" t="s">
        <v>533</v>
      </c>
      <c r="C276" s="88" t="s">
        <v>1832</v>
      </c>
      <c r="D276" s="88" t="s">
        <v>1831</v>
      </c>
      <c r="E276" s="88" t="s">
        <v>1186</v>
      </c>
      <c r="F276" s="88"/>
      <c r="G276" s="88"/>
      <c r="H276" s="88" t="str">
        <f>VLOOKUP(A276,'PAI 2025 GPS rempl2)'!$A$4:$V$503,15,0)</f>
        <v>Elaborar informe de brechas (Informe elaborado)</v>
      </c>
      <c r="I276" s="88">
        <f>VLOOKUP(A276,'PAI 2025 GPS rempl2)'!$A$4:$V$503,17,0)</f>
        <v>1</v>
      </c>
      <c r="J276" s="88" t="str">
        <f>VLOOKUP(A276,'PAI 2025 GPS rempl2)'!$A$4:$V$503,18,0)</f>
        <v>Númerica</v>
      </c>
      <c r="K276" s="88" t="str">
        <f>VLOOKUP(A276,'PAI 2025 GPS rempl2)'!$A$4:$V$503,20,0)</f>
        <v>2025-11-04</v>
      </c>
      <c r="L276" s="88" t="str">
        <f>VLOOKUP(A276,'PAI 2025 GPS rempl2)'!$A$4:$V$503,21,0)</f>
        <v>2025-11-28</v>
      </c>
      <c r="M276" s="88" t="str">
        <f>VLOOKUP(A276,'PAI 2025 GPS rempl2)'!$A$4:$V$503,22,0)</f>
        <v>141-GRUPO DE TRABAJO DE GESTIÓN DOCUMENTAL Y ARCHIVO;
20-OFICINA DE TECNOLOGÍA E INFORMÁTICA;
2000-DESPACHO DEL SUPERINTENDENTE DELEGADO PARA LA PROPIEDAD INDUSTRIAL;
2020-DIRECCIÓN DE NUEVAS CREACIONES;
30-OFICINA ASESORA DE PLANEACIÓN</v>
      </c>
      <c r="N276" s="88"/>
      <c r="O276" s="88"/>
      <c r="P276" s="88"/>
      <c r="Q276" s="88"/>
    </row>
    <row r="277" spans="1:17" x14ac:dyDescent="0.25">
      <c r="A277" s="87" t="s">
        <v>1195</v>
      </c>
      <c r="B277" s="87" t="s">
        <v>523</v>
      </c>
      <c r="C277" s="88" t="s">
        <v>1832</v>
      </c>
      <c r="D277" s="88" t="s">
        <v>1831</v>
      </c>
      <c r="E277" s="88" t="s">
        <v>1186</v>
      </c>
      <c r="F277" s="88" t="s">
        <v>11</v>
      </c>
      <c r="G277" s="88" t="str">
        <f>VLOOKUP(A277,'PAI 2025 GPS rempl2)'!$E$4:$L$502,8,0)</f>
        <v>N/A</v>
      </c>
      <c r="H277" s="88" t="str">
        <f>VLOOKUP(A277,'PAI 2025 GPS rempl2)'!$A$4:$V$503,15,0)</f>
        <v>Protocolo para la conservación de evidencias en el entorno digital, gestión de pruebas digitales y el aseguramiento del acervo probatorio en entornos digitales, elaborado. (Protocolo elaborado)</v>
      </c>
      <c r="I277" s="88">
        <f>VLOOKUP(A277,'PAI 2025 GPS rempl2)'!$A$4:$V$503,17,0)</f>
        <v>1</v>
      </c>
      <c r="J277" s="88" t="str">
        <f>VLOOKUP(A277,'PAI 2025 GPS rempl2)'!$A$4:$V$503,18,0)</f>
        <v>Númerica</v>
      </c>
      <c r="K277" s="88" t="str">
        <f>VLOOKUP(A277,'PAI 2025 GPS rempl2)'!$A$4:$V$503,20,0)</f>
        <v>2025-01-20</v>
      </c>
      <c r="L277" s="88" t="str">
        <f>VLOOKUP(A277,'PAI 2025 GPS rempl2)'!$A$4:$V$503,21,0)</f>
        <v>2025-11-28</v>
      </c>
      <c r="M277" s="88" t="str">
        <f>VLOOKUP(A277,'PAI 2025 GPS rempl2)'!$A$4:$V$503,22,0)</f>
        <v>10-OFICINA  ASESORA JURÍDICA;
20-OFICINA DE TECNOLOGÍA E INFORMÁTICA;
2000-DESPACHO DEL SUPERINTENDENTE DELEGADO PARA LA PROPIEDAD INDUSTRIAL;
2010-DIRECCION DE SIGNOS DISTINTIVOS;
2020-DIRECCIÓN DE NUEVAS CREACIONES</v>
      </c>
      <c r="N277" s="88" t="s">
        <v>1689</v>
      </c>
      <c r="O277" s="88" t="s">
        <v>1690</v>
      </c>
      <c r="P277" s="88">
        <v>0</v>
      </c>
      <c r="Q277" s="88" t="s">
        <v>1787</v>
      </c>
    </row>
    <row r="278" spans="1:17" x14ac:dyDescent="0.25">
      <c r="A278" s="87" t="s">
        <v>1197</v>
      </c>
      <c r="B278" s="87" t="s">
        <v>533</v>
      </c>
      <c r="C278" s="88" t="s">
        <v>1832</v>
      </c>
      <c r="D278" s="88" t="s">
        <v>1831</v>
      </c>
      <c r="E278" s="88" t="s">
        <v>1186</v>
      </c>
      <c r="F278" s="88"/>
      <c r="G278" s="88"/>
      <c r="H278" s="88" t="str">
        <f>VLOOKUP(A278,'PAI 2025 GPS rempl2)'!$A$4:$V$503,15,0)</f>
        <v>Identificar los tipos de evidencia y fuentes que requieren de conservación en los trámites de PI  (Informe sobre tipos de evidencia y fuentes de conservación elaborado)</v>
      </c>
      <c r="I278" s="88">
        <f>VLOOKUP(A278,'PAI 2025 GPS rempl2)'!$A$4:$V$503,17,0)</f>
        <v>1</v>
      </c>
      <c r="J278" s="88" t="str">
        <f>VLOOKUP(A278,'PAI 2025 GPS rempl2)'!$A$4:$V$503,18,0)</f>
        <v>Númerica</v>
      </c>
      <c r="K278" s="88" t="str">
        <f>VLOOKUP(A278,'PAI 2025 GPS rempl2)'!$A$4:$V$503,20,0)</f>
        <v>2025-01-20</v>
      </c>
      <c r="L278" s="88" t="str">
        <f>VLOOKUP(A278,'PAI 2025 GPS rempl2)'!$A$4:$V$503,21,0)</f>
        <v>2025-02-28</v>
      </c>
      <c r="M278" s="88" t="str">
        <f>VLOOKUP(A278,'PAI 2025 GPS rempl2)'!$A$4:$V$503,22,0)</f>
        <v>20-OFICINA DE TECNOLOGÍA E INFORMÁTICA;
2000-DESPACHO DEL SUPERINTENDENTE DELEGADO PARA LA PROPIEDAD INDUSTRIAL;
2010-DIRECCION DE SIGNOS DISTINTIVOS;
2020-DIRECCIÓN DE NUEVAS CREACIONES</v>
      </c>
      <c r="N278" s="88"/>
      <c r="O278" s="88"/>
      <c r="P278" s="88"/>
      <c r="Q278" s="88"/>
    </row>
    <row r="279" spans="1:17" x14ac:dyDescent="0.25">
      <c r="A279" s="87" t="s">
        <v>1200</v>
      </c>
      <c r="B279" s="87" t="s">
        <v>1813</v>
      </c>
      <c r="C279" s="88" t="s">
        <v>1832</v>
      </c>
      <c r="D279" s="88" t="s">
        <v>1831</v>
      </c>
      <c r="E279" s="88" t="s">
        <v>1186</v>
      </c>
      <c r="F279" s="88"/>
      <c r="G279" s="88"/>
      <c r="H279" s="88" t="str">
        <f>VLOOKUP(A279,'PAI 2025 GPS rempl2)'!$A$4:$V$503,15,0)</f>
        <v>Realizar un análisis de las leyes y regulaciones sobre la conservación de evidencias digitales  (Documento de análisis elaborado)</v>
      </c>
      <c r="I279" s="88">
        <f>VLOOKUP(A279,'PAI 2025 GPS rempl2)'!$A$4:$V$503,17,0)</f>
        <v>1</v>
      </c>
      <c r="J279" s="88" t="str">
        <f>VLOOKUP(A279,'PAI 2025 GPS rempl2)'!$A$4:$V$503,18,0)</f>
        <v>Númerica</v>
      </c>
      <c r="K279" s="88" t="str">
        <f>VLOOKUP(A279,'PAI 2025 GPS rempl2)'!$A$4:$V$503,20,0)</f>
        <v>2025-01-20</v>
      </c>
      <c r="L279" s="88" t="str">
        <f>VLOOKUP(A279,'PAI 2025 GPS rempl2)'!$A$4:$V$503,21,0)</f>
        <v>2025-02-28</v>
      </c>
      <c r="M279" s="88" t="str">
        <f>VLOOKUP(A279,'PAI 2025 GPS rempl2)'!$A$4:$V$503,22,0)</f>
        <v>10-OFICINA  ASESORA JURÍDICA</v>
      </c>
      <c r="N279" s="88"/>
      <c r="O279" s="88"/>
      <c r="P279" s="88"/>
      <c r="Q279" s="88"/>
    </row>
    <row r="280" spans="1:17" x14ac:dyDescent="0.25">
      <c r="A280" s="87" t="s">
        <v>1203</v>
      </c>
      <c r="B280" s="87" t="s">
        <v>533</v>
      </c>
      <c r="C280" s="88" t="s">
        <v>1832</v>
      </c>
      <c r="D280" s="88" t="s">
        <v>1831</v>
      </c>
      <c r="E280" s="88" t="s">
        <v>1186</v>
      </c>
      <c r="F280" s="88"/>
      <c r="G280" s="88"/>
      <c r="H280" s="88" t="str">
        <f>VLOOKUP(A280,'PAI 2025 GPS rempl2)'!$A$4:$V$503,15,0)</f>
        <v>Definir la estructura y contenido del Protocolo (Documento con la estructura y contenido definido)</v>
      </c>
      <c r="I280" s="88">
        <f>VLOOKUP(A280,'PAI 2025 GPS rempl2)'!$A$4:$V$503,17,0)</f>
        <v>1</v>
      </c>
      <c r="J280" s="88" t="str">
        <f>VLOOKUP(A280,'PAI 2025 GPS rempl2)'!$A$4:$V$503,18,0)</f>
        <v>Númerica</v>
      </c>
      <c r="K280" s="88" t="str">
        <f>VLOOKUP(A280,'PAI 2025 GPS rempl2)'!$A$4:$V$503,20,0)</f>
        <v>2025-03-03</v>
      </c>
      <c r="L280" s="88" t="str">
        <f>VLOOKUP(A280,'PAI 2025 GPS rempl2)'!$A$4:$V$503,21,0)</f>
        <v>2025-04-30</v>
      </c>
      <c r="M280" s="88" t="str">
        <f>VLOOKUP(A280,'PAI 2025 GPS rempl2)'!$A$4:$V$503,22,0)</f>
        <v>20-OFICINA DE TECNOLOGÍA E INFORMÁTICA;
2000-DESPACHO DEL SUPERINTENDENTE DELEGADO PARA LA PROPIEDAD INDUSTRIAL;
2010-DIRECCION DE SIGNOS DISTINTIVOS;
2020-DIRECCIÓN DE NUEVAS CREACIONES</v>
      </c>
      <c r="N280" s="88"/>
      <c r="O280" s="88"/>
      <c r="P280" s="88"/>
      <c r="Q280" s="88"/>
    </row>
    <row r="281" spans="1:17" x14ac:dyDescent="0.25">
      <c r="A281" s="87" t="s">
        <v>1204</v>
      </c>
      <c r="B281" s="87" t="s">
        <v>533</v>
      </c>
      <c r="C281" s="88" t="s">
        <v>1832</v>
      </c>
      <c r="D281" s="88" t="s">
        <v>1831</v>
      </c>
      <c r="E281" s="88" t="s">
        <v>1186</v>
      </c>
      <c r="F281" s="88"/>
      <c r="G281" s="88"/>
      <c r="H281" s="88" t="str">
        <f>VLOOKUP(A281,'PAI 2025 GPS rempl2)'!$A$4:$V$503,15,0)</f>
        <v>Elaborar el protocolo para la conservación de evidencias en el entorno digital (Protocolo elaborado)</v>
      </c>
      <c r="I281" s="88">
        <f>VLOOKUP(A281,'PAI 2025 GPS rempl2)'!$A$4:$V$503,17,0)</f>
        <v>1</v>
      </c>
      <c r="J281" s="88" t="str">
        <f>VLOOKUP(A281,'PAI 2025 GPS rempl2)'!$A$4:$V$503,18,0)</f>
        <v>Númerica</v>
      </c>
      <c r="K281" s="88" t="str">
        <f>VLOOKUP(A281,'PAI 2025 GPS rempl2)'!$A$4:$V$503,20,0)</f>
        <v>2025-05-05</v>
      </c>
      <c r="L281" s="88" t="str">
        <f>VLOOKUP(A281,'PAI 2025 GPS rempl2)'!$A$4:$V$503,21,0)</f>
        <v>2025-11-28</v>
      </c>
      <c r="M281" s="88" t="str">
        <f>VLOOKUP(A281,'PAI 2025 GPS rempl2)'!$A$4:$V$503,22,0)</f>
        <v>20-OFICINA DE TECNOLOGÍA E INFORMÁTICA;
2000-DESPACHO DEL SUPERINTENDENTE DELEGADO PARA LA PROPIEDAD INDUSTRIAL;
2010-DIRECCION DE SIGNOS DISTINTIVOS;
2020-DIRECCIÓN DE NUEVAS CREACIONES</v>
      </c>
      <c r="N281" s="88"/>
      <c r="O281" s="88"/>
      <c r="P281" s="88"/>
      <c r="Q281" s="88"/>
    </row>
    <row r="282" spans="1:17" x14ac:dyDescent="0.25">
      <c r="A282" s="87" t="s">
        <v>1205</v>
      </c>
      <c r="B282" s="87" t="s">
        <v>523</v>
      </c>
      <c r="C282" s="88" t="s">
        <v>1819</v>
      </c>
      <c r="D282" s="88" t="s">
        <v>1818</v>
      </c>
      <c r="E282" s="88" t="s">
        <v>592</v>
      </c>
      <c r="F282" s="88" t="s">
        <v>11</v>
      </c>
      <c r="G282" s="88" t="str">
        <f>VLOOKUP(A282,'PAI 2025 GPS rempl2)'!$E$4:$L$502,8,0)</f>
        <v>FUNCIONAMIENTO</v>
      </c>
      <c r="H282" s="88" t="str">
        <f>VLOOKUP(A282,'PAI 2025 GPS rempl2)'!$A$4:$V$503,15,0)</f>
        <v>Intervenciones en el sistema de información SIPI respecto a temas funcionales y técnicos, puestas en producción (Correos electrónicos del proveedor indicando la puesta en producción)</v>
      </c>
      <c r="I282" s="88">
        <f>VLOOKUP(A282,'PAI 2025 GPS rempl2)'!$A$4:$V$503,17,0)</f>
        <v>4</v>
      </c>
      <c r="J282" s="88" t="str">
        <f>VLOOKUP(A282,'PAI 2025 GPS rempl2)'!$A$4:$V$503,18,0)</f>
        <v>Númerica</v>
      </c>
      <c r="K282" s="88" t="str">
        <f>VLOOKUP(A282,'PAI 2025 GPS rempl2)'!$A$4:$V$503,20,0)</f>
        <v>2025-01-07</v>
      </c>
      <c r="L282" s="88" t="str">
        <f>VLOOKUP(A282,'PAI 2025 GPS rempl2)'!$A$4:$V$503,21,0)</f>
        <v>2025-11-28</v>
      </c>
      <c r="M282" s="88" t="str">
        <f>VLOOKUP(A282,'PAI 2025 GPS rempl2)'!$A$4:$V$503,22,0)</f>
        <v>20-OFICINA DE TECNOLOGÍA E INFORMÁTICA;
2000-DESPACHO DEL SUPERINTENDENTE DELEGADO PARA LA PROPIEDAD INDUSTRIAL</v>
      </c>
      <c r="N282" s="88" t="s">
        <v>1689</v>
      </c>
      <c r="O282" s="88" t="s">
        <v>1690</v>
      </c>
      <c r="P282" s="88">
        <v>0</v>
      </c>
      <c r="Q282" s="88" t="s">
        <v>1787</v>
      </c>
    </row>
    <row r="283" spans="1:17" x14ac:dyDescent="0.25">
      <c r="A283" s="87" t="s">
        <v>1209</v>
      </c>
      <c r="B283" s="87" t="s">
        <v>533</v>
      </c>
      <c r="C283" s="88" t="s">
        <v>1819</v>
      </c>
      <c r="D283" s="88" t="s">
        <v>1818</v>
      </c>
      <c r="E283" s="88" t="s">
        <v>592</v>
      </c>
      <c r="F283" s="88"/>
      <c r="G283" s="88"/>
      <c r="H283" s="88" t="str">
        <f>VLOOKUP(A283,'PAI 2025 GPS rempl2)'!$A$4:$V$503,15,0)</f>
        <v>Priorizar y enviar los requerimientos previstos para las 4 versiones de fortalecimiento del SIPI (Correos electrónicos de la OTI al proveedor informando los requerimientos priorizados)</v>
      </c>
      <c r="I283" s="88">
        <f>VLOOKUP(A283,'PAI 2025 GPS rempl2)'!$A$4:$V$503,17,0)</f>
        <v>4</v>
      </c>
      <c r="J283" s="88" t="str">
        <f>VLOOKUP(A283,'PAI 2025 GPS rempl2)'!$A$4:$V$503,18,0)</f>
        <v>Númerica</v>
      </c>
      <c r="K283" s="88" t="str">
        <f>VLOOKUP(A283,'PAI 2025 GPS rempl2)'!$A$4:$V$503,20,0)</f>
        <v>2025-01-07</v>
      </c>
      <c r="L283" s="88" t="str">
        <f>VLOOKUP(A283,'PAI 2025 GPS rempl2)'!$A$4:$V$503,21,0)</f>
        <v>2025-11-28</v>
      </c>
      <c r="M283" s="88" t="str">
        <f>VLOOKUP(A283,'PAI 2025 GPS rempl2)'!$A$4:$V$503,22,0)</f>
        <v>20-OFICINA DE TECNOLOGÍA E INFORMÁTICA;
2000-DESPACHO DEL SUPERINTENDENTE DELEGADO PARA LA PROPIEDAD INDUSTRIAL</v>
      </c>
      <c r="N283" s="88"/>
      <c r="O283" s="88"/>
      <c r="P283" s="88"/>
      <c r="Q283" s="88"/>
    </row>
    <row r="284" spans="1:17" x14ac:dyDescent="0.25">
      <c r="A284" s="87" t="s">
        <v>1211</v>
      </c>
      <c r="B284" s="87" t="s">
        <v>533</v>
      </c>
      <c r="C284" s="88" t="s">
        <v>1819</v>
      </c>
      <c r="D284" s="88" t="s">
        <v>1818</v>
      </c>
      <c r="E284" s="88" t="s">
        <v>592</v>
      </c>
      <c r="F284" s="88"/>
      <c r="G284" s="88"/>
      <c r="H284" s="88" t="str">
        <f>VLOOKUP(A284,'PAI 2025 GPS rempl2)'!$A$4:$V$503,15,0)</f>
        <v>Realizar seguimiento al desarrollo, prueba y puesta en producción de los requerimientos priorizados en las 4 versiones (Correos electrónicos del proveedor indicando la puesta en producción)</v>
      </c>
      <c r="I284" s="88">
        <f>VLOOKUP(A284,'PAI 2025 GPS rempl2)'!$A$4:$V$503,17,0)</f>
        <v>4</v>
      </c>
      <c r="J284" s="88" t="str">
        <f>VLOOKUP(A284,'PAI 2025 GPS rempl2)'!$A$4:$V$503,18,0)</f>
        <v>Númerica</v>
      </c>
      <c r="K284" s="88" t="str">
        <f>VLOOKUP(A284,'PAI 2025 GPS rempl2)'!$A$4:$V$503,20,0)</f>
        <v>2025-04-01</v>
      </c>
      <c r="L284" s="88" t="str">
        <f>VLOOKUP(A284,'PAI 2025 GPS rempl2)'!$A$4:$V$503,21,0)</f>
        <v>2025-11-28</v>
      </c>
      <c r="M284" s="88" t="str">
        <f>VLOOKUP(A284,'PAI 2025 GPS rempl2)'!$A$4:$V$503,22,0)</f>
        <v>20-OFICINA DE TECNOLOGÍA E INFORMÁTICA;
2000-DESPACHO DEL SUPERINTENDENTE DELEGADO PARA LA PROPIEDAD INDUSTRIAL</v>
      </c>
      <c r="N284" s="88"/>
      <c r="O284" s="88"/>
      <c r="P284" s="88"/>
      <c r="Q284" s="88"/>
    </row>
    <row r="285" spans="1:17" x14ac:dyDescent="0.25">
      <c r="A285" s="87" t="s">
        <v>1212</v>
      </c>
      <c r="B285" s="87" t="s">
        <v>523</v>
      </c>
      <c r="C285" s="88" t="s">
        <v>1819</v>
      </c>
      <c r="D285" s="88" t="s">
        <v>1830</v>
      </c>
      <c r="E285" s="88" t="s">
        <v>1734</v>
      </c>
      <c r="F285" s="88" t="s">
        <v>63</v>
      </c>
      <c r="G285" s="88" t="str">
        <f>VLOOKUP(A285,'PAI 2025 GPS rempl2)'!$E$4:$L$502,8,0)</f>
        <v>N/A</v>
      </c>
      <c r="H285" s="88" t="str">
        <f>VLOOKUP(A285,'PAI 2025 GPS rempl2)'!$A$4:$V$503,15,0)</f>
        <v>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v>
      </c>
      <c r="I285" s="88">
        <f>VLOOKUP(A285,'PAI 2025 GPS rempl2)'!$A$4:$V$503,17,0)</f>
        <v>1</v>
      </c>
      <c r="J285" s="88" t="str">
        <f>VLOOKUP(A285,'PAI 2025 GPS rempl2)'!$A$4:$V$503,18,0)</f>
        <v>Númerica</v>
      </c>
      <c r="K285" s="88" t="str">
        <f>VLOOKUP(A285,'PAI 2025 GPS rempl2)'!$A$4:$V$503,20,0)</f>
        <v>2025-01-20</v>
      </c>
      <c r="L285" s="88" t="str">
        <f>VLOOKUP(A285,'PAI 2025 GPS rempl2)'!$A$4:$V$503,21,0)</f>
        <v>2025-07-18</v>
      </c>
      <c r="M285" s="88" t="str">
        <f>VLOOKUP(A285,'PAI 2025 GPS rempl2)'!$A$4:$V$503,22,0)</f>
        <v>2000-DESPACHO DEL SUPERINTENDENTE DELEGADO PARA LA PROPIEDAD INDUSTRIAL;
2010-DIRECCION DE SIGNOS DISTINTIVOS;
2020-DIRECCIÓN DE NUEVAS CREACIONES</v>
      </c>
      <c r="N285" s="88" t="s">
        <v>2033</v>
      </c>
      <c r="O285" s="88" t="s">
        <v>1686</v>
      </c>
      <c r="P285" s="88">
        <v>0</v>
      </c>
      <c r="Q285" s="88" t="s">
        <v>1786</v>
      </c>
    </row>
    <row r="286" spans="1:17" x14ac:dyDescent="0.25">
      <c r="A286" s="87" t="s">
        <v>1216</v>
      </c>
      <c r="B286" s="87" t="s">
        <v>1813</v>
      </c>
      <c r="C286" s="88" t="s">
        <v>1819</v>
      </c>
      <c r="D286" s="88" t="s">
        <v>1830</v>
      </c>
      <c r="E286" s="88" t="s">
        <v>1734</v>
      </c>
      <c r="F286" s="88"/>
      <c r="G286" s="88"/>
      <c r="H286" s="88" t="str">
        <f>VLOOKUP(A286,'PAI 2025 GPS rempl2)'!$A$4:$V$503,15,0)</f>
        <v>Identificar necesidades de regulación en materia de Propiedad Industrial para mejora de los trámites (Documento de identificación de necesidades elaborado)</v>
      </c>
      <c r="I286" s="88">
        <f>VLOOKUP(A286,'PAI 2025 GPS rempl2)'!$A$4:$V$503,17,0)</f>
        <v>2</v>
      </c>
      <c r="J286" s="88" t="str">
        <f>VLOOKUP(A286,'PAI 2025 GPS rempl2)'!$A$4:$V$503,18,0)</f>
        <v>Númerica</v>
      </c>
      <c r="K286" s="88" t="str">
        <f>VLOOKUP(A286,'PAI 2025 GPS rempl2)'!$A$4:$V$503,20,0)</f>
        <v>2025-01-20</v>
      </c>
      <c r="L286" s="88" t="str">
        <f>VLOOKUP(A286,'PAI 2025 GPS rempl2)'!$A$4:$V$503,21,0)</f>
        <v>2025-05-30</v>
      </c>
      <c r="M286" s="88" t="str">
        <f>VLOOKUP(A286,'PAI 2025 GPS rempl2)'!$A$4:$V$503,22,0)</f>
        <v>2010-DIRECCION DE SIGNOS DISTINTIVOS;
2020-DIRECCIÓN DE NUEVAS CREACIONES</v>
      </c>
      <c r="N286" s="88"/>
      <c r="O286" s="88"/>
      <c r="P286" s="88"/>
      <c r="Q286" s="88"/>
    </row>
    <row r="287" spans="1:17" x14ac:dyDescent="0.25">
      <c r="A287" s="87" t="s">
        <v>1219</v>
      </c>
      <c r="B287" s="87" t="s">
        <v>1813</v>
      </c>
      <c r="C287" s="88" t="s">
        <v>1819</v>
      </c>
      <c r="D287" s="88" t="s">
        <v>1830</v>
      </c>
      <c r="E287" s="88" t="s">
        <v>1734</v>
      </c>
      <c r="F287" s="88"/>
      <c r="G287" s="88"/>
      <c r="H287" s="88" t="str">
        <f>VLOOKUP(A287,'PAI 2025 GPS rempl2)'!$A$4:$V$503,15,0)</f>
        <v>Elaborar propuesta de modificación y actualización del Título X de la Circular Única de la Superintendencia de Industria y Comercio en materia de Nuevas Creaciones y  Signos Distintivos (Propuestas de modificación entregadas al Despacho de PI)</v>
      </c>
      <c r="I287" s="88">
        <f>VLOOKUP(A287,'PAI 2025 GPS rempl2)'!$A$4:$V$503,17,0)</f>
        <v>2</v>
      </c>
      <c r="J287" s="88" t="str">
        <f>VLOOKUP(A287,'PAI 2025 GPS rempl2)'!$A$4:$V$503,18,0)</f>
        <v>Númerica</v>
      </c>
      <c r="K287" s="88" t="str">
        <f>VLOOKUP(A287,'PAI 2025 GPS rempl2)'!$A$4:$V$503,20,0)</f>
        <v>2025-01-20</v>
      </c>
      <c r="L287" s="88" t="str">
        <f>VLOOKUP(A287,'PAI 2025 GPS rempl2)'!$A$4:$V$503,21,0)</f>
        <v>2025-05-30</v>
      </c>
      <c r="M287" s="88" t="str">
        <f>VLOOKUP(A287,'PAI 2025 GPS rempl2)'!$A$4:$V$503,22,0)</f>
        <v>2010-DIRECCION DE SIGNOS DISTINTIVOS;
2020-DIRECCIÓN DE NUEVAS CREACIONES</v>
      </c>
      <c r="N287" s="88"/>
      <c r="O287" s="88"/>
      <c r="P287" s="88"/>
      <c r="Q287" s="88"/>
    </row>
    <row r="288" spans="1:17" x14ac:dyDescent="0.25">
      <c r="A288" s="87" t="s">
        <v>1221</v>
      </c>
      <c r="B288" s="87" t="s">
        <v>533</v>
      </c>
      <c r="C288" s="88" t="s">
        <v>1819</v>
      </c>
      <c r="D288" s="88" t="s">
        <v>1830</v>
      </c>
      <c r="E288" s="88" t="s">
        <v>1734</v>
      </c>
      <c r="F288" s="88"/>
      <c r="G288" s="88"/>
      <c r="H288" s="88" t="str">
        <f>VLOOKUP(A288,'PAI 2025 GPS rempl2)'!$A$4:$V$503,15,0)</f>
        <v>Unificar las propuestas de modificación y actualización del Título X de la Circular Única de la Superintendencia de Industria y Comercio en materia de Signos Distintivos y Nuevas Creaciones (Propuesta de modificación unificada)</v>
      </c>
      <c r="I288" s="88">
        <f>VLOOKUP(A288,'PAI 2025 GPS rempl2)'!$A$4:$V$503,17,0)</f>
        <v>1</v>
      </c>
      <c r="J288" s="88" t="str">
        <f>VLOOKUP(A288,'PAI 2025 GPS rempl2)'!$A$4:$V$503,18,0)</f>
        <v>Númerica</v>
      </c>
      <c r="K288" s="88" t="str">
        <f>VLOOKUP(A288,'PAI 2025 GPS rempl2)'!$A$4:$V$503,20,0)</f>
        <v>2025-06-03</v>
      </c>
      <c r="L288" s="88" t="str">
        <f>VLOOKUP(A288,'PAI 2025 GPS rempl2)'!$A$4:$V$503,21,0)</f>
        <v>2025-06-27</v>
      </c>
      <c r="M288" s="88" t="str">
        <f>VLOOKUP(A288,'PAI 2025 GPS rempl2)'!$A$4:$V$503,22,0)</f>
        <v>2000-DESPACHO DEL SUPERINTENDENTE DELEGADO PARA LA PROPIEDAD INDUSTRIAL</v>
      </c>
      <c r="N288" s="88"/>
      <c r="O288" s="88"/>
      <c r="P288" s="88"/>
      <c r="Q288" s="88"/>
    </row>
    <row r="289" spans="1:17" x14ac:dyDescent="0.25">
      <c r="A289" s="87" t="s">
        <v>1223</v>
      </c>
      <c r="B289" s="87" t="s">
        <v>533</v>
      </c>
      <c r="C289" s="88" t="s">
        <v>1819</v>
      </c>
      <c r="D289" s="88" t="s">
        <v>1830</v>
      </c>
      <c r="E289" s="88" t="s">
        <v>1734</v>
      </c>
      <c r="F289" s="88"/>
      <c r="G289" s="88"/>
      <c r="H289" s="88" t="str">
        <f>VLOOKUP(A289,'PAI 2025 GPS rempl2)'!$A$4:$V$503,15,0)</f>
        <v>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v>
      </c>
      <c r="I289" s="88">
        <f>VLOOKUP(A289,'PAI 2025 GPS rempl2)'!$A$4:$V$503,17,0)</f>
        <v>1</v>
      </c>
      <c r="J289" s="88" t="str">
        <f>VLOOKUP(A289,'PAI 2025 GPS rempl2)'!$A$4:$V$503,18,0)</f>
        <v>Númerica</v>
      </c>
      <c r="K289" s="88" t="str">
        <f>VLOOKUP(A289,'PAI 2025 GPS rempl2)'!$A$4:$V$503,20,0)</f>
        <v>2025-07-01</v>
      </c>
      <c r="L289" s="88" t="str">
        <f>VLOOKUP(A289,'PAI 2025 GPS rempl2)'!$A$4:$V$503,21,0)</f>
        <v>2025-07-18</v>
      </c>
      <c r="M289" s="88" t="str">
        <f>VLOOKUP(A289,'PAI 2025 GPS rempl2)'!$A$4:$V$503,22,0)</f>
        <v>2000-DESPACHO DEL SUPERINTENDENTE DELEGADO PARA LA PROPIEDAD INDUSTRIAL</v>
      </c>
      <c r="N289" s="88"/>
      <c r="O289" s="88"/>
      <c r="P289" s="88"/>
      <c r="Q289" s="88"/>
    </row>
    <row r="290" spans="1:17" x14ac:dyDescent="0.25">
      <c r="A290" s="87" t="s">
        <v>1225</v>
      </c>
      <c r="B290" s="87" t="s">
        <v>523</v>
      </c>
      <c r="C290" s="88" t="s">
        <v>1819</v>
      </c>
      <c r="D290" s="88" t="s">
        <v>1823</v>
      </c>
      <c r="E290" s="88" t="s">
        <v>724</v>
      </c>
      <c r="F290" s="88" t="s">
        <v>9</v>
      </c>
      <c r="G290" s="88" t="str">
        <f>VLOOKUP(A290,'PAI 2025 GPS rempl2)'!$E$4:$L$502,8,0)</f>
        <v>C-3503-0200-0011-40401c</v>
      </c>
      <c r="H290" s="88" t="str">
        <f>VLOOKUP(A290,'PAI 2025 GPS rempl2)'!$A$4:$V$503,15,0)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8">
        <f>VLOOKUP(A290,'PAI 2025 GPS rempl2)'!$A$4:$V$503,17,0)</f>
        <v>100</v>
      </c>
      <c r="J290" s="88" t="str">
        <f>VLOOKUP(A290,'PAI 2025 GPS rempl2)'!$A$4:$V$503,18,0)</f>
        <v>Númerica</v>
      </c>
      <c r="K290" s="88" t="str">
        <f>VLOOKUP(A290,'PAI 2025 GPS rempl2)'!$A$4:$V$503,20,0)</f>
        <v>2025-01-20</v>
      </c>
      <c r="L290" s="88" t="str">
        <f>VLOOKUP(A290,'PAI 2025 GPS rempl2)'!$A$4:$V$503,21,0)</f>
        <v>2025-12-12</v>
      </c>
      <c r="M290" s="88" t="str">
        <f>VLOOKUP(A290,'PAI 2025 GPS rempl2)'!$A$4:$V$503,22,0)</f>
        <v>4000-DESPACHO DEL SUPERINTENDENTE DELEGADO PARA ASUNTOS JURISDICCIONALES</v>
      </c>
      <c r="N290" s="88" t="s">
        <v>1693</v>
      </c>
      <c r="O290" s="88" t="s">
        <v>1731</v>
      </c>
      <c r="P290" s="88">
        <v>0</v>
      </c>
      <c r="Q290" s="88" t="s">
        <v>1786</v>
      </c>
    </row>
    <row r="291" spans="1:17" x14ac:dyDescent="0.25">
      <c r="A291" s="87" t="s">
        <v>1227</v>
      </c>
      <c r="B291" s="87" t="s">
        <v>533</v>
      </c>
      <c r="C291" s="88" t="s">
        <v>1819</v>
      </c>
      <c r="D291" s="88" t="s">
        <v>1823</v>
      </c>
      <c r="E291" s="88" t="s">
        <v>724</v>
      </c>
      <c r="F291" s="88"/>
      <c r="G291" s="88"/>
      <c r="H291" s="88" t="str">
        <f>VLOOKUP(A291,'PAI 2025 GPS rempl2)'!$A$4:$V$503,15,0)</f>
        <v>Finalizar acciones de competencia desleal y propiedad industrial que hayan sido admitidas a 31 de diciembre de 2024. (Listado mensual en Excel de autos o sentencias finalizados)</v>
      </c>
      <c r="I291" s="88">
        <f>VLOOKUP(A291,'PAI 2025 GPS rempl2)'!$A$4:$V$503,17,0)</f>
        <v>100</v>
      </c>
      <c r="J291" s="88" t="str">
        <f>VLOOKUP(A291,'PAI 2025 GPS rempl2)'!$A$4:$V$503,18,0)</f>
        <v>Númerica</v>
      </c>
      <c r="K291" s="88" t="str">
        <f>VLOOKUP(A291,'PAI 2025 GPS rempl2)'!$A$4:$V$503,20,0)</f>
        <v>2025-01-20</v>
      </c>
      <c r="L291" s="88" t="str">
        <f>VLOOKUP(A291,'PAI 2025 GPS rempl2)'!$A$4:$V$503,21,0)</f>
        <v>2025-12-12</v>
      </c>
      <c r="M291" s="88" t="str">
        <f>VLOOKUP(A291,'PAI 2025 GPS rempl2)'!$A$4:$V$503,22,0)</f>
        <v>4000-DESPACHO DEL SUPERINTENDENTE DELEGADO PARA ASUNTOS JURISDICCIONALES</v>
      </c>
      <c r="N291" s="88"/>
      <c r="O291" s="88"/>
      <c r="P291" s="88"/>
      <c r="Q291" s="88"/>
    </row>
    <row r="292" spans="1:17" x14ac:dyDescent="0.25">
      <c r="A292" s="87" t="s">
        <v>1228</v>
      </c>
      <c r="B292" s="87" t="s">
        <v>523</v>
      </c>
      <c r="C292" s="88" t="s">
        <v>1819</v>
      </c>
      <c r="D292" s="88" t="s">
        <v>1823</v>
      </c>
      <c r="E292" s="88" t="s">
        <v>724</v>
      </c>
      <c r="F292" s="88" t="s">
        <v>9</v>
      </c>
      <c r="G292" s="88" t="str">
        <f>VLOOKUP(A292,'PAI 2025 GPS rempl2)'!$E$4:$L$502,8,0)</f>
        <v>C-3503-0200-0011-40401c</v>
      </c>
      <c r="H292" s="88" t="str">
        <f>VLOOKUP(A292,'PAI 2025 GPS rempl2)'!$A$4:$V$503,15,0)</f>
        <v>Demandas de protección al consumidor que se presenten o trasladen al Grupo de Trabajo de Calificación, calificadas dentro del termino señalado por la ley.  (se contabilizará  a partir del ingreso de la correspondiente al grupo)</v>
      </c>
      <c r="I292" s="88">
        <f>VLOOKUP(A292,'PAI 2025 GPS rempl2)'!$A$4:$V$503,17,0)</f>
        <v>100</v>
      </c>
      <c r="J292" s="88" t="str">
        <f>VLOOKUP(A292,'PAI 2025 GPS rempl2)'!$A$4:$V$503,18,0)</f>
        <v>Porcentual</v>
      </c>
      <c r="K292" s="88" t="str">
        <f>VLOOKUP(A292,'PAI 2025 GPS rempl2)'!$A$4:$V$503,20,0)</f>
        <v>2025-01-20</v>
      </c>
      <c r="L292" s="88" t="str">
        <f>VLOOKUP(A292,'PAI 2025 GPS rempl2)'!$A$4:$V$503,21,0)</f>
        <v>2025-12-12</v>
      </c>
      <c r="M292" s="88" t="str">
        <f>VLOOKUP(A292,'PAI 2025 GPS rempl2)'!$A$4:$V$503,22,0)</f>
        <v>4000-DESPACHO DEL SUPERINTENDENTE DELEGADO PARA ASUNTOS JURISDICCIONALES</v>
      </c>
      <c r="N292" s="88" t="s">
        <v>1693</v>
      </c>
      <c r="O292" s="88" t="s">
        <v>1731</v>
      </c>
      <c r="P292" s="88">
        <v>0</v>
      </c>
      <c r="Q292" s="88" t="s">
        <v>1786</v>
      </c>
    </row>
    <row r="293" spans="1:17" x14ac:dyDescent="0.25">
      <c r="A293" s="87" t="s">
        <v>1230</v>
      </c>
      <c r="B293" s="87" t="s">
        <v>533</v>
      </c>
      <c r="C293" s="88" t="s">
        <v>1819</v>
      </c>
      <c r="D293" s="88" t="s">
        <v>1823</v>
      </c>
      <c r="E293" s="88" t="s">
        <v>724</v>
      </c>
      <c r="F293" s="88"/>
      <c r="G293" s="88"/>
      <c r="H293" s="88" t="str">
        <f>VLOOKUP(A293,'PAI 2025 GPS rempl2)'!$A$4:$V$503,15,0)</f>
        <v>Admitir las demandas de protección al consumidor dentro de los 30 días hábiles siguientes a la presentación de la demanda (Listado mensual de Excel con las demandas admitidas)</v>
      </c>
      <c r="I293" s="88">
        <f>VLOOKUP(A293,'PAI 2025 GPS rempl2)'!$A$4:$V$503,17,0)</f>
        <v>100</v>
      </c>
      <c r="J293" s="88" t="str">
        <f>VLOOKUP(A293,'PAI 2025 GPS rempl2)'!$A$4:$V$503,18,0)</f>
        <v>Porcentual</v>
      </c>
      <c r="K293" s="88" t="str">
        <f>VLOOKUP(A293,'PAI 2025 GPS rempl2)'!$A$4:$V$503,20,0)</f>
        <v>2025-01-20</v>
      </c>
      <c r="L293" s="88" t="str">
        <f>VLOOKUP(A293,'PAI 2025 GPS rempl2)'!$A$4:$V$503,21,0)</f>
        <v>2025-12-12</v>
      </c>
      <c r="M293" s="88" t="str">
        <f>VLOOKUP(A293,'PAI 2025 GPS rempl2)'!$A$4:$V$503,22,0)</f>
        <v>4000-DESPACHO DEL SUPERINTENDENTE DELEGADO PARA ASUNTOS JURISDICCIONALES</v>
      </c>
      <c r="N293" s="88"/>
      <c r="O293" s="88"/>
      <c r="P293" s="88"/>
      <c r="Q293" s="88"/>
    </row>
    <row r="294" spans="1:17" x14ac:dyDescent="0.25">
      <c r="A294" s="87" t="s">
        <v>1231</v>
      </c>
      <c r="B294" s="87" t="s">
        <v>523</v>
      </c>
      <c r="C294" s="88" t="s">
        <v>1819</v>
      </c>
      <c r="D294" s="88" t="s">
        <v>1823</v>
      </c>
      <c r="E294" s="88" t="s">
        <v>724</v>
      </c>
      <c r="F294" s="88" t="s">
        <v>9</v>
      </c>
      <c r="G294" s="88" t="str">
        <f>VLOOKUP(A294,'PAI 2025 GPS rempl2)'!$E$4:$L$502,8,0)</f>
        <v>C-3503-0200-0011-40401c</v>
      </c>
      <c r="H294" s="88" t="str">
        <f>VLOOKUP(A294,'PAI 2025 GPS rempl2)'!$A$4:$V$503,15,0)</f>
        <v>Niveles de congestión de los procesos admitidos y pendientes de decisión a 31 de diciembre de 2024, en materia de Protección al Consumidor, reducidos. (Informe final que liste los autos o sentencias admitidos, finalizados)</v>
      </c>
      <c r="I294" s="88">
        <f>VLOOKUP(A294,'PAI 2025 GPS rempl2)'!$A$4:$V$503,17,0)</f>
        <v>20000</v>
      </c>
      <c r="J294" s="88" t="str">
        <f>VLOOKUP(A294,'PAI 2025 GPS rempl2)'!$A$4:$V$503,18,0)</f>
        <v>Númerica</v>
      </c>
      <c r="K294" s="88" t="str">
        <f>VLOOKUP(A294,'PAI 2025 GPS rempl2)'!$A$4:$V$503,20,0)</f>
        <v>2025-01-20</v>
      </c>
      <c r="L294" s="88" t="str">
        <f>VLOOKUP(A294,'PAI 2025 GPS rempl2)'!$A$4:$V$503,21,0)</f>
        <v>2025-12-12</v>
      </c>
      <c r="M294" s="88" t="str">
        <f>VLOOKUP(A294,'PAI 2025 GPS rempl2)'!$A$4:$V$503,22,0)</f>
        <v>4000-DESPACHO DEL SUPERINTENDENTE DELEGADO PARA ASUNTOS JURISDICCIONALES</v>
      </c>
      <c r="N294" s="88" t="s">
        <v>1693</v>
      </c>
      <c r="O294" s="88" t="s">
        <v>1731</v>
      </c>
      <c r="P294" s="88">
        <v>0</v>
      </c>
      <c r="Q294" s="88" t="s">
        <v>1786</v>
      </c>
    </row>
    <row r="295" spans="1:17" x14ac:dyDescent="0.25">
      <c r="A295" s="87" t="s">
        <v>1233</v>
      </c>
      <c r="B295" s="87" t="s">
        <v>533</v>
      </c>
      <c r="C295" s="88" t="s">
        <v>1819</v>
      </c>
      <c r="D295" s="88" t="s">
        <v>1823</v>
      </c>
      <c r="E295" s="88" t="s">
        <v>724</v>
      </c>
      <c r="F295" s="88"/>
      <c r="G295" s="88"/>
      <c r="H295" s="88" t="str">
        <f>VLOOKUP(A295,'PAI 2025 GPS rempl2)'!$A$4:$V$503,15,0)</f>
        <v>Finalizar las acciones de protección al consumidor admitidas y pendientes de decisión a 31 de diciembre de 2024. (Listado mensual en Excel de autos o sentencias finalizados)</v>
      </c>
      <c r="I295" s="88">
        <f>VLOOKUP(A295,'PAI 2025 GPS rempl2)'!$A$4:$V$503,17,0)</f>
        <v>20000</v>
      </c>
      <c r="J295" s="88" t="str">
        <f>VLOOKUP(A295,'PAI 2025 GPS rempl2)'!$A$4:$V$503,18,0)</f>
        <v>Númerica</v>
      </c>
      <c r="K295" s="88" t="str">
        <f>VLOOKUP(A295,'PAI 2025 GPS rempl2)'!$A$4:$V$503,20,0)</f>
        <v>2025-01-20</v>
      </c>
      <c r="L295" s="88" t="str">
        <f>VLOOKUP(A295,'PAI 2025 GPS rempl2)'!$A$4:$V$503,21,0)</f>
        <v>2025-12-12</v>
      </c>
      <c r="M295" s="88" t="str">
        <f>VLOOKUP(A295,'PAI 2025 GPS rempl2)'!$A$4:$V$503,22,0)</f>
        <v>4000-DESPACHO DEL SUPERINTENDENTE DELEGADO PARA ASUNTOS JURISDICCIONALES</v>
      </c>
      <c r="N295" s="88"/>
      <c r="O295" s="88"/>
      <c r="P295" s="88"/>
      <c r="Q295" s="88"/>
    </row>
    <row r="296" spans="1:17" x14ac:dyDescent="0.25">
      <c r="A296" s="87" t="s">
        <v>1234</v>
      </c>
      <c r="B296" s="87" t="s">
        <v>523</v>
      </c>
      <c r="C296" s="88" t="s">
        <v>1819</v>
      </c>
      <c r="D296" s="88" t="s">
        <v>1823</v>
      </c>
      <c r="E296" s="88" t="s">
        <v>724</v>
      </c>
      <c r="F296" s="88" t="s">
        <v>9</v>
      </c>
      <c r="G296" s="88" t="str">
        <f>VLOOKUP(A296,'PAI 2025 GPS rempl2)'!$E$4:$L$502,8,0)</f>
        <v>C-3503-0200-0011-40401c</v>
      </c>
      <c r="H296" s="88" t="str">
        <f>VLOOKUP(A296,'PAI 2025 GPS rempl2)'!$A$4:$V$503,15,0)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296" s="88">
        <f>VLOOKUP(A296,'PAI 2025 GPS rempl2)'!$A$4:$V$503,17,0)</f>
        <v>6430</v>
      </c>
      <c r="J296" s="88" t="str">
        <f>VLOOKUP(A296,'PAI 2025 GPS rempl2)'!$A$4:$V$503,18,0)</f>
        <v>Númerica</v>
      </c>
      <c r="K296" s="88" t="str">
        <f>VLOOKUP(A296,'PAI 2025 GPS rempl2)'!$A$4:$V$503,20,0)</f>
        <v>2025-01-20</v>
      </c>
      <c r="L296" s="88" t="str">
        <f>VLOOKUP(A296,'PAI 2025 GPS rempl2)'!$A$4:$V$503,21,0)</f>
        <v>2025-12-12</v>
      </c>
      <c r="M296" s="88" t="str">
        <f>VLOOKUP(A296,'PAI 2025 GPS rempl2)'!$A$4:$V$503,22,0)</f>
        <v>4000-DESPACHO DEL SUPERINTENDENTE DELEGADO PARA ASUNTOS JURISDICCIONALES</v>
      </c>
      <c r="N296" s="88" t="s">
        <v>1693</v>
      </c>
      <c r="O296" s="88" t="s">
        <v>1731</v>
      </c>
      <c r="P296" s="88">
        <v>0</v>
      </c>
      <c r="Q296" s="88" t="s">
        <v>1786</v>
      </c>
    </row>
    <row r="297" spans="1:17" x14ac:dyDescent="0.25">
      <c r="A297" s="87" t="s">
        <v>1236</v>
      </c>
      <c r="B297" s="87" t="s">
        <v>533</v>
      </c>
      <c r="C297" s="88" t="s">
        <v>1819</v>
      </c>
      <c r="D297" s="88" t="s">
        <v>1823</v>
      </c>
      <c r="E297" s="88" t="s">
        <v>724</v>
      </c>
      <c r="F297" s="88"/>
      <c r="G297" s="88"/>
      <c r="H297" s="88" t="str">
        <f>VLOOKUP(A297,'PAI 2025 GPS rempl2)'!$A$4:$V$503,15,0)</f>
        <v>Finalizar el trámite para la verificación del cumplimiento de las sentencias, transacciones y conciliaciones a favor del consumidor legalmente celebradas hasta el 31 de diciembre de 2023 (Listado en Excel mensual de finalización)</v>
      </c>
      <c r="I297" s="88">
        <f>VLOOKUP(A297,'PAI 2025 GPS rempl2)'!$A$4:$V$503,17,0)</f>
        <v>6430</v>
      </c>
      <c r="J297" s="88" t="str">
        <f>VLOOKUP(A297,'PAI 2025 GPS rempl2)'!$A$4:$V$503,18,0)</f>
        <v>Númerica</v>
      </c>
      <c r="K297" s="88" t="str">
        <f>VLOOKUP(A297,'PAI 2025 GPS rempl2)'!$A$4:$V$503,20,0)</f>
        <v>2025-01-20</v>
      </c>
      <c r="L297" s="88" t="str">
        <f>VLOOKUP(A297,'PAI 2025 GPS rempl2)'!$A$4:$V$503,21,0)</f>
        <v>2025-12-12</v>
      </c>
      <c r="M297" s="88" t="str">
        <f>VLOOKUP(A297,'PAI 2025 GPS rempl2)'!$A$4:$V$503,22,0)</f>
        <v>4000-DESPACHO DEL SUPERINTENDENTE DELEGADO PARA ASUNTOS JURISDICCIONALES</v>
      </c>
      <c r="N297" s="88"/>
      <c r="O297" s="88"/>
      <c r="P297" s="88"/>
      <c r="Q297" s="88"/>
    </row>
    <row r="298" spans="1:17" x14ac:dyDescent="0.25">
      <c r="A298" s="87" t="s">
        <v>1237</v>
      </c>
      <c r="B298" s="87" t="s">
        <v>523</v>
      </c>
      <c r="C298" s="88" t="s">
        <v>1819</v>
      </c>
      <c r="D298" s="88" t="s">
        <v>1823</v>
      </c>
      <c r="E298" s="88" t="s">
        <v>724</v>
      </c>
      <c r="F298" s="88" t="s">
        <v>10</v>
      </c>
      <c r="G298" s="88" t="str">
        <f>VLOOKUP(A298,'PAI 2025 GPS rempl2)'!$E$4:$L$502,8,0)</f>
        <v>C-3503-0200-0011-40401c</v>
      </c>
      <c r="H298" s="88" t="str">
        <f>VLOOKUP(A298,'PAI 2025 GPS rempl2)'!$A$4:$V$503,15,0)</f>
        <v>Presencia territorial de la SIC en materia de asuntos jursidiccionales, fortalecida. (Listados de asistencia por jornada)</v>
      </c>
      <c r="I298" s="88">
        <f>VLOOKUP(A298,'PAI 2025 GPS rempl2)'!$A$4:$V$503,17,0)</f>
        <v>6</v>
      </c>
      <c r="J298" s="88" t="str">
        <f>VLOOKUP(A298,'PAI 2025 GPS rempl2)'!$A$4:$V$503,18,0)</f>
        <v>Númerica</v>
      </c>
      <c r="K298" s="88" t="str">
        <f>VLOOKUP(A298,'PAI 2025 GPS rempl2)'!$A$4:$V$503,20,0)</f>
        <v>2025-02-03</v>
      </c>
      <c r="L298" s="88" t="str">
        <f>VLOOKUP(A298,'PAI 2025 GPS rempl2)'!$A$4:$V$503,21,0)</f>
        <v>2025-11-28</v>
      </c>
      <c r="M298" s="88" t="str">
        <f>VLOOKUP(A298,'PAI 2025 GPS rempl2)'!$A$4:$V$503,22,0)</f>
        <v>4000-DESPACHO DEL SUPERINTENDENTE DELEGADO PARA ASUNTOS JURISDICCIONALES</v>
      </c>
      <c r="N298" s="88" t="s">
        <v>1691</v>
      </c>
      <c r="O298" s="88" t="s">
        <v>1692</v>
      </c>
      <c r="P298" s="88">
        <v>0</v>
      </c>
      <c r="Q298" s="88" t="s">
        <v>1788</v>
      </c>
    </row>
    <row r="299" spans="1:17" x14ac:dyDescent="0.25">
      <c r="A299" s="87" t="s">
        <v>1239</v>
      </c>
      <c r="B299" s="87" t="s">
        <v>533</v>
      </c>
      <c r="C299" s="88" t="s">
        <v>1819</v>
      </c>
      <c r="D299" s="88" t="s">
        <v>1823</v>
      </c>
      <c r="E299" s="88" t="s">
        <v>724</v>
      </c>
      <c r="F299" s="88"/>
      <c r="G299" s="88"/>
      <c r="H299" s="88" t="str">
        <f>VLOOKUP(A299,'PAI 2025 GPS rempl2)'!$A$4:$V$503,15,0)</f>
        <v>Definir fechas de las jornadas de territorialización. (correo electrónico enviando con las fechas de las jornadas/único entregable)</v>
      </c>
      <c r="I299" s="88">
        <f>VLOOKUP(A299,'PAI 2025 GPS rempl2)'!$A$4:$V$503,17,0)</f>
        <v>1</v>
      </c>
      <c r="J299" s="88" t="str">
        <f>VLOOKUP(A299,'PAI 2025 GPS rempl2)'!$A$4:$V$503,18,0)</f>
        <v>Númerica</v>
      </c>
      <c r="K299" s="88" t="str">
        <f>VLOOKUP(A299,'PAI 2025 GPS rempl2)'!$A$4:$V$503,20,0)</f>
        <v>2025-02-03</v>
      </c>
      <c r="L299" s="88" t="str">
        <f>VLOOKUP(A299,'PAI 2025 GPS rempl2)'!$A$4:$V$503,21,0)</f>
        <v>2025-03-31</v>
      </c>
      <c r="M299" s="88" t="str">
        <f>VLOOKUP(A299,'PAI 2025 GPS rempl2)'!$A$4:$V$503,22,0)</f>
        <v>4000-DESPACHO DEL SUPERINTENDENTE DELEGADO PARA ASUNTOS JURISDICCIONALES</v>
      </c>
      <c r="N299" s="88"/>
      <c r="O299" s="88"/>
      <c r="P299" s="88"/>
      <c r="Q299" s="88"/>
    </row>
    <row r="300" spans="1:17" x14ac:dyDescent="0.25">
      <c r="A300" s="87" t="s">
        <v>1241</v>
      </c>
      <c r="B300" s="87" t="s">
        <v>533</v>
      </c>
      <c r="C300" s="88" t="s">
        <v>1819</v>
      </c>
      <c r="D300" s="88" t="s">
        <v>1823</v>
      </c>
      <c r="E300" s="88" t="s">
        <v>724</v>
      </c>
      <c r="F300" s="88"/>
      <c r="G300" s="88"/>
      <c r="H300" s="88" t="str">
        <f>VLOOKUP(A300,'PAI 2025 GPS rempl2)'!$A$4:$V$503,15,0)</f>
        <v>Realizar jornadas de territorialización, de acuerdo con el cronograma establecido. (Listados de asistencia por programa)</v>
      </c>
      <c r="I300" s="88">
        <f>VLOOKUP(A300,'PAI 2025 GPS rempl2)'!$A$4:$V$503,17,0)</f>
        <v>6</v>
      </c>
      <c r="J300" s="88" t="str">
        <f>VLOOKUP(A300,'PAI 2025 GPS rempl2)'!$A$4:$V$503,18,0)</f>
        <v>Númerica</v>
      </c>
      <c r="K300" s="88" t="str">
        <f>VLOOKUP(A300,'PAI 2025 GPS rempl2)'!$A$4:$V$503,20,0)</f>
        <v>2025-04-01</v>
      </c>
      <c r="L300" s="88" t="str">
        <f>VLOOKUP(A300,'PAI 2025 GPS rempl2)'!$A$4:$V$503,21,0)</f>
        <v>2025-11-28</v>
      </c>
      <c r="M300" s="88" t="str">
        <f>VLOOKUP(A300,'PAI 2025 GPS rempl2)'!$A$4:$V$503,22,0)</f>
        <v>4000-DESPACHO DEL SUPERINTENDENTE DELEGADO PARA ASUNTOS JURISDICCIONALES</v>
      </c>
      <c r="N300" s="88"/>
      <c r="O300" s="88"/>
      <c r="P300" s="88"/>
      <c r="Q300" s="88"/>
    </row>
    <row r="301" spans="1:17" x14ac:dyDescent="0.25">
      <c r="A301" s="87" t="s">
        <v>1242</v>
      </c>
      <c r="B301" s="87" t="s">
        <v>523</v>
      </c>
      <c r="C301" s="88" t="s">
        <v>1819</v>
      </c>
      <c r="D301" s="88" t="s">
        <v>1827</v>
      </c>
      <c r="E301" s="88" t="s">
        <v>826</v>
      </c>
      <c r="F301" s="88" t="s">
        <v>13</v>
      </c>
      <c r="G301" s="88" t="str">
        <f>VLOOKUP(A301,'PAI 2025 GPS rempl2)'!$E$4:$L$502,8,0)</f>
        <v>C-3503-0200-0011-40401c</v>
      </c>
      <c r="H301" s="88" t="str">
        <f>VLOOKUP(A301,'PAI 2025 GPS rempl2)'!$A$4:$V$503,15,0)</f>
        <v>II Congreso de autoridades administrativas investidas con funciones jurisdiccionales en materia de derecho de consumo, realizado.   (fotografías del evento realizado /único entregable).</v>
      </c>
      <c r="I301" s="88">
        <f>VLOOKUP(A301,'PAI 2025 GPS rempl2)'!$A$4:$V$503,17,0)</f>
        <v>1</v>
      </c>
      <c r="J301" s="88" t="str">
        <f>VLOOKUP(A301,'PAI 2025 GPS rempl2)'!$A$4:$V$503,18,0)</f>
        <v>Númerica</v>
      </c>
      <c r="K301" s="88" t="str">
        <f>VLOOKUP(A301,'PAI 2025 GPS rempl2)'!$A$4:$V$503,20,0)</f>
        <v>2025-02-03</v>
      </c>
      <c r="L301" s="88" t="str">
        <f>VLOOKUP(A301,'PAI 2025 GPS rempl2)'!$A$4:$V$503,21,0)</f>
        <v>2025-12-05</v>
      </c>
      <c r="M301" s="88" t="str">
        <f>VLOOKUP(A301,'PAI 2025 GPS rempl2)'!$A$4:$V$503,22,0)</f>
        <v>20-OFICINA DE TECNOLOGÍA E INFORMÁTICA;
4000-DESPACHO DEL SUPERINTENDENTE DELEGADO PARA ASUNTOS JURISDICCIONALES;
73-GRUPO DE TRABAJO DE COMUNICACION</v>
      </c>
      <c r="N301" s="88" t="s">
        <v>1694</v>
      </c>
      <c r="O301" s="88" t="s">
        <v>1733</v>
      </c>
      <c r="P301" s="88">
        <v>0</v>
      </c>
      <c r="Q301" s="88" t="s">
        <v>1789</v>
      </c>
    </row>
    <row r="302" spans="1:17" x14ac:dyDescent="0.25">
      <c r="A302" s="87" t="s">
        <v>1246</v>
      </c>
      <c r="B302" s="87" t="s">
        <v>533</v>
      </c>
      <c r="C302" s="88" t="s">
        <v>1819</v>
      </c>
      <c r="D302" s="88" t="s">
        <v>1827</v>
      </c>
      <c r="E302" s="88" t="s">
        <v>826</v>
      </c>
      <c r="F302" s="88"/>
      <c r="G302" s="88"/>
      <c r="H302" s="88" t="str">
        <f>VLOOKUP(A302,'PAI 2025 GPS rempl2)'!$A$4:$V$503,15,0)</f>
        <v>Solicitar publicación de la fecha del evento en el calendario de eventos de la entidad  al Grupo de trabajo de Comunicaciones   (correo electrónico enviado con la fecha del evento/único entregable)</v>
      </c>
      <c r="I302" s="88">
        <f>VLOOKUP(A302,'PAI 2025 GPS rempl2)'!$A$4:$V$503,17,0)</f>
        <v>1</v>
      </c>
      <c r="J302" s="88" t="str">
        <f>VLOOKUP(A302,'PAI 2025 GPS rempl2)'!$A$4:$V$503,18,0)</f>
        <v>Númerica</v>
      </c>
      <c r="K302" s="88" t="str">
        <f>VLOOKUP(A302,'PAI 2025 GPS rempl2)'!$A$4:$V$503,20,0)</f>
        <v>2025-02-03</v>
      </c>
      <c r="L302" s="88" t="str">
        <f>VLOOKUP(A302,'PAI 2025 GPS rempl2)'!$A$4:$V$503,21,0)</f>
        <v>2025-05-30</v>
      </c>
      <c r="M302" s="88" t="str">
        <f>VLOOKUP(A302,'PAI 2025 GPS rempl2)'!$A$4:$V$503,22,0)</f>
        <v>4000-DESPACHO DEL SUPERINTENDENTE DELEGADO PARA ASUNTOS JURISDICCIONALES</v>
      </c>
      <c r="N302" s="88"/>
      <c r="O302" s="88"/>
      <c r="P302" s="88"/>
      <c r="Q302" s="88"/>
    </row>
    <row r="303" spans="1:17" x14ac:dyDescent="0.25">
      <c r="A303" s="87" t="s">
        <v>1248</v>
      </c>
      <c r="B303" s="87" t="s">
        <v>1813</v>
      </c>
      <c r="C303" s="88" t="s">
        <v>1819</v>
      </c>
      <c r="D303" s="88" t="s">
        <v>1827</v>
      </c>
      <c r="E303" s="88" t="s">
        <v>826</v>
      </c>
      <c r="F303" s="88"/>
      <c r="G303" s="88"/>
      <c r="H303" s="88" t="str">
        <f>VLOOKUP(A303,'PAI 2025 GPS rempl2)'!$A$4:$V$503,15,0)</f>
        <v>Publicar fecha del evento en calendario de la entidad (captura de pantalla de la publicación de la fecha del evento / único entregable)</v>
      </c>
      <c r="I303" s="88">
        <f>VLOOKUP(A303,'PAI 2025 GPS rempl2)'!$A$4:$V$503,17,0)</f>
        <v>1</v>
      </c>
      <c r="J303" s="88" t="str">
        <f>VLOOKUP(A303,'PAI 2025 GPS rempl2)'!$A$4:$V$503,18,0)</f>
        <v>Númerica</v>
      </c>
      <c r="K303" s="88" t="str">
        <f>VLOOKUP(A303,'PAI 2025 GPS rempl2)'!$A$4:$V$503,20,0)</f>
        <v>2025-06-03</v>
      </c>
      <c r="L303" s="88" t="str">
        <f>VLOOKUP(A303,'PAI 2025 GPS rempl2)'!$A$4:$V$503,21,0)</f>
        <v>2025-09-05</v>
      </c>
      <c r="M303" s="88" t="str">
        <f>VLOOKUP(A303,'PAI 2025 GPS rempl2)'!$A$4:$V$503,22,0)</f>
        <v>73-GRUPO DE TRABAJO DE COMUNICACION</v>
      </c>
      <c r="N303" s="88"/>
      <c r="O303" s="88"/>
      <c r="P303" s="88"/>
      <c r="Q303" s="88"/>
    </row>
    <row r="304" spans="1:17" x14ac:dyDescent="0.25">
      <c r="A304" s="87" t="s">
        <v>1251</v>
      </c>
      <c r="B304" s="87" t="s">
        <v>533</v>
      </c>
      <c r="C304" s="88" t="s">
        <v>1819</v>
      </c>
      <c r="D304" s="88" t="s">
        <v>1827</v>
      </c>
      <c r="E304" s="88" t="s">
        <v>826</v>
      </c>
      <c r="F304" s="88"/>
      <c r="G304" s="88"/>
      <c r="H304" s="88" t="str">
        <f>VLOOKUP(A304,'PAI 2025 GPS rempl2)'!$A$4:$V$503,15,0)</f>
        <v>Diligenciar check list del evento con la fecha definitiva igual a la publicada en el  calendario de eventos (documento de check list para la realización del evento / único entregable)</v>
      </c>
      <c r="I304" s="88">
        <f>VLOOKUP(A304,'PAI 2025 GPS rempl2)'!$A$4:$V$503,17,0)</f>
        <v>1</v>
      </c>
      <c r="J304" s="88" t="str">
        <f>VLOOKUP(A304,'PAI 2025 GPS rempl2)'!$A$4:$V$503,18,0)</f>
        <v>Númerica</v>
      </c>
      <c r="K304" s="88" t="str">
        <f>VLOOKUP(A304,'PAI 2025 GPS rempl2)'!$A$4:$V$503,20,0)</f>
        <v>2025-09-08</v>
      </c>
      <c r="L304" s="88" t="str">
        <f>VLOOKUP(A304,'PAI 2025 GPS rempl2)'!$A$4:$V$503,21,0)</f>
        <v>2025-10-17</v>
      </c>
      <c r="M304" s="88" t="str">
        <f>VLOOKUP(A304,'PAI 2025 GPS rempl2)'!$A$4:$V$503,22,0)</f>
        <v>4000-DESPACHO DEL SUPERINTENDENTE DELEGADO PARA ASUNTOS JURISDICCIONALES</v>
      </c>
      <c r="N304" s="88"/>
      <c r="O304" s="88"/>
      <c r="P304" s="88"/>
      <c r="Q304" s="88"/>
    </row>
    <row r="305" spans="1:17" x14ac:dyDescent="0.25">
      <c r="A305" s="87" t="s">
        <v>1254</v>
      </c>
      <c r="B305" s="87" t="s">
        <v>533</v>
      </c>
      <c r="C305" s="88" t="s">
        <v>1819</v>
      </c>
      <c r="D305" s="88" t="s">
        <v>1827</v>
      </c>
      <c r="E305" s="88" t="s">
        <v>826</v>
      </c>
      <c r="F305" s="88"/>
      <c r="G305" s="88"/>
      <c r="H305" s="88" t="str">
        <f>VLOOKUP(A305,'PAI 2025 GPS rempl2)'!$A$4:$V$503,15,0)</f>
        <v>Elaborar y enviar agenda definitiva para ser publicada (correo electrónico con agenda definitiva / único entregable)</v>
      </c>
      <c r="I305" s="88">
        <f>VLOOKUP(A305,'PAI 2025 GPS rempl2)'!$A$4:$V$503,17,0)</f>
        <v>1</v>
      </c>
      <c r="J305" s="88" t="str">
        <f>VLOOKUP(A305,'PAI 2025 GPS rempl2)'!$A$4:$V$503,18,0)</f>
        <v>Númerica</v>
      </c>
      <c r="K305" s="88" t="str">
        <f>VLOOKUP(A305,'PAI 2025 GPS rempl2)'!$A$4:$V$503,20,0)</f>
        <v>2025-10-20</v>
      </c>
      <c r="L305" s="88" t="str">
        <f>VLOOKUP(A305,'PAI 2025 GPS rempl2)'!$A$4:$V$503,21,0)</f>
        <v>2025-11-07</v>
      </c>
      <c r="M305" s="88" t="str">
        <f>VLOOKUP(A305,'PAI 2025 GPS rempl2)'!$A$4:$V$503,22,0)</f>
        <v>4000-DESPACHO DEL SUPERINTENDENTE DELEGADO PARA ASUNTOS JURISDICCIONALES</v>
      </c>
      <c r="N305" s="88"/>
      <c r="O305" s="88"/>
      <c r="P305" s="88"/>
      <c r="Q305" s="88"/>
    </row>
    <row r="306" spans="1:17" x14ac:dyDescent="0.25">
      <c r="A306" s="87" t="s">
        <v>1258</v>
      </c>
      <c r="B306" s="87" t="s">
        <v>1813</v>
      </c>
      <c r="C306" s="88" t="s">
        <v>1819</v>
      </c>
      <c r="D306" s="88" t="s">
        <v>1827</v>
      </c>
      <c r="E306" s="88" t="s">
        <v>826</v>
      </c>
      <c r="F306" s="88"/>
      <c r="G306" s="88"/>
      <c r="H306" s="88" t="str">
        <f>VLOOKUP(A306,'PAI 2025 GPS rempl2)'!$A$4:$V$503,15,0)</f>
        <v>Publicar Agenda definitiva (Captura de pantalla de la publicación/ único entregable)</v>
      </c>
      <c r="I306" s="88">
        <f>VLOOKUP(A306,'PAI 2025 GPS rempl2)'!$A$4:$V$503,17,0)</f>
        <v>1</v>
      </c>
      <c r="J306" s="88" t="str">
        <f>VLOOKUP(A306,'PAI 2025 GPS rempl2)'!$A$4:$V$503,18,0)</f>
        <v>Númerica</v>
      </c>
      <c r="K306" s="88" t="str">
        <f>VLOOKUP(A306,'PAI 2025 GPS rempl2)'!$A$4:$V$503,20,0)</f>
        <v>2025-11-10</v>
      </c>
      <c r="L306" s="88" t="str">
        <f>VLOOKUP(A306,'PAI 2025 GPS rempl2)'!$A$4:$V$503,21,0)</f>
        <v>2025-11-14</v>
      </c>
      <c r="M306" s="88" t="str">
        <f>VLOOKUP(A306,'PAI 2025 GPS rempl2)'!$A$4:$V$503,22,0)</f>
        <v>20-OFICINA DE TECNOLOGÍA E INFORMÁTICA</v>
      </c>
      <c r="N306" s="88"/>
      <c r="O306" s="88"/>
      <c r="P306" s="88"/>
      <c r="Q306" s="88"/>
    </row>
    <row r="307" spans="1:17" x14ac:dyDescent="0.25">
      <c r="A307" s="87" t="s">
        <v>1261</v>
      </c>
      <c r="B307" s="87" t="s">
        <v>533</v>
      </c>
      <c r="C307" s="88" t="s">
        <v>1819</v>
      </c>
      <c r="D307" s="88" t="s">
        <v>1827</v>
      </c>
      <c r="E307" s="88" t="s">
        <v>826</v>
      </c>
      <c r="F307" s="88"/>
      <c r="G307" s="88"/>
      <c r="H307" s="88" t="str">
        <f>VLOOKUP(A307,'PAI 2025 GPS rempl2)'!$A$4:$V$503,15,0)</f>
        <v>Realizar el evento (fotografías del evento realizado / único entregable)</v>
      </c>
      <c r="I307" s="88">
        <f>VLOOKUP(A307,'PAI 2025 GPS rempl2)'!$A$4:$V$503,17,0)</f>
        <v>1</v>
      </c>
      <c r="J307" s="88" t="str">
        <f>VLOOKUP(A307,'PAI 2025 GPS rempl2)'!$A$4:$V$503,18,0)</f>
        <v>Númerica</v>
      </c>
      <c r="K307" s="88" t="str">
        <f>VLOOKUP(A307,'PAI 2025 GPS rempl2)'!$A$4:$V$503,20,0)</f>
        <v>2025-11-18</v>
      </c>
      <c r="L307" s="88" t="str">
        <f>VLOOKUP(A307,'PAI 2025 GPS rempl2)'!$A$4:$V$503,21,0)</f>
        <v>2025-12-05</v>
      </c>
      <c r="M307" s="88" t="str">
        <f>VLOOKUP(A307,'PAI 2025 GPS rempl2)'!$A$4:$V$503,22,0)</f>
        <v>4000-DESPACHO DEL SUPERINTENDENTE DELEGADO PARA ASUNTOS JURISDICCIONALES;
73-GRUPO DE TRABAJO DE COMUNICACION</v>
      </c>
      <c r="N307" s="88"/>
      <c r="O307" s="88"/>
      <c r="P307" s="88"/>
      <c r="Q307" s="88"/>
    </row>
    <row r="308" spans="1:17" x14ac:dyDescent="0.25">
      <c r="A308" s="87" t="s">
        <v>1264</v>
      </c>
      <c r="B308" s="87" t="s">
        <v>523</v>
      </c>
      <c r="C308" s="88" t="s">
        <v>1819</v>
      </c>
      <c r="D308" s="88" t="s">
        <v>1827</v>
      </c>
      <c r="E308" s="88" t="s">
        <v>826</v>
      </c>
      <c r="F308" s="88" t="s">
        <v>13</v>
      </c>
      <c r="G308" s="88" t="str">
        <f>VLOOKUP(A308,'PAI 2025 GPS rempl2)'!$E$4:$L$502,8,0)</f>
        <v>C-3503-0200-0011-40401c</v>
      </c>
      <c r="H308" s="88" t="str">
        <f>VLOOKUP(A308,'PAI 2025 GPS rempl2)'!$A$4:$V$503,15,0)</f>
        <v>II Congreso de autoridades administrativas investidas con funciones jurisdiccionales en materia de competencia desleal y propiedad industrial, realizado.   (fotografías del evento realizado /único entregable).</v>
      </c>
      <c r="I308" s="88">
        <f>VLOOKUP(A308,'PAI 2025 GPS rempl2)'!$A$4:$V$503,17,0)</f>
        <v>1</v>
      </c>
      <c r="J308" s="88" t="str">
        <f>VLOOKUP(A308,'PAI 2025 GPS rempl2)'!$A$4:$V$503,18,0)</f>
        <v>Númerica</v>
      </c>
      <c r="K308" s="88" t="str">
        <f>VLOOKUP(A308,'PAI 2025 GPS rempl2)'!$A$4:$V$503,20,0)</f>
        <v>2025-02-03</v>
      </c>
      <c r="L308" s="88" t="str">
        <f>VLOOKUP(A308,'PAI 2025 GPS rempl2)'!$A$4:$V$503,21,0)</f>
        <v>2025-12-05</v>
      </c>
      <c r="M308" s="88" t="str">
        <f>VLOOKUP(A308,'PAI 2025 GPS rempl2)'!$A$4:$V$503,22,0)</f>
        <v>20-OFICINA DE TECNOLOGÍA E INFORMÁTICA;
4000-DESPACHO DEL SUPERINTENDENTE DELEGADO PARA ASUNTOS JURISDICCIONALES;
73-GRUPO DE TRABAJO DE COMUNICACION</v>
      </c>
      <c r="N308" s="88" t="s">
        <v>1694</v>
      </c>
      <c r="O308" s="88" t="s">
        <v>1733</v>
      </c>
      <c r="P308" s="88">
        <v>0</v>
      </c>
      <c r="Q308" s="88" t="s">
        <v>1789</v>
      </c>
    </row>
    <row r="309" spans="1:17" x14ac:dyDescent="0.25">
      <c r="A309" s="87" t="s">
        <v>1265</v>
      </c>
      <c r="B309" s="87" t="s">
        <v>533</v>
      </c>
      <c r="C309" s="88" t="s">
        <v>1819</v>
      </c>
      <c r="D309" s="88" t="s">
        <v>1827</v>
      </c>
      <c r="E309" s="88" t="s">
        <v>826</v>
      </c>
      <c r="F309" s="88"/>
      <c r="G309" s="88"/>
      <c r="H309" s="88" t="str">
        <f>VLOOKUP(A309,'PAI 2025 GPS rempl2)'!$A$4:$V$503,15,0)</f>
        <v>Solicitar publicación de la fecha del evento en el calendario de eventos de la entidad  al Grupo de trabajo de Comunicaciones   (correo electrónico enviado con la fecha del evento/único entregable)</v>
      </c>
      <c r="I309" s="88">
        <f>VLOOKUP(A309,'PAI 2025 GPS rempl2)'!$A$4:$V$503,17,0)</f>
        <v>1</v>
      </c>
      <c r="J309" s="88" t="str">
        <f>VLOOKUP(A309,'PAI 2025 GPS rempl2)'!$A$4:$V$503,18,0)</f>
        <v>Númerica</v>
      </c>
      <c r="K309" s="88" t="str">
        <f>VLOOKUP(A309,'PAI 2025 GPS rempl2)'!$A$4:$V$503,20,0)</f>
        <v>2025-02-03</v>
      </c>
      <c r="L309" s="88" t="str">
        <f>VLOOKUP(A309,'PAI 2025 GPS rempl2)'!$A$4:$V$503,21,0)</f>
        <v>2025-05-30</v>
      </c>
      <c r="M309" s="88" t="str">
        <f>VLOOKUP(A309,'PAI 2025 GPS rempl2)'!$A$4:$V$503,22,0)</f>
        <v>4000-DESPACHO DEL SUPERINTENDENTE DELEGADO PARA ASUNTOS JURISDICCIONALES</v>
      </c>
      <c r="N309" s="88"/>
      <c r="O309" s="88"/>
      <c r="P309" s="88"/>
      <c r="Q309" s="88"/>
    </row>
    <row r="310" spans="1:17" x14ac:dyDescent="0.25">
      <c r="A310" s="87" t="s">
        <v>1266</v>
      </c>
      <c r="B310" s="87" t="s">
        <v>1813</v>
      </c>
      <c r="C310" s="88" t="s">
        <v>1819</v>
      </c>
      <c r="D310" s="88" t="s">
        <v>1827</v>
      </c>
      <c r="E310" s="88" t="s">
        <v>826</v>
      </c>
      <c r="F310" s="88"/>
      <c r="G310" s="88"/>
      <c r="H310" s="88" t="str">
        <f>VLOOKUP(A310,'PAI 2025 GPS rempl2)'!$A$4:$V$503,15,0)</f>
        <v>Publicar fecha del evento en calendario de la entidad (captura de pantalla de la publicación de la fecha del evento / único entregable)</v>
      </c>
      <c r="I310" s="88">
        <f>VLOOKUP(A310,'PAI 2025 GPS rempl2)'!$A$4:$V$503,17,0)</f>
        <v>1</v>
      </c>
      <c r="J310" s="88" t="str">
        <f>VLOOKUP(A310,'PAI 2025 GPS rempl2)'!$A$4:$V$503,18,0)</f>
        <v>Númerica</v>
      </c>
      <c r="K310" s="88" t="str">
        <f>VLOOKUP(A310,'PAI 2025 GPS rempl2)'!$A$4:$V$503,20,0)</f>
        <v>2025-06-03</v>
      </c>
      <c r="L310" s="88" t="str">
        <f>VLOOKUP(A310,'PAI 2025 GPS rempl2)'!$A$4:$V$503,21,0)</f>
        <v>2025-09-05</v>
      </c>
      <c r="M310" s="88" t="str">
        <f>VLOOKUP(A310,'PAI 2025 GPS rempl2)'!$A$4:$V$503,22,0)</f>
        <v>73-GRUPO DE TRABAJO DE COMUNICACION</v>
      </c>
      <c r="N310" s="88"/>
      <c r="O310" s="88"/>
      <c r="P310" s="88"/>
      <c r="Q310" s="88"/>
    </row>
    <row r="311" spans="1:17" x14ac:dyDescent="0.25">
      <c r="A311" s="87" t="s">
        <v>1267</v>
      </c>
      <c r="B311" s="87" t="s">
        <v>533</v>
      </c>
      <c r="C311" s="88" t="s">
        <v>1819</v>
      </c>
      <c r="D311" s="88" t="s">
        <v>1827</v>
      </c>
      <c r="E311" s="88" t="s">
        <v>826</v>
      </c>
      <c r="F311" s="88"/>
      <c r="G311" s="88"/>
      <c r="H311" s="88" t="str">
        <f>VLOOKUP(A311,'PAI 2025 GPS rempl2)'!$A$4:$V$503,15,0)</f>
        <v>Diligenciar check list del evento con la fecha definitiva igual a la publicada en el  calendario de eventos (documento de check list para la realización del evento / único entregable)</v>
      </c>
      <c r="I311" s="88">
        <f>VLOOKUP(A311,'PAI 2025 GPS rempl2)'!$A$4:$V$503,17,0)</f>
        <v>1</v>
      </c>
      <c r="J311" s="88" t="str">
        <f>VLOOKUP(A311,'PAI 2025 GPS rempl2)'!$A$4:$V$503,18,0)</f>
        <v>Númerica</v>
      </c>
      <c r="K311" s="88" t="str">
        <f>VLOOKUP(A311,'PAI 2025 GPS rempl2)'!$A$4:$V$503,20,0)</f>
        <v>2025-09-08</v>
      </c>
      <c r="L311" s="88" t="str">
        <f>VLOOKUP(A311,'PAI 2025 GPS rempl2)'!$A$4:$V$503,21,0)</f>
        <v>2025-10-17</v>
      </c>
      <c r="M311" s="88" t="str">
        <f>VLOOKUP(A311,'PAI 2025 GPS rempl2)'!$A$4:$V$503,22,0)</f>
        <v>4000-DESPACHO DEL SUPERINTENDENTE DELEGADO PARA ASUNTOS JURISDICCIONALES</v>
      </c>
      <c r="N311" s="88"/>
      <c r="O311" s="88"/>
      <c r="P311" s="88"/>
      <c r="Q311" s="88"/>
    </row>
    <row r="312" spans="1:17" x14ac:dyDescent="0.25">
      <c r="A312" s="87" t="s">
        <v>1268</v>
      </c>
      <c r="B312" s="87" t="s">
        <v>533</v>
      </c>
      <c r="C312" s="88" t="s">
        <v>1819</v>
      </c>
      <c r="D312" s="88" t="s">
        <v>1827</v>
      </c>
      <c r="E312" s="88" t="s">
        <v>826</v>
      </c>
      <c r="F312" s="88"/>
      <c r="G312" s="88"/>
      <c r="H312" s="88" t="str">
        <f>VLOOKUP(A312,'PAI 2025 GPS rempl2)'!$A$4:$V$503,15,0)</f>
        <v>Elaborar y enviar agenda definitiva para ser publicada (correo electrónico con agenda definitiva / único entregable)</v>
      </c>
      <c r="I312" s="88">
        <f>VLOOKUP(A312,'PAI 2025 GPS rempl2)'!$A$4:$V$503,17,0)</f>
        <v>1</v>
      </c>
      <c r="J312" s="88" t="str">
        <f>VLOOKUP(A312,'PAI 2025 GPS rempl2)'!$A$4:$V$503,18,0)</f>
        <v>Númerica</v>
      </c>
      <c r="K312" s="88" t="str">
        <f>VLOOKUP(A312,'PAI 2025 GPS rempl2)'!$A$4:$V$503,20,0)</f>
        <v>2025-10-20</v>
      </c>
      <c r="L312" s="88" t="str">
        <f>VLOOKUP(A312,'PAI 2025 GPS rempl2)'!$A$4:$V$503,21,0)</f>
        <v>2025-11-07</v>
      </c>
      <c r="M312" s="88" t="str">
        <f>VLOOKUP(A312,'PAI 2025 GPS rempl2)'!$A$4:$V$503,22,0)</f>
        <v>4000-DESPACHO DEL SUPERINTENDENTE DELEGADO PARA ASUNTOS JURISDICCIONALES</v>
      </c>
      <c r="N312" s="88"/>
      <c r="O312" s="88"/>
      <c r="P312" s="88"/>
      <c r="Q312" s="88"/>
    </row>
    <row r="313" spans="1:17" x14ac:dyDescent="0.25">
      <c r="A313" s="87" t="s">
        <v>1269</v>
      </c>
      <c r="B313" s="87" t="s">
        <v>1813</v>
      </c>
      <c r="C313" s="88" t="s">
        <v>1819</v>
      </c>
      <c r="D313" s="88" t="s">
        <v>1827</v>
      </c>
      <c r="E313" s="88" t="s">
        <v>826</v>
      </c>
      <c r="F313" s="88"/>
      <c r="G313" s="88"/>
      <c r="H313" s="88" t="str">
        <f>VLOOKUP(A313,'PAI 2025 GPS rempl2)'!$A$4:$V$503,15,0)</f>
        <v>Publicar Agenda definitiva (Captura de pantalla de la publicación/ único entregable)</v>
      </c>
      <c r="I313" s="88">
        <f>VLOOKUP(A313,'PAI 2025 GPS rempl2)'!$A$4:$V$503,17,0)</f>
        <v>1</v>
      </c>
      <c r="J313" s="88" t="str">
        <f>VLOOKUP(A313,'PAI 2025 GPS rempl2)'!$A$4:$V$503,18,0)</f>
        <v>Númerica</v>
      </c>
      <c r="K313" s="88" t="str">
        <f>VLOOKUP(A313,'PAI 2025 GPS rempl2)'!$A$4:$V$503,20,0)</f>
        <v>2025-11-10</v>
      </c>
      <c r="L313" s="88" t="str">
        <f>VLOOKUP(A313,'PAI 2025 GPS rempl2)'!$A$4:$V$503,21,0)</f>
        <v>2025-11-14</v>
      </c>
      <c r="M313" s="88" t="str">
        <f>VLOOKUP(A313,'PAI 2025 GPS rempl2)'!$A$4:$V$503,22,0)</f>
        <v>20-OFICINA DE TECNOLOGÍA E INFORMÁTICA</v>
      </c>
      <c r="N313" s="88"/>
      <c r="O313" s="88"/>
      <c r="P313" s="88"/>
      <c r="Q313" s="88"/>
    </row>
    <row r="314" spans="1:17" x14ac:dyDescent="0.25">
      <c r="A314" s="87" t="s">
        <v>1270</v>
      </c>
      <c r="B314" s="87" t="s">
        <v>533</v>
      </c>
      <c r="C314" s="88" t="s">
        <v>1819</v>
      </c>
      <c r="D314" s="88" t="s">
        <v>1827</v>
      </c>
      <c r="E314" s="88" t="s">
        <v>826</v>
      </c>
      <c r="F314" s="88"/>
      <c r="G314" s="88"/>
      <c r="H314" s="88" t="str">
        <f>VLOOKUP(A314,'PAI 2025 GPS rempl2)'!$A$4:$V$503,15,0)</f>
        <v>Realizar el evento (fotografías del evento realizado / único entregable)</v>
      </c>
      <c r="I314" s="88">
        <f>VLOOKUP(A314,'PAI 2025 GPS rempl2)'!$A$4:$V$503,17,0)</f>
        <v>1</v>
      </c>
      <c r="J314" s="88" t="str">
        <f>VLOOKUP(A314,'PAI 2025 GPS rempl2)'!$A$4:$V$503,18,0)</f>
        <v>Númerica</v>
      </c>
      <c r="K314" s="88" t="str">
        <f>VLOOKUP(A314,'PAI 2025 GPS rempl2)'!$A$4:$V$503,20,0)</f>
        <v>2025-11-18</v>
      </c>
      <c r="L314" s="88" t="str">
        <f>VLOOKUP(A314,'PAI 2025 GPS rempl2)'!$A$4:$V$503,21,0)</f>
        <v>2025-12-05</v>
      </c>
      <c r="M314" s="88" t="str">
        <f>VLOOKUP(A314,'PAI 2025 GPS rempl2)'!$A$4:$V$503,22,0)</f>
        <v>4000-DESPACHO DEL SUPERINTENDENTE DELEGADO PARA ASUNTOS JURISDICCIONALES;
73-GRUPO DE TRABAJO DE COMUNICACION</v>
      </c>
      <c r="N314" s="88"/>
      <c r="O314" s="88"/>
      <c r="P314" s="88"/>
      <c r="Q314" s="88"/>
    </row>
    <row r="315" spans="1:17" x14ac:dyDescent="0.25">
      <c r="A315" s="87" t="s">
        <v>1271</v>
      </c>
      <c r="B315" s="87" t="s">
        <v>523</v>
      </c>
      <c r="C315" s="88" t="s">
        <v>1819</v>
      </c>
      <c r="D315" s="88" t="s">
        <v>1823</v>
      </c>
      <c r="E315" s="88" t="s">
        <v>724</v>
      </c>
      <c r="F315" s="88" t="s">
        <v>12</v>
      </c>
      <c r="G315" s="88" t="str">
        <f>VLOOKUP(A315,'PAI 2025 GPS rempl2)'!$E$4:$L$502,8,0)</f>
        <v>C-3503-0200-0011-40401c</v>
      </c>
      <c r="H315" s="88" t="str">
        <f>VLOOKUP(A315,'PAI 2025 GPS rempl2)'!$A$4:$V$503,15,0)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15" s="88">
        <f>VLOOKUP(A315,'PAI 2025 GPS rempl2)'!$A$4:$V$503,17,0)</f>
        <v>1</v>
      </c>
      <c r="J315" s="88" t="str">
        <f>VLOOKUP(A315,'PAI 2025 GPS rempl2)'!$A$4:$V$503,18,0)</f>
        <v>Númerica</v>
      </c>
      <c r="K315" s="88" t="str">
        <f>VLOOKUP(A315,'PAI 2025 GPS rempl2)'!$A$4:$V$503,20,0)</f>
        <v>2025-02-03</v>
      </c>
      <c r="L315" s="88" t="str">
        <f>VLOOKUP(A315,'PAI 2025 GPS rempl2)'!$A$4:$V$503,21,0)</f>
        <v>2025-12-12</v>
      </c>
      <c r="M315" s="88" t="str">
        <f>VLOOKUP(A315,'PAI 2025 GPS rempl2)'!$A$4:$V$503,22,0)</f>
        <v>4000-DESPACHO DEL SUPERINTENDENTE DELEGADO PARA ASUNTOS JURISDICCIONALES</v>
      </c>
      <c r="N315" s="88" t="s">
        <v>1687</v>
      </c>
      <c r="O315" s="88" t="s">
        <v>1688</v>
      </c>
      <c r="P315" s="88">
        <v>0</v>
      </c>
      <c r="Q315" s="88" t="s">
        <v>1786</v>
      </c>
    </row>
    <row r="316" spans="1:17" x14ac:dyDescent="0.25">
      <c r="A316" s="87" t="s">
        <v>1273</v>
      </c>
      <c r="B316" s="87" t="s">
        <v>533</v>
      </c>
      <c r="C316" s="88" t="s">
        <v>1819</v>
      </c>
      <c r="D316" s="88" t="s">
        <v>1823</v>
      </c>
      <c r="E316" s="88" t="s">
        <v>724</v>
      </c>
      <c r="F316" s="88"/>
      <c r="G316" s="88"/>
      <c r="H316" s="88" t="str">
        <f>VLOOKUP(A316,'PAI 2025 GPS rempl2)'!$A$4:$V$503,15,0)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6" s="88">
        <f>VLOOKUP(A316,'PAI 2025 GPS rempl2)'!$A$4:$V$503,17,0)</f>
        <v>1</v>
      </c>
      <c r="J316" s="88" t="str">
        <f>VLOOKUP(A316,'PAI 2025 GPS rempl2)'!$A$4:$V$503,18,0)</f>
        <v>Númerica</v>
      </c>
      <c r="K316" s="88" t="str">
        <f>VLOOKUP(A316,'PAI 2025 GPS rempl2)'!$A$4:$V$503,20,0)</f>
        <v>2025-02-03</v>
      </c>
      <c r="L316" s="88" t="str">
        <f>VLOOKUP(A316,'PAI 2025 GPS rempl2)'!$A$4:$V$503,21,0)</f>
        <v>2025-12-12</v>
      </c>
      <c r="M316" s="88" t="str">
        <f>VLOOKUP(A316,'PAI 2025 GPS rempl2)'!$A$4:$V$503,22,0)</f>
        <v>4000-DESPACHO DEL SUPERINTENDENTE DELEGADO PARA ASUNTOS JURISDICCIONALES</v>
      </c>
      <c r="N316" s="88"/>
      <c r="O316" s="88"/>
      <c r="P316" s="88"/>
      <c r="Q316" s="88"/>
    </row>
    <row r="317" spans="1:17" x14ac:dyDescent="0.25">
      <c r="A317" s="87" t="s">
        <v>1275</v>
      </c>
      <c r="B317" s="87" t="s">
        <v>523</v>
      </c>
      <c r="C317" s="88" t="s">
        <v>1834</v>
      </c>
      <c r="D317" s="88" t="s">
        <v>1833</v>
      </c>
      <c r="E317" s="88" t="s">
        <v>576</v>
      </c>
      <c r="F317" s="88" t="s">
        <v>9</v>
      </c>
      <c r="G317" s="88" t="str">
        <f>VLOOKUP(A317,'PAI 2025 GPS rempl2)'!$E$4:$L$502,8,0)</f>
        <v>FUNCIONAMIENTO</v>
      </c>
      <c r="H317" s="88" t="str">
        <f>VLOOKUP(A317,'PAI 2025 GPS rempl2)'!$A$4:$V$503,15,0)</f>
        <v>Sistema de alertas para monitorear el comportamiento de los trámites misionales priorizados, elaborado y presentado (Correo electronico con el envío del reporte al equipo directivo)</v>
      </c>
      <c r="I317" s="88">
        <f>VLOOKUP(A317,'PAI 2025 GPS rempl2)'!$A$4:$V$503,17,0)</f>
        <v>1</v>
      </c>
      <c r="J317" s="88" t="str">
        <f>VLOOKUP(A317,'PAI 2025 GPS rempl2)'!$A$4:$V$503,18,0)</f>
        <v>Númerica</v>
      </c>
      <c r="K317" s="88" t="str">
        <f>VLOOKUP(A317,'PAI 2025 GPS rempl2)'!$A$4:$V$503,20,0)</f>
        <v>2025-03-14</v>
      </c>
      <c r="L317" s="88" t="str">
        <f>VLOOKUP(A317,'PAI 2025 GPS rempl2)'!$A$4:$V$503,21,0)</f>
        <v>2025-12-15</v>
      </c>
      <c r="M317" s="88" t="str">
        <f>VLOOKUP(A317,'PAI 2025 GPS rempl2)'!$A$4:$V$503,22,0)</f>
        <v>30-OFICINA ASESORA DE PLANEACIÓN</v>
      </c>
      <c r="N317" s="88" t="s">
        <v>1693</v>
      </c>
      <c r="O317" s="88" t="s">
        <v>1731</v>
      </c>
      <c r="P317" s="88">
        <v>0</v>
      </c>
      <c r="Q317" s="88" t="s">
        <v>1786</v>
      </c>
    </row>
    <row r="318" spans="1:17" x14ac:dyDescent="0.25">
      <c r="A318" s="87" t="s">
        <v>1277</v>
      </c>
      <c r="B318" s="87" t="s">
        <v>533</v>
      </c>
      <c r="C318" s="88" t="s">
        <v>1834</v>
      </c>
      <c r="D318" s="88" t="s">
        <v>1833</v>
      </c>
      <c r="E318" s="88" t="s">
        <v>576</v>
      </c>
      <c r="F318" s="88"/>
      <c r="G318" s="88"/>
      <c r="H318" s="88" t="str">
        <f>VLOOKUP(A318,'PAI 2025 GPS rempl2)'!$A$4:$V$503,15,0)</f>
        <v>Priorizar los trámites por Delegatura objeto de monitoreo (Documento con los tramites priorizados por Delegatura objeto de monitoreo)</v>
      </c>
      <c r="I318" s="88">
        <f>VLOOKUP(A318,'PAI 2025 GPS rempl2)'!$A$4:$V$503,17,0)</f>
        <v>1</v>
      </c>
      <c r="J318" s="88" t="str">
        <f>VLOOKUP(A318,'PAI 2025 GPS rempl2)'!$A$4:$V$503,18,0)</f>
        <v>Númerica</v>
      </c>
      <c r="K318" s="88" t="str">
        <f>VLOOKUP(A318,'PAI 2025 GPS rempl2)'!$A$4:$V$503,20,0)</f>
        <v>2025-03-14</v>
      </c>
      <c r="L318" s="88" t="str">
        <f>VLOOKUP(A318,'PAI 2025 GPS rempl2)'!$A$4:$V$503,21,0)</f>
        <v>2025-04-15</v>
      </c>
      <c r="M318" s="88" t="str">
        <f>VLOOKUP(A318,'PAI 2025 GPS rempl2)'!$A$4:$V$503,22,0)</f>
        <v>30-OFICINA ASESORA DE PLANEACIÓN</v>
      </c>
      <c r="N318" s="88"/>
      <c r="O318" s="88"/>
      <c r="P318" s="88"/>
      <c r="Q318" s="88"/>
    </row>
    <row r="319" spans="1:17" x14ac:dyDescent="0.25">
      <c r="A319" s="87" t="s">
        <v>1279</v>
      </c>
      <c r="B319" s="87" t="s">
        <v>533</v>
      </c>
      <c r="C319" s="88" t="s">
        <v>1834</v>
      </c>
      <c r="D319" s="88" t="s">
        <v>1833</v>
      </c>
      <c r="E319" s="88" t="s">
        <v>576</v>
      </c>
      <c r="F319" s="88"/>
      <c r="G319" s="88"/>
      <c r="H319" s="88" t="str">
        <f>VLOOKUP(A319,'PAI 2025 GPS rempl2)'!$A$4:$V$503,15,0)</f>
        <v>Definir los parámetros que determinarán las alertas (Documento con la definición de los parámetros )</v>
      </c>
      <c r="I319" s="88">
        <f>VLOOKUP(A319,'PAI 2025 GPS rempl2)'!$A$4:$V$503,17,0)</f>
        <v>1</v>
      </c>
      <c r="J319" s="88" t="str">
        <f>VLOOKUP(A319,'PAI 2025 GPS rempl2)'!$A$4:$V$503,18,0)</f>
        <v>Númerica</v>
      </c>
      <c r="K319" s="88" t="str">
        <f>VLOOKUP(A319,'PAI 2025 GPS rempl2)'!$A$4:$V$503,20,0)</f>
        <v>2025-04-18</v>
      </c>
      <c r="L319" s="88" t="str">
        <f>VLOOKUP(A319,'PAI 2025 GPS rempl2)'!$A$4:$V$503,21,0)</f>
        <v>2025-05-02</v>
      </c>
      <c r="M319" s="88" t="str">
        <f>VLOOKUP(A319,'PAI 2025 GPS rempl2)'!$A$4:$V$503,22,0)</f>
        <v>30-OFICINA ASESORA DE PLANEACIÓN</v>
      </c>
      <c r="N319" s="88"/>
      <c r="O319" s="88"/>
      <c r="P319" s="88"/>
      <c r="Q319" s="88"/>
    </row>
    <row r="320" spans="1:17" x14ac:dyDescent="0.25">
      <c r="A320" s="87" t="s">
        <v>1282</v>
      </c>
      <c r="B320" s="87" t="s">
        <v>533</v>
      </c>
      <c r="C320" s="88" t="s">
        <v>1834</v>
      </c>
      <c r="D320" s="88" t="s">
        <v>1833</v>
      </c>
      <c r="E320" s="88" t="s">
        <v>576</v>
      </c>
      <c r="F320" s="88"/>
      <c r="G320" s="88"/>
      <c r="H320" s="88" t="str">
        <f>VLOOKUP(A320,'PAI 2025 GPS rempl2)'!$A$4:$V$503,15,0)</f>
        <v>Definir y validar con las Delegaturas el diseño del reporte de alertas (Diseño del reporte de alertas definido y validado por las Delegaturas)</v>
      </c>
      <c r="I320" s="88">
        <f>VLOOKUP(A320,'PAI 2025 GPS rempl2)'!$A$4:$V$503,17,0)</f>
        <v>1</v>
      </c>
      <c r="J320" s="88" t="str">
        <f>VLOOKUP(A320,'PAI 2025 GPS rempl2)'!$A$4:$V$503,18,0)</f>
        <v>Númerica</v>
      </c>
      <c r="K320" s="88" t="str">
        <f>VLOOKUP(A320,'PAI 2025 GPS rempl2)'!$A$4:$V$503,20,0)</f>
        <v>2025-05-05</v>
      </c>
      <c r="L320" s="88" t="str">
        <f>VLOOKUP(A320,'PAI 2025 GPS rempl2)'!$A$4:$V$503,21,0)</f>
        <v>2025-05-23</v>
      </c>
      <c r="M320" s="88" t="str">
        <f>VLOOKUP(A320,'PAI 2025 GPS rempl2)'!$A$4:$V$503,22,0)</f>
        <v>30-OFICINA ASESORA DE PLANEACIÓN</v>
      </c>
      <c r="N320" s="88"/>
      <c r="O320" s="88"/>
      <c r="P320" s="88"/>
      <c r="Q320" s="88"/>
    </row>
    <row r="321" spans="1:17" x14ac:dyDescent="0.25">
      <c r="A321" s="87" t="s">
        <v>1284</v>
      </c>
      <c r="B321" s="87" t="s">
        <v>533</v>
      </c>
      <c r="C321" s="88" t="s">
        <v>1834</v>
      </c>
      <c r="D321" s="88" t="s">
        <v>1833</v>
      </c>
      <c r="E321" s="88" t="s">
        <v>576</v>
      </c>
      <c r="F321" s="88"/>
      <c r="G321" s="88"/>
      <c r="H321" s="88" t="str">
        <f>VLOOKUP(A321,'PAI 2025 GPS rempl2)'!$A$4:$V$503,15,0)</f>
        <v>Elaborar y presentar reportes al equipo directivo.  (Correos electronicos con el envío del reporte al equipo directivo)</v>
      </c>
      <c r="I321" s="88">
        <f>VLOOKUP(A321,'PAI 2025 GPS rempl2)'!$A$4:$V$503,17,0)</f>
        <v>2</v>
      </c>
      <c r="J321" s="88" t="str">
        <f>VLOOKUP(A321,'PAI 2025 GPS rempl2)'!$A$4:$V$503,18,0)</f>
        <v>Númerica</v>
      </c>
      <c r="K321" s="88" t="str">
        <f>VLOOKUP(A321,'PAI 2025 GPS rempl2)'!$A$4:$V$503,20,0)</f>
        <v>2025-05-26</v>
      </c>
      <c r="L321" s="88" t="str">
        <f>VLOOKUP(A321,'PAI 2025 GPS rempl2)'!$A$4:$V$503,21,0)</f>
        <v>2025-12-15</v>
      </c>
      <c r="M321" s="88" t="str">
        <f>VLOOKUP(A321,'PAI 2025 GPS rempl2)'!$A$4:$V$503,22,0)</f>
        <v>30-OFICINA ASESORA DE PLANEACIÓN</v>
      </c>
      <c r="N321" s="88"/>
      <c r="O321" s="88"/>
      <c r="P321" s="88"/>
      <c r="Q321" s="88"/>
    </row>
    <row r="322" spans="1:17" x14ac:dyDescent="0.25">
      <c r="A322" s="87" t="s">
        <v>1286</v>
      </c>
      <c r="B322" s="87" t="s">
        <v>523</v>
      </c>
      <c r="C322" s="88" t="s">
        <v>1819</v>
      </c>
      <c r="D322" s="88" t="s">
        <v>1821</v>
      </c>
      <c r="E322" s="88" t="s">
        <v>673</v>
      </c>
      <c r="F322" s="88" t="s">
        <v>63</v>
      </c>
      <c r="G322" s="88" t="str">
        <f>VLOOKUP(A322,'PAI 2025 GPS rempl2)'!$E$4:$L$502,8,0)</f>
        <v>C-3503-0200-0016-40401c</v>
      </c>
      <c r="H322" s="88" t="str">
        <f>VLOOKUP(A322,'PAI 2025 GPS rempl2)'!$A$4:$V$503,15,0)</f>
        <v>Proyectos estratégicos transversales estructurados y ejecutados (Informe de resultados)</v>
      </c>
      <c r="I322" s="88">
        <f>VLOOKUP(A322,'PAI 2025 GPS rempl2)'!$A$4:$V$503,17,0)</f>
        <v>100</v>
      </c>
      <c r="J322" s="88" t="str">
        <f>VLOOKUP(A322,'PAI 2025 GPS rempl2)'!$A$4:$V$503,18,0)</f>
        <v>Porcentual</v>
      </c>
      <c r="K322" s="88" t="str">
        <f>VLOOKUP(A322,'PAI 2025 GPS rempl2)'!$A$4:$V$503,20,0)</f>
        <v>2025-02-24</v>
      </c>
      <c r="L322" s="88" t="str">
        <f>VLOOKUP(A322,'PAI 2025 GPS rempl2)'!$A$4:$V$503,21,0)</f>
        <v>2025-12-19</v>
      </c>
      <c r="M322" s="88" t="str">
        <f>VLOOKUP(A322,'PAI 2025 GPS rempl2)'!$A$4:$V$503,22,0)</f>
        <v>30-OFICINA ASESORA DE PLANEACIÓN</v>
      </c>
      <c r="N322" s="88" t="s">
        <v>2033</v>
      </c>
      <c r="O322" s="88" t="s">
        <v>1686</v>
      </c>
      <c r="P322" s="88">
        <v>0</v>
      </c>
      <c r="Q322" s="88" t="s">
        <v>1786</v>
      </c>
    </row>
    <row r="323" spans="1:17" x14ac:dyDescent="0.25">
      <c r="A323" s="87" t="s">
        <v>1288</v>
      </c>
      <c r="B323" s="87" t="s">
        <v>533</v>
      </c>
      <c r="C323" s="88" t="s">
        <v>1819</v>
      </c>
      <c r="D323" s="88" t="s">
        <v>1821</v>
      </c>
      <c r="E323" s="88" t="s">
        <v>673</v>
      </c>
      <c r="F323" s="88"/>
      <c r="G323" s="88"/>
      <c r="H323" s="88" t="str">
        <f>VLOOKUP(A323,'PAI 2025 GPS rempl2)'!$A$4:$V$503,15,0)</f>
        <v>Identificar y someter a aprobación del Despacho, la definición de 2 proyectos estratégicos de impacto transversal  a ser ejecutados (proyectos estratégicos de impacto transversal identificados y aprobados)</v>
      </c>
      <c r="I323" s="88">
        <f>VLOOKUP(A323,'PAI 2025 GPS rempl2)'!$A$4:$V$503,17,0)</f>
        <v>2</v>
      </c>
      <c r="J323" s="88" t="str">
        <f>VLOOKUP(A323,'PAI 2025 GPS rempl2)'!$A$4:$V$503,18,0)</f>
        <v>Númerica</v>
      </c>
      <c r="K323" s="88" t="str">
        <f>VLOOKUP(A323,'PAI 2025 GPS rempl2)'!$A$4:$V$503,20,0)</f>
        <v>2025-02-24</v>
      </c>
      <c r="L323" s="88" t="str">
        <f>VLOOKUP(A323,'PAI 2025 GPS rempl2)'!$A$4:$V$503,21,0)</f>
        <v>2025-03-07</v>
      </c>
      <c r="M323" s="88" t="str">
        <f>VLOOKUP(A323,'PAI 2025 GPS rempl2)'!$A$4:$V$503,22,0)</f>
        <v>30-OFICINA ASESORA DE PLANEACIÓN</v>
      </c>
      <c r="N323" s="88"/>
      <c r="O323" s="88"/>
      <c r="P323" s="88"/>
      <c r="Q323" s="88"/>
    </row>
    <row r="324" spans="1:17" x14ac:dyDescent="0.25">
      <c r="A324" s="87" t="s">
        <v>1291</v>
      </c>
      <c r="B324" s="87" t="s">
        <v>533</v>
      </c>
      <c r="C324" s="88" t="s">
        <v>1819</v>
      </c>
      <c r="D324" s="88" t="s">
        <v>1821</v>
      </c>
      <c r="E324" s="88" t="s">
        <v>673</v>
      </c>
      <c r="F324" s="88"/>
      <c r="G324" s="88"/>
      <c r="H324" s="88" t="str">
        <f>VLOOKUP(A324,'PAI 2025 GPS rempl2)'!$A$4:$V$503,15,0)</f>
        <v>Diseñar y concertar el plan de trabajo (actividades hito y responsable) (Plan de trabajo Diseñado y concertado con las áreas involucradas)</v>
      </c>
      <c r="I324" s="88">
        <f>VLOOKUP(A324,'PAI 2025 GPS rempl2)'!$A$4:$V$503,17,0)</f>
        <v>1</v>
      </c>
      <c r="J324" s="88" t="str">
        <f>VLOOKUP(A324,'PAI 2025 GPS rempl2)'!$A$4:$V$503,18,0)</f>
        <v>Númerica</v>
      </c>
      <c r="K324" s="88" t="str">
        <f>VLOOKUP(A324,'PAI 2025 GPS rempl2)'!$A$4:$V$503,20,0)</f>
        <v>2025-03-10</v>
      </c>
      <c r="L324" s="88" t="str">
        <f>VLOOKUP(A324,'PAI 2025 GPS rempl2)'!$A$4:$V$503,21,0)</f>
        <v>2025-04-30</v>
      </c>
      <c r="M324" s="88" t="str">
        <f>VLOOKUP(A324,'PAI 2025 GPS rempl2)'!$A$4:$V$503,22,0)</f>
        <v>30-OFICINA ASESORA DE PLANEACIÓN</v>
      </c>
      <c r="N324" s="88"/>
      <c r="O324" s="88"/>
      <c r="P324" s="88"/>
      <c r="Q324" s="88"/>
    </row>
    <row r="325" spans="1:17" x14ac:dyDescent="0.25">
      <c r="A325" s="87" t="s">
        <v>1294</v>
      </c>
      <c r="B325" s="87" t="s">
        <v>533</v>
      </c>
      <c r="C325" s="88" t="s">
        <v>1819</v>
      </c>
      <c r="D325" s="88" t="s">
        <v>1821</v>
      </c>
      <c r="E325" s="88" t="s">
        <v>673</v>
      </c>
      <c r="F325" s="88"/>
      <c r="G325" s="88"/>
      <c r="H325" s="88" t="str">
        <f>VLOOKUP(A325,'PAI 2025 GPS rempl2)'!$A$4:$V$503,15,0)</f>
        <v>Ejecutar el plan de trabajo (Seguimiento al plan de trabajo y evidencias de su cumplimiento)</v>
      </c>
      <c r="I325" s="88">
        <f>VLOOKUP(A325,'PAI 2025 GPS rempl2)'!$A$4:$V$503,17,0)</f>
        <v>100</v>
      </c>
      <c r="J325" s="88" t="str">
        <f>VLOOKUP(A325,'PAI 2025 GPS rempl2)'!$A$4:$V$503,18,0)</f>
        <v>Porcentual</v>
      </c>
      <c r="K325" s="88" t="str">
        <f>VLOOKUP(A325,'PAI 2025 GPS rempl2)'!$A$4:$V$503,20,0)</f>
        <v>2025-05-01</v>
      </c>
      <c r="L325" s="88" t="str">
        <f>VLOOKUP(A325,'PAI 2025 GPS rempl2)'!$A$4:$V$503,21,0)</f>
        <v>2025-11-28</v>
      </c>
      <c r="M325" s="88" t="str">
        <f>VLOOKUP(A325,'PAI 2025 GPS rempl2)'!$A$4:$V$503,22,0)</f>
        <v>30-OFICINA ASESORA DE PLANEACIÓN</v>
      </c>
      <c r="N325" s="88"/>
      <c r="O325" s="88"/>
      <c r="P325" s="88"/>
      <c r="Q325" s="88"/>
    </row>
    <row r="326" spans="1:17" x14ac:dyDescent="0.25">
      <c r="A326" s="87" t="s">
        <v>1295</v>
      </c>
      <c r="B326" s="87" t="s">
        <v>533</v>
      </c>
      <c r="C326" s="88" t="s">
        <v>1819</v>
      </c>
      <c r="D326" s="88" t="s">
        <v>1821</v>
      </c>
      <c r="E326" s="88" t="s">
        <v>673</v>
      </c>
      <c r="F326" s="88"/>
      <c r="G326" s="88"/>
      <c r="H326" s="88" t="str">
        <f>VLOOKUP(A326,'PAI 2025 GPS rempl2)'!$A$4:$V$503,15,0)</f>
        <v>Presentar resultados (Presentación de resultados y  Lista de asistencia reunióno de presentación)</v>
      </c>
      <c r="I326" s="88">
        <f>VLOOKUP(A326,'PAI 2025 GPS rempl2)'!$A$4:$V$503,17,0)</f>
        <v>2</v>
      </c>
      <c r="J326" s="88" t="str">
        <f>VLOOKUP(A326,'PAI 2025 GPS rempl2)'!$A$4:$V$503,18,0)</f>
        <v>Númerica</v>
      </c>
      <c r="K326" s="88" t="str">
        <f>VLOOKUP(A326,'PAI 2025 GPS rempl2)'!$A$4:$V$503,20,0)</f>
        <v>2025-12-01</v>
      </c>
      <c r="L326" s="88" t="str">
        <f>VLOOKUP(A326,'PAI 2025 GPS rempl2)'!$A$4:$V$503,21,0)</f>
        <v>2025-12-19</v>
      </c>
      <c r="M326" s="88" t="str">
        <f>VLOOKUP(A326,'PAI 2025 GPS rempl2)'!$A$4:$V$503,22,0)</f>
        <v>30-OFICINA ASESORA DE PLANEACIÓN</v>
      </c>
      <c r="N326" s="88"/>
      <c r="O326" s="88"/>
      <c r="P326" s="88"/>
      <c r="Q326" s="88"/>
    </row>
    <row r="327" spans="1:17" x14ac:dyDescent="0.25">
      <c r="A327" s="87" t="s">
        <v>1297</v>
      </c>
      <c r="B327" s="87" t="s">
        <v>523</v>
      </c>
      <c r="C327" s="88" t="s">
        <v>1826</v>
      </c>
      <c r="D327" s="88" t="s">
        <v>1835</v>
      </c>
      <c r="E327" s="88" t="s">
        <v>1298</v>
      </c>
      <c r="F327" s="88" t="s">
        <v>63</v>
      </c>
      <c r="G327" s="88" t="str">
        <f>VLOOKUP(A327,'PAI 2025 GPS rempl2)'!$E$4:$L$502,8,0)</f>
        <v>FUNCIONAMIENTO</v>
      </c>
      <c r="H327" s="88" t="str">
        <f>VLOOKUP(A327,'PAI 2025 GPS rempl2)'!$A$4:$V$503,15,0)</f>
        <v>Herramienta de análisis y optimización de la distribución del gasto de la Entidad, implementada (Informe con link a la herramineta y explicaciones de su implementación)</v>
      </c>
      <c r="I327" s="88">
        <f>VLOOKUP(A327,'PAI 2025 GPS rempl2)'!$A$4:$V$503,17,0)</f>
        <v>1</v>
      </c>
      <c r="J327" s="88" t="str">
        <f>VLOOKUP(A327,'PAI 2025 GPS rempl2)'!$A$4:$V$503,18,0)</f>
        <v>Númerica</v>
      </c>
      <c r="K327" s="88" t="str">
        <f>VLOOKUP(A327,'PAI 2025 GPS rempl2)'!$A$4:$V$503,20,0)</f>
        <v>2025-04-14</v>
      </c>
      <c r="L327" s="88" t="str">
        <f>VLOOKUP(A327,'PAI 2025 GPS rempl2)'!$A$4:$V$503,21,0)</f>
        <v>2025-12-19</v>
      </c>
      <c r="M327" s="88" t="str">
        <f>VLOOKUP(A327,'PAI 2025 GPS rempl2)'!$A$4:$V$503,22,0)</f>
        <v>30-OFICINA ASESORA DE PLANEACIÓN</v>
      </c>
      <c r="N327" s="88" t="s">
        <v>2033</v>
      </c>
      <c r="O327" s="88" t="s">
        <v>1686</v>
      </c>
      <c r="P327" s="88">
        <v>0</v>
      </c>
      <c r="Q327" s="88" t="s">
        <v>1786</v>
      </c>
    </row>
    <row r="328" spans="1:17" x14ac:dyDescent="0.25">
      <c r="A328" s="87" t="s">
        <v>1301</v>
      </c>
      <c r="B328" s="87" t="s">
        <v>533</v>
      </c>
      <c r="C328" s="88" t="s">
        <v>1826</v>
      </c>
      <c r="D328" s="88" t="s">
        <v>1835</v>
      </c>
      <c r="E328" s="88" t="s">
        <v>1298</v>
      </c>
      <c r="F328" s="88"/>
      <c r="G328" s="88"/>
      <c r="H328" s="88" t="str">
        <f>VLOOKUP(A328,'PAI 2025 GPS rempl2)'!$A$4:$V$503,15,0)</f>
        <v>Elaborar el plan de trabajo para el diseño e implementación de la herramienta (Plan de trabajo diseñado)</v>
      </c>
      <c r="I328" s="88">
        <f>VLOOKUP(A328,'PAI 2025 GPS rempl2)'!$A$4:$V$503,17,0)</f>
        <v>1</v>
      </c>
      <c r="J328" s="88" t="str">
        <f>VLOOKUP(A328,'PAI 2025 GPS rempl2)'!$A$4:$V$503,18,0)</f>
        <v>Númerica</v>
      </c>
      <c r="K328" s="88" t="str">
        <f>VLOOKUP(A328,'PAI 2025 GPS rempl2)'!$A$4:$V$503,20,0)</f>
        <v>2025-04-14</v>
      </c>
      <c r="L328" s="88" t="str">
        <f>VLOOKUP(A328,'PAI 2025 GPS rempl2)'!$A$4:$V$503,21,0)</f>
        <v>2025-05-30</v>
      </c>
      <c r="M328" s="88" t="str">
        <f>VLOOKUP(A328,'PAI 2025 GPS rempl2)'!$A$4:$V$503,22,0)</f>
        <v>30-OFICINA ASESORA DE PLANEACIÓN</v>
      </c>
      <c r="N328" s="88"/>
      <c r="O328" s="88"/>
      <c r="P328" s="88"/>
      <c r="Q328" s="88"/>
    </row>
    <row r="329" spans="1:17" x14ac:dyDescent="0.25">
      <c r="A329" s="87" t="s">
        <v>1303</v>
      </c>
      <c r="B329" s="87" t="s">
        <v>533</v>
      </c>
      <c r="C329" s="88" t="s">
        <v>1826</v>
      </c>
      <c r="D329" s="88" t="s">
        <v>1835</v>
      </c>
      <c r="E329" s="88" t="s">
        <v>1298</v>
      </c>
      <c r="F329" s="88"/>
      <c r="G329" s="88"/>
      <c r="H329" s="88" t="str">
        <f>VLOOKUP(A329,'PAI 2025 GPS rempl2)'!$A$4:$V$503,15,0)</f>
        <v>Ejecutar el plan de trabajo (Seguimiento al plan de trabajo y evidencias de su cumplimiento)</v>
      </c>
      <c r="I329" s="88">
        <f>VLOOKUP(A329,'PAI 2025 GPS rempl2)'!$A$4:$V$503,17,0)</f>
        <v>100</v>
      </c>
      <c r="J329" s="88" t="str">
        <f>VLOOKUP(A329,'PAI 2025 GPS rempl2)'!$A$4:$V$503,18,0)</f>
        <v>Porcentual</v>
      </c>
      <c r="K329" s="88" t="str">
        <f>VLOOKUP(A329,'PAI 2025 GPS rempl2)'!$A$4:$V$503,20,0)</f>
        <v>2025-06-02</v>
      </c>
      <c r="L329" s="88" t="str">
        <f>VLOOKUP(A329,'PAI 2025 GPS rempl2)'!$A$4:$V$503,21,0)</f>
        <v>2025-12-19</v>
      </c>
      <c r="M329" s="88" t="str">
        <f>VLOOKUP(A329,'PAI 2025 GPS rempl2)'!$A$4:$V$503,22,0)</f>
        <v>30-OFICINA ASESORA DE PLANEACIÓN</v>
      </c>
      <c r="N329" s="88"/>
      <c r="O329" s="88"/>
      <c r="P329" s="88"/>
      <c r="Q329" s="88"/>
    </row>
    <row r="330" spans="1:17" x14ac:dyDescent="0.25">
      <c r="A330" s="87" t="s">
        <v>1305</v>
      </c>
      <c r="B330" s="87" t="s">
        <v>523</v>
      </c>
      <c r="C330" s="88" t="s">
        <v>1826</v>
      </c>
      <c r="D330" s="88" t="s">
        <v>1835</v>
      </c>
      <c r="E330" s="88" t="s">
        <v>1298</v>
      </c>
      <c r="F330" s="88" t="s">
        <v>63</v>
      </c>
      <c r="G330" s="88" t="str">
        <f>VLOOKUP(A330,'PAI 2025 GPS rempl2)'!$E$4:$L$502,8,0)</f>
        <v>C-3503-0200-0016-40401c</v>
      </c>
      <c r="H330" s="88" t="str">
        <f>VLOOKUP(A330,'PAI 2025 GPS rempl2)'!$A$4:$V$503,15,0)</f>
        <v>Estudio de costos de los trámites priorizados, realizado (Estudio Realizado )</v>
      </c>
      <c r="I330" s="88">
        <f>VLOOKUP(A330,'PAI 2025 GPS rempl2)'!$A$4:$V$503,17,0)</f>
        <v>1</v>
      </c>
      <c r="J330" s="88" t="str">
        <f>VLOOKUP(A330,'PAI 2025 GPS rempl2)'!$A$4:$V$503,18,0)</f>
        <v>Númerica</v>
      </c>
      <c r="K330" s="88" t="str">
        <f>VLOOKUP(A330,'PAI 2025 GPS rempl2)'!$A$4:$V$503,20,0)</f>
        <v>2025-05-05</v>
      </c>
      <c r="L330" s="88" t="str">
        <f>VLOOKUP(A330,'PAI 2025 GPS rempl2)'!$A$4:$V$503,21,0)</f>
        <v>2025-11-20</v>
      </c>
      <c r="M330" s="88" t="str">
        <f>VLOOKUP(A330,'PAI 2025 GPS rempl2)'!$A$4:$V$503,22,0)</f>
        <v>30-OFICINA ASESORA DE PLANEACIÓN;
37-GRUPO DE TRABAJO DE ESTUDIOS ECONÓMICOS</v>
      </c>
      <c r="N330" s="88" t="s">
        <v>2033</v>
      </c>
      <c r="O330" s="88" t="s">
        <v>1686</v>
      </c>
      <c r="P330" s="88">
        <v>0</v>
      </c>
      <c r="Q330" s="88" t="s">
        <v>1786</v>
      </c>
    </row>
    <row r="331" spans="1:17" x14ac:dyDescent="0.25">
      <c r="A331" s="87" t="s">
        <v>1309</v>
      </c>
      <c r="B331" s="87" t="s">
        <v>533</v>
      </c>
      <c r="C331" s="88" t="s">
        <v>1826</v>
      </c>
      <c r="D331" s="88" t="s">
        <v>1835</v>
      </c>
      <c r="E331" s="88" t="s">
        <v>1298</v>
      </c>
      <c r="F331" s="88"/>
      <c r="G331" s="88"/>
      <c r="H331" s="88" t="str">
        <f>VLOOKUP(A331,'PAI 2025 GPS rempl2)'!$A$4:$V$503,15,0)</f>
        <v>Priorizar los trámites objeto del estudio de costeo (Documento con la priorización de trámites)</v>
      </c>
      <c r="I331" s="88">
        <f>VLOOKUP(A331,'PAI 2025 GPS rempl2)'!$A$4:$V$503,17,0)</f>
        <v>1</v>
      </c>
      <c r="J331" s="88" t="str">
        <f>VLOOKUP(A331,'PAI 2025 GPS rempl2)'!$A$4:$V$503,18,0)</f>
        <v>Númerica</v>
      </c>
      <c r="K331" s="88" t="str">
        <f>VLOOKUP(A331,'PAI 2025 GPS rempl2)'!$A$4:$V$503,20,0)</f>
        <v>2025-05-05</v>
      </c>
      <c r="L331" s="88" t="str">
        <f>VLOOKUP(A331,'PAI 2025 GPS rempl2)'!$A$4:$V$503,21,0)</f>
        <v>2025-06-06</v>
      </c>
      <c r="M331" s="88" t="str">
        <f>VLOOKUP(A331,'PAI 2025 GPS rempl2)'!$A$4:$V$503,22,0)</f>
        <v>30-OFICINA ASESORA DE PLANEACIÓN</v>
      </c>
      <c r="N331" s="88"/>
      <c r="O331" s="88"/>
      <c r="P331" s="88"/>
      <c r="Q331" s="88"/>
    </row>
    <row r="332" spans="1:17" x14ac:dyDescent="0.25">
      <c r="A332" s="87" t="s">
        <v>1312</v>
      </c>
      <c r="B332" s="87" t="s">
        <v>533</v>
      </c>
      <c r="C332" s="88" t="s">
        <v>1826</v>
      </c>
      <c r="D332" s="88" t="s">
        <v>1835</v>
      </c>
      <c r="E332" s="88" t="s">
        <v>1298</v>
      </c>
      <c r="F332" s="88"/>
      <c r="G332" s="88"/>
      <c r="H332" s="88" t="str">
        <f>VLOOKUP(A332,'PAI 2025 GPS rempl2)'!$A$4:$V$503,15,0)</f>
        <v>Recopilar la información necesaria para realizar el estudio de costeo (Documento que relacione la documentación recopilada)</v>
      </c>
      <c r="I332" s="88">
        <f>VLOOKUP(A332,'PAI 2025 GPS rempl2)'!$A$4:$V$503,17,0)</f>
        <v>100</v>
      </c>
      <c r="J332" s="88" t="str">
        <f>VLOOKUP(A332,'PAI 2025 GPS rempl2)'!$A$4:$V$503,18,0)</f>
        <v>Porcentual</v>
      </c>
      <c r="K332" s="88" t="str">
        <f>VLOOKUP(A332,'PAI 2025 GPS rempl2)'!$A$4:$V$503,20,0)</f>
        <v>2025-06-09</v>
      </c>
      <c r="L332" s="88" t="str">
        <f>VLOOKUP(A332,'PAI 2025 GPS rempl2)'!$A$4:$V$503,21,0)</f>
        <v>2025-07-15</v>
      </c>
      <c r="M332" s="88" t="str">
        <f>VLOOKUP(A332,'PAI 2025 GPS rempl2)'!$A$4:$V$503,22,0)</f>
        <v>30-OFICINA ASESORA DE PLANEACIÓN;
37-GRUPO DE TRABAJO DE ESTUDIOS ECONÓMICOS</v>
      </c>
      <c r="N332" s="88"/>
      <c r="O332" s="88"/>
      <c r="P332" s="88"/>
      <c r="Q332" s="88"/>
    </row>
    <row r="333" spans="1:17" x14ac:dyDescent="0.25">
      <c r="A333" s="87" t="s">
        <v>1314</v>
      </c>
      <c r="B333" s="87" t="s">
        <v>533</v>
      </c>
      <c r="C333" s="88" t="s">
        <v>1826</v>
      </c>
      <c r="D333" s="88" t="s">
        <v>1835</v>
      </c>
      <c r="E333" s="88" t="s">
        <v>1298</v>
      </c>
      <c r="F333" s="88"/>
      <c r="G333" s="88"/>
      <c r="H333" s="88" t="str">
        <f>VLOOKUP(A333,'PAI 2025 GPS rempl2)'!$A$4:$V$503,15,0)</f>
        <v>Realizar estudio de costo de los trámites priorizados (Estudio Realizado)</v>
      </c>
      <c r="I333" s="88">
        <f>VLOOKUP(A333,'PAI 2025 GPS rempl2)'!$A$4:$V$503,17,0)</f>
        <v>1</v>
      </c>
      <c r="J333" s="88" t="str">
        <f>VLOOKUP(A333,'PAI 2025 GPS rempl2)'!$A$4:$V$503,18,0)</f>
        <v>Númerica</v>
      </c>
      <c r="K333" s="88" t="str">
        <f>VLOOKUP(A333,'PAI 2025 GPS rempl2)'!$A$4:$V$503,20,0)</f>
        <v>2025-07-16</v>
      </c>
      <c r="L333" s="88" t="str">
        <f>VLOOKUP(A333,'PAI 2025 GPS rempl2)'!$A$4:$V$503,21,0)</f>
        <v>2025-10-31</v>
      </c>
      <c r="M333" s="88" t="str">
        <f>VLOOKUP(A333,'PAI 2025 GPS rempl2)'!$A$4:$V$503,22,0)</f>
        <v>30-OFICINA ASESORA DE PLANEACIÓN;
37-GRUPO DE TRABAJO DE ESTUDIOS ECONÓMICOS</v>
      </c>
      <c r="N333" s="88"/>
      <c r="O333" s="88"/>
      <c r="P333" s="88"/>
      <c r="Q333" s="88"/>
    </row>
    <row r="334" spans="1:17" x14ac:dyDescent="0.25">
      <c r="A334" s="87" t="s">
        <v>1317</v>
      </c>
      <c r="B334" s="87" t="s">
        <v>533</v>
      </c>
      <c r="C334" s="88" t="s">
        <v>1826</v>
      </c>
      <c r="D334" s="88" t="s">
        <v>1835</v>
      </c>
      <c r="E334" s="88" t="s">
        <v>1298</v>
      </c>
      <c r="F334" s="88"/>
      <c r="G334" s="88"/>
      <c r="H334" s="88" t="str">
        <f>VLOOKUP(A334,'PAI 2025 GPS rempl2)'!$A$4:$V$503,15,0)</f>
        <v>Socializar los resultados del estudio con los jefes de las áreas responsables de los trámites costeados (Correo electronico con el envío del estudio realizado  /  Listas de asistencia a reunion de socialización)</v>
      </c>
      <c r="I334" s="88">
        <f>VLOOKUP(A334,'PAI 2025 GPS rempl2)'!$A$4:$V$503,17,0)</f>
        <v>1</v>
      </c>
      <c r="J334" s="88" t="str">
        <f>VLOOKUP(A334,'PAI 2025 GPS rempl2)'!$A$4:$V$503,18,0)</f>
        <v>Númerica</v>
      </c>
      <c r="K334" s="88" t="str">
        <f>VLOOKUP(A334,'PAI 2025 GPS rempl2)'!$A$4:$V$503,20,0)</f>
        <v>2025-11-03</v>
      </c>
      <c r="L334" s="88" t="str">
        <f>VLOOKUP(A334,'PAI 2025 GPS rempl2)'!$A$4:$V$503,21,0)</f>
        <v>2025-11-20</v>
      </c>
      <c r="M334" s="88" t="str">
        <f>VLOOKUP(A334,'PAI 2025 GPS rempl2)'!$A$4:$V$503,22,0)</f>
        <v>30-OFICINA ASESORA DE PLANEACIÓN;
37-GRUPO DE TRABAJO DE ESTUDIOS ECONÓMICOS</v>
      </c>
      <c r="N334" s="88"/>
      <c r="O334" s="88"/>
      <c r="P334" s="88"/>
      <c r="Q334" s="88"/>
    </row>
    <row r="335" spans="1:17" x14ac:dyDescent="0.25">
      <c r="A335" s="87" t="s">
        <v>1320</v>
      </c>
      <c r="B335" s="87" t="s">
        <v>523</v>
      </c>
      <c r="C335" s="88" t="s">
        <v>1819</v>
      </c>
      <c r="D335" s="88" t="s">
        <v>1836</v>
      </c>
      <c r="E335" s="88" t="s">
        <v>1321</v>
      </c>
      <c r="F335" s="88" t="s">
        <v>63</v>
      </c>
      <c r="G335" s="88" t="str">
        <f>VLOOKUP(A335,'PAI 2025 GPS rempl2)'!$E$4:$L$502,8,0)</f>
        <v>N/A</v>
      </c>
      <c r="H335" s="88" t="str">
        <f>VLOOKUP(A335,'PAI 2025 GPS rempl2)'!$A$4:$V$503,15,0)</f>
        <v>Estrategia de racionalización de trámites implementada</v>
      </c>
      <c r="I335" s="88">
        <f>VLOOKUP(A335,'PAI 2025 GPS rempl2)'!$A$4:$V$503,17,0)</f>
        <v>100</v>
      </c>
      <c r="J335" s="88" t="str">
        <f>VLOOKUP(A335,'PAI 2025 GPS rempl2)'!$A$4:$V$503,18,0)</f>
        <v>Porcentual</v>
      </c>
      <c r="K335" s="88" t="str">
        <f>VLOOKUP(A335,'PAI 2025 GPS rempl2)'!$A$4:$V$503,20,0)</f>
        <v>2025-01-15</v>
      </c>
      <c r="L335" s="88" t="str">
        <f>VLOOKUP(A335,'PAI 2025 GPS rempl2)'!$A$4:$V$503,21,0)</f>
        <v>2025-12-22</v>
      </c>
      <c r="M335" s="88" t="str">
        <f>VLOOKUP(A335,'PAI 2025 GPS rempl2)'!$A$4:$V$503,22,0)</f>
        <v>30-OFICINA ASESORA DE PLANEACIÓN</v>
      </c>
      <c r="N335" s="88" t="s">
        <v>2033</v>
      </c>
      <c r="O335" s="88" t="s">
        <v>1686</v>
      </c>
      <c r="P335" s="88">
        <v>0</v>
      </c>
      <c r="Q335" s="88" t="s">
        <v>1786</v>
      </c>
    </row>
    <row r="336" spans="1:17" x14ac:dyDescent="0.25">
      <c r="A336" s="87" t="s">
        <v>1324</v>
      </c>
      <c r="B336" s="87" t="s">
        <v>533</v>
      </c>
      <c r="C336" s="88" t="s">
        <v>1819</v>
      </c>
      <c r="D336" s="88" t="s">
        <v>1836</v>
      </c>
      <c r="E336" s="88" t="s">
        <v>1321</v>
      </c>
      <c r="F336" s="88"/>
      <c r="G336" s="88"/>
      <c r="H336" s="88" t="str">
        <f>VLOOKUP(A336,'PAI 2025 GPS rempl2)'!$A$4:$V$503,15,0)</f>
        <v>Elaborar el plan de trabajo de la estrategia de racionalización de trámites</v>
      </c>
      <c r="I336" s="88">
        <f>VLOOKUP(A336,'PAI 2025 GPS rempl2)'!$A$4:$V$503,17,0)</f>
        <v>1</v>
      </c>
      <c r="J336" s="88" t="str">
        <f>VLOOKUP(A336,'PAI 2025 GPS rempl2)'!$A$4:$V$503,18,0)</f>
        <v>Númerica</v>
      </c>
      <c r="K336" s="88" t="str">
        <f>VLOOKUP(A336,'PAI 2025 GPS rempl2)'!$A$4:$V$503,20,0)</f>
        <v>2025-01-15</v>
      </c>
      <c r="L336" s="88" t="str">
        <f>VLOOKUP(A336,'PAI 2025 GPS rempl2)'!$A$4:$V$503,21,0)</f>
        <v>2025-03-28</v>
      </c>
      <c r="M336" s="88" t="str">
        <f>VLOOKUP(A336,'PAI 2025 GPS rempl2)'!$A$4:$V$503,22,0)</f>
        <v>30-OFICINA ASESORA DE PLANEACIÓN</v>
      </c>
      <c r="N336" s="88"/>
      <c r="O336" s="88"/>
      <c r="P336" s="88"/>
      <c r="Q336" s="88"/>
    </row>
    <row r="337" spans="1:17" x14ac:dyDescent="0.25">
      <c r="A337" s="87" t="s">
        <v>1326</v>
      </c>
      <c r="B337" s="87" t="s">
        <v>533</v>
      </c>
      <c r="C337" s="88" t="s">
        <v>1819</v>
      </c>
      <c r="D337" s="88" t="s">
        <v>1836</v>
      </c>
      <c r="E337" s="88" t="s">
        <v>1321</v>
      </c>
      <c r="F337" s="88"/>
      <c r="G337" s="88"/>
      <c r="H337" s="88" t="str">
        <f>VLOOKUP(A337,'PAI 2025 GPS rempl2)'!$A$4:$V$503,15,0)</f>
        <v>Ejecutar el plan de trabajo de la estrategia de racionalización de trámites</v>
      </c>
      <c r="I337" s="88">
        <f>VLOOKUP(A337,'PAI 2025 GPS rempl2)'!$A$4:$V$503,17,0)</f>
        <v>100</v>
      </c>
      <c r="J337" s="88" t="str">
        <f>VLOOKUP(A337,'PAI 2025 GPS rempl2)'!$A$4:$V$503,18,0)</f>
        <v>Porcentual</v>
      </c>
      <c r="K337" s="88" t="str">
        <f>VLOOKUP(A337,'PAI 2025 GPS rempl2)'!$A$4:$V$503,20,0)</f>
        <v>2025-03-28</v>
      </c>
      <c r="L337" s="88" t="str">
        <f>VLOOKUP(A337,'PAI 2025 GPS rempl2)'!$A$4:$V$503,21,0)</f>
        <v>2025-12-22</v>
      </c>
      <c r="M337" s="88" t="str">
        <f>VLOOKUP(A337,'PAI 2025 GPS rempl2)'!$A$4:$V$503,22,0)</f>
        <v>30-OFICINA ASESORA DE PLANEACIÓN</v>
      </c>
      <c r="N337" s="88"/>
      <c r="O337" s="88"/>
      <c r="P337" s="88"/>
      <c r="Q337" s="88"/>
    </row>
    <row r="338" spans="1:17" x14ac:dyDescent="0.25">
      <c r="A338" s="87" t="s">
        <v>1328</v>
      </c>
      <c r="B338" s="87" t="s">
        <v>523</v>
      </c>
      <c r="C338" s="88" t="s">
        <v>1826</v>
      </c>
      <c r="D338" s="88" t="s">
        <v>1837</v>
      </c>
      <c r="E338" s="88" t="s">
        <v>1329</v>
      </c>
      <c r="F338" s="88" t="s">
        <v>63</v>
      </c>
      <c r="G338" s="88" t="str">
        <f>VLOOKUP(A338,'PAI 2025 GPS rempl2)'!$E$4:$L$502,8,0)</f>
        <v>N/A</v>
      </c>
      <c r="H338" s="88" t="str">
        <f>VLOOKUP(A338,'PAI 2025 GPS rempl2)'!$A$4:$V$503,15,0)</f>
        <v>Plan de Transparencia y Ética Publica, formulado y ejecutado</v>
      </c>
      <c r="I338" s="88">
        <f>VLOOKUP(A338,'PAI 2025 GPS rempl2)'!$A$4:$V$503,17,0)</f>
        <v>100</v>
      </c>
      <c r="J338" s="88" t="str">
        <f>VLOOKUP(A338,'PAI 2025 GPS rempl2)'!$A$4:$V$503,18,0)</f>
        <v>Porcentual</v>
      </c>
      <c r="K338" s="88" t="str">
        <f>VLOOKUP(A338,'PAI 2025 GPS rempl2)'!$A$4:$V$503,20,0)</f>
        <v>2025-01-15</v>
      </c>
      <c r="L338" s="88" t="str">
        <f>VLOOKUP(A338,'PAI 2025 GPS rempl2)'!$A$4:$V$503,21,0)</f>
        <v>2025-12-22</v>
      </c>
      <c r="M338" s="88" t="str">
        <f>VLOOKUP(A338,'PAI 2025 GPS rempl2)'!$A$4:$V$503,22,0)</f>
        <v>100-SECRETARIA GENERAL;
30-OFICINA ASESORA DE PLANEACIÓN</v>
      </c>
      <c r="N338" s="88" t="s">
        <v>2033</v>
      </c>
      <c r="O338" s="88" t="s">
        <v>1686</v>
      </c>
      <c r="P338" s="88" t="s">
        <v>1838</v>
      </c>
      <c r="Q338" s="88" t="s">
        <v>1786</v>
      </c>
    </row>
    <row r="339" spans="1:17" x14ac:dyDescent="0.25">
      <c r="A339" s="87" t="s">
        <v>1331</v>
      </c>
      <c r="B339" s="87" t="s">
        <v>533</v>
      </c>
      <c r="C339" s="88" t="s">
        <v>1826</v>
      </c>
      <c r="D339" s="88" t="s">
        <v>1837</v>
      </c>
      <c r="E339" s="88" t="s">
        <v>1329</v>
      </c>
      <c r="F339" s="88"/>
      <c r="G339" s="88"/>
      <c r="H339" s="88" t="str">
        <f>VLOOKUP(A339,'PAI 2025 GPS rempl2)'!$A$4:$V$503,15,0)</f>
        <v>Elaborar el plan de trabajo para formular el Programa de Transparencia y Ética Pública - PTEP, en el marco de la ley 2195 de 2022 y su decreto reglamentario 1122 de 2024</v>
      </c>
      <c r="I339" s="88">
        <f>VLOOKUP(A339,'PAI 2025 GPS rempl2)'!$A$4:$V$503,17,0)</f>
        <v>1</v>
      </c>
      <c r="J339" s="88" t="str">
        <f>VLOOKUP(A339,'PAI 2025 GPS rempl2)'!$A$4:$V$503,18,0)</f>
        <v>Númerica</v>
      </c>
      <c r="K339" s="88" t="str">
        <f>VLOOKUP(A339,'PAI 2025 GPS rempl2)'!$A$4:$V$503,20,0)</f>
        <v>2025-01-15</v>
      </c>
      <c r="L339" s="88" t="str">
        <f>VLOOKUP(A339,'PAI 2025 GPS rempl2)'!$A$4:$V$503,21,0)</f>
        <v>2025-02-15</v>
      </c>
      <c r="M339" s="88" t="str">
        <f>VLOOKUP(A339,'PAI 2025 GPS rempl2)'!$A$4:$V$503,22,0)</f>
        <v>100-SECRETARIA GENERAL;
30-OFICINA ASESORA DE PLANEACIÓN</v>
      </c>
      <c r="N339" s="88"/>
      <c r="O339" s="88"/>
      <c r="P339" s="88"/>
      <c r="Q339" s="88"/>
    </row>
    <row r="340" spans="1:17" x14ac:dyDescent="0.25">
      <c r="A340" s="87" t="s">
        <v>1333</v>
      </c>
      <c r="B340" s="87" t="s">
        <v>533</v>
      </c>
      <c r="C340" s="88" t="s">
        <v>1826</v>
      </c>
      <c r="D340" s="88" t="s">
        <v>1837</v>
      </c>
      <c r="E340" s="88" t="s">
        <v>1329</v>
      </c>
      <c r="F340" s="88"/>
      <c r="G340" s="88"/>
      <c r="H340" s="88" t="str">
        <f>VLOOKUP(A340,'PAI 2025 GPS rempl2)'!$A$4:$V$503,15,0)</f>
        <v>Ejecutar el plan de trabajo del Programa de Transparencia y Ética Pública</v>
      </c>
      <c r="I340" s="88">
        <f>VLOOKUP(A340,'PAI 2025 GPS rempl2)'!$A$4:$V$503,17,0)</f>
        <v>100</v>
      </c>
      <c r="J340" s="88" t="str">
        <f>VLOOKUP(A340,'PAI 2025 GPS rempl2)'!$A$4:$V$503,18,0)</f>
        <v>Porcentual</v>
      </c>
      <c r="K340" s="88" t="str">
        <f>VLOOKUP(A340,'PAI 2025 GPS rempl2)'!$A$4:$V$503,20,0)</f>
        <v>2025-01-31</v>
      </c>
      <c r="L340" s="88" t="str">
        <f>VLOOKUP(A340,'PAI 2025 GPS rempl2)'!$A$4:$V$503,21,0)</f>
        <v>2025-12-22</v>
      </c>
      <c r="M340" s="88" t="str">
        <f>VLOOKUP(A340,'PAI 2025 GPS rempl2)'!$A$4:$V$503,22,0)</f>
        <v>100-SECRETARIA GENERAL;
30-OFICINA ASESORA DE PLANEACIÓN</v>
      </c>
      <c r="N340" s="88"/>
      <c r="O340" s="88"/>
      <c r="P340" s="88"/>
      <c r="Q340" s="88"/>
    </row>
    <row r="341" spans="1:17" x14ac:dyDescent="0.25">
      <c r="A341" s="87" t="s">
        <v>1335</v>
      </c>
      <c r="B341" s="87" t="s">
        <v>523</v>
      </c>
      <c r="C341" s="88" t="s">
        <v>1819</v>
      </c>
      <c r="D341" s="88" t="s">
        <v>1827</v>
      </c>
      <c r="E341" s="88" t="s">
        <v>826</v>
      </c>
      <c r="F341" s="88" t="s">
        <v>10</v>
      </c>
      <c r="G341" s="88" t="str">
        <f>VLOOKUP(A341,'PAI 2025 GPS rempl2)'!$E$4:$L$502,8,0)</f>
        <v>N/A</v>
      </c>
      <c r="H341" s="88" t="str">
        <f>VLOOKUP(A341,'PAI 2025 GPS rempl2)'!$A$4:$V$503,15,0)</f>
        <v>Departamentos con estrategias para el Fortalecimiento sobre la Protección y Promoción de la libre competencia, beneficiados (Informe que de cuenta de los departamentos beneficiados )</v>
      </c>
      <c r="I341" s="88">
        <f>VLOOKUP(A341,'PAI 2025 GPS rempl2)'!$A$4:$V$503,17,0)</f>
        <v>56</v>
      </c>
      <c r="J341" s="88" t="str">
        <f>VLOOKUP(A341,'PAI 2025 GPS rempl2)'!$A$4:$V$503,18,0)</f>
        <v>Porcentual</v>
      </c>
      <c r="K341" s="88" t="str">
        <f>VLOOKUP(A341,'PAI 2025 GPS rempl2)'!$A$4:$V$503,20,0)</f>
        <v>2025-01-13</v>
      </c>
      <c r="L341" s="88" t="str">
        <f>VLOOKUP(A341,'PAI 2025 GPS rempl2)'!$A$4:$V$503,21,0)</f>
        <v>2025-12-12</v>
      </c>
      <c r="M341" s="88" t="str">
        <f>VLOOKUP(A341,'PAI 2025 GPS rempl2)'!$A$4:$V$503,22,0)</f>
        <v>1000-DESPACHO DEL SUPERINTENDENTE DELEGADO PARA LA PROTECCIÓN DE LA COMPETENCIA</v>
      </c>
      <c r="N341" s="88" t="s">
        <v>1691</v>
      </c>
      <c r="O341" s="88" t="s">
        <v>1692</v>
      </c>
      <c r="P341" s="88" t="s">
        <v>1859</v>
      </c>
      <c r="Q341" s="88" t="s">
        <v>1788</v>
      </c>
    </row>
    <row r="342" spans="1:17" x14ac:dyDescent="0.25">
      <c r="A342" s="87" t="s">
        <v>1338</v>
      </c>
      <c r="B342" s="87" t="s">
        <v>533</v>
      </c>
      <c r="C342" s="88" t="s">
        <v>1819</v>
      </c>
      <c r="D342" s="88" t="s">
        <v>1827</v>
      </c>
      <c r="E342" s="88" t="s">
        <v>826</v>
      </c>
      <c r="F342" s="88"/>
      <c r="G342" s="88"/>
      <c r="H342" s="88" t="str">
        <f>VLOOKUP(A342,'PAI 2025 GPS rempl2)'!$A$4:$V$503,15,0)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42" s="88">
        <f>VLOOKUP(A342,'PAI 2025 GPS rempl2)'!$A$4:$V$503,17,0)</f>
        <v>1</v>
      </c>
      <c r="J342" s="88" t="str">
        <f>VLOOKUP(A342,'PAI 2025 GPS rempl2)'!$A$4:$V$503,18,0)</f>
        <v>Númerica</v>
      </c>
      <c r="K342" s="88" t="str">
        <f>VLOOKUP(A342,'PAI 2025 GPS rempl2)'!$A$4:$V$503,20,0)</f>
        <v>2025-01-13</v>
      </c>
      <c r="L342" s="88" t="str">
        <f>VLOOKUP(A342,'PAI 2025 GPS rempl2)'!$A$4:$V$503,21,0)</f>
        <v>2025-02-28</v>
      </c>
      <c r="M342" s="88" t="str">
        <f>VLOOKUP(A342,'PAI 2025 GPS rempl2)'!$A$4:$V$503,22,0)</f>
        <v>1000-DESPACHO DEL SUPERINTENDENTE DELEGADO PARA LA PROTECCIÓN DE LA COMPETENCIA</v>
      </c>
      <c r="N342" s="88"/>
      <c r="O342" s="88"/>
      <c r="P342" s="88"/>
      <c r="Q342" s="88"/>
    </row>
    <row r="343" spans="1:17" x14ac:dyDescent="0.25">
      <c r="A343" s="87" t="s">
        <v>1340</v>
      </c>
      <c r="B343" s="87" t="s">
        <v>533</v>
      </c>
      <c r="C343" s="88" t="s">
        <v>1819</v>
      </c>
      <c r="D343" s="88" t="s">
        <v>1827</v>
      </c>
      <c r="E343" s="88" t="s">
        <v>826</v>
      </c>
      <c r="F343" s="88"/>
      <c r="G343" s="88"/>
      <c r="H343" s="88" t="str">
        <f>VLOOKUP(A343,'PAI 2025 GPS rempl2)'!$A$4:$V$503,15,0)</f>
        <v>Realizar las actividades del Programa de Estrategias para el Fortalecimiento sobre la Protección y Promoción de la libre competencia a nivel territorial, de acuerdo con el programa establecido. (Informe de cada una de las actividades definidas en el programa)</v>
      </c>
      <c r="I343" s="88">
        <f>VLOOKUP(A343,'PAI 2025 GPS rempl2)'!$A$4:$V$503,17,0)</f>
        <v>100</v>
      </c>
      <c r="J343" s="88" t="str">
        <f>VLOOKUP(A343,'PAI 2025 GPS rempl2)'!$A$4:$V$503,18,0)</f>
        <v>Porcentual</v>
      </c>
      <c r="K343" s="88" t="str">
        <f>VLOOKUP(A343,'PAI 2025 GPS rempl2)'!$A$4:$V$503,20,0)</f>
        <v>2025-03-03</v>
      </c>
      <c r="L343" s="88" t="str">
        <f>VLOOKUP(A343,'PAI 2025 GPS rempl2)'!$A$4:$V$503,21,0)</f>
        <v>2025-12-12</v>
      </c>
      <c r="M343" s="88" t="str">
        <f>VLOOKUP(A343,'PAI 2025 GPS rempl2)'!$A$4:$V$503,22,0)</f>
        <v>1000-DESPACHO DEL SUPERINTENDENTE DELEGADO PARA LA PROTECCIÓN DE LA COMPETENCIA</v>
      </c>
      <c r="N343" s="88"/>
      <c r="O343" s="88"/>
      <c r="P343" s="88"/>
      <c r="Q343" s="88"/>
    </row>
    <row r="344" spans="1:17" x14ac:dyDescent="0.25">
      <c r="A344" s="87" t="s">
        <v>1342</v>
      </c>
      <c r="B344" s="87" t="s">
        <v>523</v>
      </c>
      <c r="C344" s="88" t="s">
        <v>1829</v>
      </c>
      <c r="D344" s="88" t="s">
        <v>1828</v>
      </c>
      <c r="E344" s="88" t="s">
        <v>880</v>
      </c>
      <c r="F344" s="88" t="s">
        <v>12</v>
      </c>
      <c r="G344" s="88" t="str">
        <f>VLOOKUP(A344,'PAI 2025 GPS rempl2)'!$E$4:$L$502,8,0)</f>
        <v>N/A</v>
      </c>
      <c r="H344" s="88" t="str">
        <f>VLOOKUP(A344,'PAI 2025 GPS rempl2)'!$A$4:$V$503,15,0)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44" s="88">
        <f>VLOOKUP(A344,'PAI 2025 GPS rempl2)'!$A$4:$V$503,17,0)</f>
        <v>4</v>
      </c>
      <c r="J344" s="88" t="str">
        <f>VLOOKUP(A344,'PAI 2025 GPS rempl2)'!$A$4:$V$503,18,0)</f>
        <v>Númerica</v>
      </c>
      <c r="K344" s="88" t="str">
        <f>VLOOKUP(A344,'PAI 2025 GPS rempl2)'!$A$4:$V$503,20,0)</f>
        <v>2025-02-03</v>
      </c>
      <c r="L344" s="88" t="str">
        <f>VLOOKUP(A344,'PAI 2025 GPS rempl2)'!$A$4:$V$503,21,0)</f>
        <v>2025-11-28</v>
      </c>
      <c r="M344" s="88" t="str">
        <f>VLOOKUP(A344,'PAI 2025 GPS rempl2)'!$A$4:$V$503,22,0)</f>
        <v>10-OFICINA  ASESORA JURÍDICA;
1000-DESPACHO DEL SUPERINTENDENTE DELEGADO PARA LA PROTECCIÓN DE LA COMPETENCIA;
73-GRUPO DE TRABAJO DE COMUNICACION</v>
      </c>
      <c r="N344" s="88" t="s">
        <v>1687</v>
      </c>
      <c r="O344" s="88" t="s">
        <v>1688</v>
      </c>
      <c r="P344" s="88" t="s">
        <v>2040</v>
      </c>
      <c r="Q344" s="88" t="s">
        <v>1786</v>
      </c>
    </row>
    <row r="345" spans="1:17" x14ac:dyDescent="0.25">
      <c r="A345" s="87" t="s">
        <v>1346</v>
      </c>
      <c r="B345" s="87" t="s">
        <v>533</v>
      </c>
      <c r="C345" s="88" t="s">
        <v>1829</v>
      </c>
      <c r="D345" s="88" t="s">
        <v>1828</v>
      </c>
      <c r="E345" s="88" t="s">
        <v>880</v>
      </c>
      <c r="F345" s="88"/>
      <c r="G345" s="88"/>
      <c r="H345" s="88" t="str">
        <f>VLOOKUP(A345,'PAI 2025 GPS rempl2)'!$A$4:$V$503,15,0)</f>
        <v>Elaborar y enviar los documentos a la Oficina Asesora Jurídica  (Documento en Word de la guía o manual remitido a la Oficina Asesora Jurídica)</v>
      </c>
      <c r="I345" s="88">
        <f>VLOOKUP(A345,'PAI 2025 GPS rempl2)'!$A$4:$V$503,17,0)</f>
        <v>4</v>
      </c>
      <c r="J345" s="88" t="str">
        <f>VLOOKUP(A345,'PAI 2025 GPS rempl2)'!$A$4:$V$503,18,0)</f>
        <v>Númerica</v>
      </c>
      <c r="K345" s="88" t="str">
        <f>VLOOKUP(A345,'PAI 2025 GPS rempl2)'!$A$4:$V$503,20,0)</f>
        <v>2025-02-03</v>
      </c>
      <c r="L345" s="88" t="str">
        <f>VLOOKUP(A345,'PAI 2025 GPS rempl2)'!$A$4:$V$503,21,0)</f>
        <v>2025-07-31</v>
      </c>
      <c r="M345" s="88" t="str">
        <f>VLOOKUP(A345,'PAI 2025 GPS rempl2)'!$A$4:$V$503,22,0)</f>
        <v>1000-DESPACHO DEL SUPERINTENDENTE DELEGADO PARA LA PROTECCIÓN DE LA COMPETENCIA</v>
      </c>
      <c r="N345" s="88"/>
      <c r="O345" s="88"/>
      <c r="P345" s="88"/>
      <c r="Q345" s="88"/>
    </row>
    <row r="346" spans="1:17" x14ac:dyDescent="0.25">
      <c r="A346" s="87" t="s">
        <v>1348</v>
      </c>
      <c r="B346" s="87" t="s">
        <v>1813</v>
      </c>
      <c r="C346" s="88" t="s">
        <v>1829</v>
      </c>
      <c r="D346" s="88" t="s">
        <v>1828</v>
      </c>
      <c r="E346" s="88" t="s">
        <v>880</v>
      </c>
      <c r="F346" s="88"/>
      <c r="G346" s="88"/>
      <c r="H346" s="88" t="str">
        <f>VLOOKUP(A346,'PAI 2025 GPS rempl2)'!$A$4:$V$503,15,0)</f>
        <v>Revisar y/o aprobar los documentos y enviarlos al área solicitante mediante correo electrónico. (Correo electrónico con revisión y/o aprobación de los documentos)</v>
      </c>
      <c r="I346" s="88">
        <f>VLOOKUP(A346,'PAI 2025 GPS rempl2)'!$A$4:$V$503,17,0)</f>
        <v>4</v>
      </c>
      <c r="J346" s="88" t="str">
        <f>VLOOKUP(A346,'PAI 2025 GPS rempl2)'!$A$4:$V$503,18,0)</f>
        <v>Númerica</v>
      </c>
      <c r="K346" s="88" t="str">
        <f>VLOOKUP(A346,'PAI 2025 GPS rempl2)'!$A$4:$V$503,20,0)</f>
        <v>2025-03-20</v>
      </c>
      <c r="L346" s="88" t="str">
        <f>VLOOKUP(A346,'PAI 2025 GPS rempl2)'!$A$4:$V$503,21,0)</f>
        <v>2025-07-31</v>
      </c>
      <c r="M346" s="88" t="str">
        <f>VLOOKUP(A346,'PAI 2025 GPS rempl2)'!$A$4:$V$503,22,0)</f>
        <v>10-OFICINA  ASESORA JURÍDICA</v>
      </c>
      <c r="N346" s="88"/>
      <c r="O346" s="88"/>
      <c r="P346" s="88"/>
      <c r="Q346" s="88"/>
    </row>
    <row r="347" spans="1:17" x14ac:dyDescent="0.25">
      <c r="A347" s="87" t="s">
        <v>1351</v>
      </c>
      <c r="B347" s="87" t="s">
        <v>533</v>
      </c>
      <c r="C347" s="88" t="s">
        <v>1829</v>
      </c>
      <c r="D347" s="88" t="s">
        <v>1828</v>
      </c>
      <c r="E347" s="88" t="s">
        <v>880</v>
      </c>
      <c r="F347" s="88"/>
      <c r="G347" s="88"/>
      <c r="H347" s="88" t="str">
        <f>VLOOKUP(A347,'PAI 2025 GPS rempl2)'!$A$4:$V$503,15,0)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47" s="88">
        <f>VLOOKUP(A347,'PAI 2025 GPS rempl2)'!$A$4:$V$503,17,0)</f>
        <v>4</v>
      </c>
      <c r="J347" s="88" t="str">
        <f>VLOOKUP(A347,'PAI 2025 GPS rempl2)'!$A$4:$V$503,18,0)</f>
        <v>Númerica</v>
      </c>
      <c r="K347" s="88" t="str">
        <f>VLOOKUP(A347,'PAI 2025 GPS rempl2)'!$A$4:$V$503,20,0)</f>
        <v>2025-08-01</v>
      </c>
      <c r="L347" s="88" t="str">
        <f>VLOOKUP(A347,'PAI 2025 GPS rempl2)'!$A$4:$V$503,21,0)</f>
        <v>2025-08-29</v>
      </c>
      <c r="M347" s="88" t="str">
        <f>VLOOKUP(A347,'PAI 2025 GPS rempl2)'!$A$4:$V$503,22,0)</f>
        <v>1000-DESPACHO DEL SUPERINTENDENTE DELEGADO PARA LA PROTECCIÓN DE LA COMPETENCIA</v>
      </c>
      <c r="N347" s="88"/>
      <c r="O347" s="88"/>
      <c r="P347" s="88"/>
      <c r="Q347" s="88"/>
    </row>
    <row r="348" spans="1:17" x14ac:dyDescent="0.25">
      <c r="A348" s="87" t="s">
        <v>1353</v>
      </c>
      <c r="B348" s="87" t="s">
        <v>1813</v>
      </c>
      <c r="C348" s="88" t="s">
        <v>1829</v>
      </c>
      <c r="D348" s="88" t="s">
        <v>1828</v>
      </c>
      <c r="E348" s="88" t="s">
        <v>880</v>
      </c>
      <c r="F348" s="88"/>
      <c r="G348" s="88"/>
      <c r="H348" s="88" t="str">
        <f>VLOOKUP(A348,'PAI 2025 GPS rempl2)'!$A$4:$V$503,15,0)</f>
        <v>Elaborar y enviar al área solicitante, los  documentos con ajustes de corrección de estilo y diagramado.  (Documento Final)</v>
      </c>
      <c r="I348" s="88">
        <f>VLOOKUP(A348,'PAI 2025 GPS rempl2)'!$A$4:$V$503,17,0)</f>
        <v>4</v>
      </c>
      <c r="J348" s="88" t="str">
        <f>VLOOKUP(A348,'PAI 2025 GPS rempl2)'!$A$4:$V$503,18,0)</f>
        <v>Númerica</v>
      </c>
      <c r="K348" s="88" t="str">
        <f>VLOOKUP(A348,'PAI 2025 GPS rempl2)'!$A$4:$V$503,20,0)</f>
        <v>2025-09-01</v>
      </c>
      <c r="L348" s="88" t="str">
        <f>VLOOKUP(A348,'PAI 2025 GPS rempl2)'!$A$4:$V$503,21,0)</f>
        <v>2025-10-31</v>
      </c>
      <c r="M348" s="88" t="str">
        <f>VLOOKUP(A348,'PAI 2025 GPS rempl2)'!$A$4:$V$503,22,0)</f>
        <v>73-GRUPO DE TRABAJO DE COMUNICACION</v>
      </c>
      <c r="N348" s="88"/>
      <c r="O348" s="88"/>
      <c r="P348" s="88"/>
      <c r="Q348" s="88"/>
    </row>
    <row r="349" spans="1:17" x14ac:dyDescent="0.25">
      <c r="A349" s="87" t="s">
        <v>1355</v>
      </c>
      <c r="B349" s="87" t="s">
        <v>533</v>
      </c>
      <c r="C349" s="88" t="s">
        <v>1829</v>
      </c>
      <c r="D349" s="88" t="s">
        <v>1828</v>
      </c>
      <c r="E349" s="88" t="s">
        <v>880</v>
      </c>
      <c r="F349" s="88"/>
      <c r="G349" s="88"/>
      <c r="H349" s="88" t="str">
        <f>VLOOKUP(A349,'PAI 2025 GPS rempl2)'!$A$4:$V$503,15,0)</f>
        <v>Solicitar la Publicación de los documentos en la página web. (Correo electrónico y Documento de la guía o manual a publicar)</v>
      </c>
      <c r="I349" s="88">
        <f>VLOOKUP(A349,'PAI 2025 GPS rempl2)'!$A$4:$V$503,17,0)</f>
        <v>4</v>
      </c>
      <c r="J349" s="88" t="str">
        <f>VLOOKUP(A349,'PAI 2025 GPS rempl2)'!$A$4:$V$503,18,0)</f>
        <v>Númerica</v>
      </c>
      <c r="K349" s="88" t="str">
        <f>VLOOKUP(A349,'PAI 2025 GPS rempl2)'!$A$4:$V$503,20,0)</f>
        <v>2025-11-04</v>
      </c>
      <c r="L349" s="88" t="str">
        <f>VLOOKUP(A349,'PAI 2025 GPS rempl2)'!$A$4:$V$503,21,0)</f>
        <v>2025-11-28</v>
      </c>
      <c r="M349" s="88" t="str">
        <f>VLOOKUP(A349,'PAI 2025 GPS rempl2)'!$A$4:$V$503,22,0)</f>
        <v>1000-DESPACHO DEL SUPERINTENDENTE DELEGADO PARA LA PROTECCIÓN DE LA COMPETENCIA</v>
      </c>
      <c r="N349" s="88"/>
      <c r="O349" s="88"/>
      <c r="P349" s="88"/>
      <c r="Q349" s="88"/>
    </row>
    <row r="350" spans="1:17" x14ac:dyDescent="0.25">
      <c r="A350" s="87" t="s">
        <v>1357</v>
      </c>
      <c r="B350" s="87" t="s">
        <v>523</v>
      </c>
      <c r="C350" s="88" t="s">
        <v>1829</v>
      </c>
      <c r="D350" s="88" t="s">
        <v>1828</v>
      </c>
      <c r="E350" s="88" t="s">
        <v>880</v>
      </c>
      <c r="F350" s="88" t="s">
        <v>12</v>
      </c>
      <c r="G350" s="88" t="str">
        <f>VLOOKUP(A350,'PAI 2025 GPS rempl2)'!$E$4:$L$502,8,0)</f>
        <v>N/A</v>
      </c>
      <c r="H350" s="88" t="str">
        <f>VLOOKUP(A350,'PAI 2025 GPS rempl2)'!$A$4:$V$503,15,0)</f>
        <v>Estudios Económicos o informes que permitan Identificar factores que generen distorsiones en la competencia de los mercados y acciones prioritarias en materia de defensa de la competencia, realizados  (Estudios Económicos o informes elaborados)</v>
      </c>
      <c r="I350" s="88">
        <f>VLOOKUP(A350,'PAI 2025 GPS rempl2)'!$A$4:$V$503,17,0)</f>
        <v>5</v>
      </c>
      <c r="J350" s="88" t="str">
        <f>VLOOKUP(A350,'PAI 2025 GPS rempl2)'!$A$4:$V$503,18,0)</f>
        <v>Númerica</v>
      </c>
      <c r="K350" s="88" t="str">
        <f>VLOOKUP(A350,'PAI 2025 GPS rempl2)'!$A$4:$V$503,20,0)</f>
        <v>2025-02-03</v>
      </c>
      <c r="L350" s="88" t="str">
        <f>VLOOKUP(A350,'PAI 2025 GPS rempl2)'!$A$4:$V$503,21,0)</f>
        <v>2025-12-12</v>
      </c>
      <c r="M350" s="88" t="str">
        <f>VLOOKUP(A350,'PAI 2025 GPS rempl2)'!$A$4:$V$503,22,0)</f>
        <v>1000-DESPACHO DEL SUPERINTENDENTE DELEGADO PARA LA PROTECCIÓN DE LA COMPETENCIA</v>
      </c>
      <c r="N350" s="88" t="s">
        <v>1687</v>
      </c>
      <c r="O350" s="88" t="s">
        <v>1688</v>
      </c>
      <c r="P350" s="88" t="s">
        <v>1860</v>
      </c>
      <c r="Q350" s="88" t="s">
        <v>1786</v>
      </c>
    </row>
    <row r="351" spans="1:17" x14ac:dyDescent="0.25">
      <c r="A351" s="87" t="s">
        <v>1359</v>
      </c>
      <c r="B351" s="87" t="s">
        <v>533</v>
      </c>
      <c r="C351" s="88" t="s">
        <v>1829</v>
      </c>
      <c r="D351" s="88" t="s">
        <v>1828</v>
      </c>
      <c r="E351" s="88" t="s">
        <v>880</v>
      </c>
      <c r="F351" s="88"/>
      <c r="G351" s="88"/>
      <c r="H351" s="88" t="str">
        <f>VLOOKUP(A351,'PAI 2025 GPS rempl2)'!$A$4:$V$503,15,0)</f>
        <v>Definir el alcance requerido, para los estudios o informes.  (Acta con el alcance definido)</v>
      </c>
      <c r="I351" s="88">
        <f>VLOOKUP(A351,'PAI 2025 GPS rempl2)'!$A$4:$V$503,17,0)</f>
        <v>5</v>
      </c>
      <c r="J351" s="88" t="str">
        <f>VLOOKUP(A351,'PAI 2025 GPS rempl2)'!$A$4:$V$503,18,0)</f>
        <v>Númerica</v>
      </c>
      <c r="K351" s="88" t="str">
        <f>VLOOKUP(A351,'PAI 2025 GPS rempl2)'!$A$4:$V$503,20,0)</f>
        <v>2025-02-03</v>
      </c>
      <c r="L351" s="88" t="str">
        <f>VLOOKUP(A351,'PAI 2025 GPS rempl2)'!$A$4:$V$503,21,0)</f>
        <v>2025-02-28</v>
      </c>
      <c r="M351" s="88" t="str">
        <f>VLOOKUP(A351,'PAI 2025 GPS rempl2)'!$A$4:$V$503,22,0)</f>
        <v>1000-DESPACHO DEL SUPERINTENDENTE DELEGADO PARA LA PROTECCIÓN DE LA COMPETENCIA</v>
      </c>
      <c r="N351" s="88"/>
      <c r="O351" s="88"/>
      <c r="P351" s="88"/>
      <c r="Q351" s="88"/>
    </row>
    <row r="352" spans="1:17" x14ac:dyDescent="0.25">
      <c r="A352" s="87" t="s">
        <v>1361</v>
      </c>
      <c r="B352" s="87" t="s">
        <v>533</v>
      </c>
      <c r="C352" s="88" t="s">
        <v>1829</v>
      </c>
      <c r="D352" s="88" t="s">
        <v>1828</v>
      </c>
      <c r="E352" s="88" t="s">
        <v>880</v>
      </c>
      <c r="F352" s="88"/>
      <c r="G352" s="88"/>
      <c r="H352" s="88" t="str">
        <f>VLOOKUP(A352,'PAI 2025 GPS rempl2)'!$A$4:$V$503,15,0)</f>
        <v>Realizar y entregar los estudios o informes   (Estudio presentado a la Delegada para la Protección de la Competencia)</v>
      </c>
      <c r="I352" s="88">
        <f>VLOOKUP(A352,'PAI 2025 GPS rempl2)'!$A$4:$V$503,17,0)</f>
        <v>5</v>
      </c>
      <c r="J352" s="88" t="str">
        <f>VLOOKUP(A352,'PAI 2025 GPS rempl2)'!$A$4:$V$503,18,0)</f>
        <v>Númerica</v>
      </c>
      <c r="K352" s="88" t="str">
        <f>VLOOKUP(A352,'PAI 2025 GPS rempl2)'!$A$4:$V$503,20,0)</f>
        <v>2025-03-03</v>
      </c>
      <c r="L352" s="88" t="str">
        <f>VLOOKUP(A352,'PAI 2025 GPS rempl2)'!$A$4:$V$503,21,0)</f>
        <v>2025-12-12</v>
      </c>
      <c r="M352" s="88" t="str">
        <f>VLOOKUP(A352,'PAI 2025 GPS rempl2)'!$A$4:$V$503,22,0)</f>
        <v>1000-DESPACHO DEL SUPERINTENDENTE DELEGADO PARA LA PROTECCIÓN DE LA COMPETENCIA</v>
      </c>
      <c r="N352" s="88"/>
      <c r="O352" s="88"/>
      <c r="P352" s="88"/>
      <c r="Q352" s="88"/>
    </row>
    <row r="353" spans="1:17" x14ac:dyDescent="0.25">
      <c r="A353" s="87" t="s">
        <v>1363</v>
      </c>
      <c r="B353" s="87" t="s">
        <v>523</v>
      </c>
      <c r="C353" s="88" t="s">
        <v>1819</v>
      </c>
      <c r="D353" s="88" t="s">
        <v>1830</v>
      </c>
      <c r="E353" s="88" t="s">
        <v>1734</v>
      </c>
      <c r="F353" s="88" t="s">
        <v>13</v>
      </c>
      <c r="G353" s="88" t="str">
        <f>VLOOKUP(A353,'PAI 2025 GPS rempl2)'!$E$4:$L$502,8,0)</f>
        <v>N/A</v>
      </c>
      <c r="H353" s="88" t="str">
        <f>VLOOKUP(A353,'PAI 2025 GPS rempl2)'!$A$4:$V$503,15,0)</f>
        <v>Reforma de la norma andina Decisión 608 de la CAN, con el objetivo de contribuir al desarrollo de un sistema normativo de protección de la libre competencia a nivel andino (Documento de revisión)</v>
      </c>
      <c r="I353" s="88">
        <f>VLOOKUP(A353,'PAI 2025 GPS rempl2)'!$A$4:$V$503,17,0)</f>
        <v>1</v>
      </c>
      <c r="J353" s="88" t="str">
        <f>VLOOKUP(A353,'PAI 2025 GPS rempl2)'!$A$4:$V$503,18,0)</f>
        <v>Númerica</v>
      </c>
      <c r="K353" s="88" t="str">
        <f>VLOOKUP(A353,'PAI 2025 GPS rempl2)'!$A$4:$V$503,20,0)</f>
        <v>2025-02-03</v>
      </c>
      <c r="L353" s="88" t="str">
        <f>VLOOKUP(A353,'PAI 2025 GPS rempl2)'!$A$4:$V$503,21,0)</f>
        <v>2025-09-19</v>
      </c>
      <c r="M353" s="88" t="str">
        <f>VLOOKUP(A353,'PAI 2025 GPS rempl2)'!$A$4:$V$503,22,0)</f>
        <v>1000-DESPACHO DEL SUPERINTENDENTE DELEGADO PARA LA PROTECCIÓN DE LA COMPETENCIA</v>
      </c>
      <c r="N353" s="88" t="s">
        <v>1694</v>
      </c>
      <c r="O353" s="88" t="s">
        <v>1733</v>
      </c>
      <c r="P353" s="88" t="s">
        <v>2041</v>
      </c>
      <c r="Q353" s="88" t="s">
        <v>1789</v>
      </c>
    </row>
    <row r="354" spans="1:17" x14ac:dyDescent="0.25">
      <c r="A354" s="87" t="s">
        <v>1367</v>
      </c>
      <c r="B354" s="87" t="s">
        <v>533</v>
      </c>
      <c r="C354" s="88" t="s">
        <v>1819</v>
      </c>
      <c r="D354" s="88" t="s">
        <v>1830</v>
      </c>
      <c r="E354" s="88" t="s">
        <v>1734</v>
      </c>
      <c r="F354" s="88"/>
      <c r="G354" s="88"/>
      <c r="H354" s="88" t="str">
        <f>VLOOKUP(A354,'PAI 2025 GPS rempl2)'!$A$4:$V$503,15,0)</f>
        <v>Participar en las reuniones para discusión, aprobación y divulgación del articulado de la modificación a la Decisión 608 de la CAN.  (Listado de asistencia, captura de pantalla de la reunión o acta de discusión)</v>
      </c>
      <c r="I354" s="88">
        <f>VLOOKUP(A354,'PAI 2025 GPS rempl2)'!$A$4:$V$503,17,0)</f>
        <v>6</v>
      </c>
      <c r="J354" s="88" t="str">
        <f>VLOOKUP(A354,'PAI 2025 GPS rempl2)'!$A$4:$V$503,18,0)</f>
        <v>Númerica</v>
      </c>
      <c r="K354" s="88" t="str">
        <f>VLOOKUP(A354,'PAI 2025 GPS rempl2)'!$A$4:$V$503,20,0)</f>
        <v>2025-02-03</v>
      </c>
      <c r="L354" s="88" t="str">
        <f>VLOOKUP(A354,'PAI 2025 GPS rempl2)'!$A$4:$V$503,21,0)</f>
        <v>2025-07-31</v>
      </c>
      <c r="M354" s="88" t="str">
        <f>VLOOKUP(A354,'PAI 2025 GPS rempl2)'!$A$4:$V$503,22,0)</f>
        <v>1000-DESPACHO DEL SUPERINTENDENTE DELEGADO PARA LA PROTECCIÓN DE LA COMPETENCIA</v>
      </c>
      <c r="N354" s="88"/>
      <c r="O354" s="88"/>
      <c r="P354" s="88"/>
      <c r="Q354" s="88"/>
    </row>
    <row r="355" spans="1:17" x14ac:dyDescent="0.25">
      <c r="A355" s="87" t="s">
        <v>1369</v>
      </c>
      <c r="B355" s="87" t="s">
        <v>533</v>
      </c>
      <c r="C355" s="88" t="s">
        <v>1819</v>
      </c>
      <c r="D355" s="88" t="s">
        <v>1830</v>
      </c>
      <c r="E355" s="88" t="s">
        <v>1734</v>
      </c>
      <c r="F355" s="88"/>
      <c r="G355" s="88"/>
      <c r="H355" s="88" t="str">
        <f>VLOOKUP(A355,'PAI 2025 GPS rempl2)'!$A$4:$V$503,15,0)</f>
        <v>Realizar la revisión de las modificaciones a la Decisión 608  (Documento de revisión)</v>
      </c>
      <c r="I355" s="88">
        <f>VLOOKUP(A355,'PAI 2025 GPS rempl2)'!$A$4:$V$503,17,0)</f>
        <v>1</v>
      </c>
      <c r="J355" s="88" t="str">
        <f>VLOOKUP(A355,'PAI 2025 GPS rempl2)'!$A$4:$V$503,18,0)</f>
        <v>Númerica</v>
      </c>
      <c r="K355" s="88" t="str">
        <f>VLOOKUP(A355,'PAI 2025 GPS rempl2)'!$A$4:$V$503,20,0)</f>
        <v>2025-08-01</v>
      </c>
      <c r="L355" s="88" t="str">
        <f>VLOOKUP(A355,'PAI 2025 GPS rempl2)'!$A$4:$V$503,21,0)</f>
        <v>2025-09-19</v>
      </c>
      <c r="M355" s="88" t="str">
        <f>VLOOKUP(A355,'PAI 2025 GPS rempl2)'!$A$4:$V$503,22,0)</f>
        <v>1000-DESPACHO DEL SUPERINTENDENTE DELEGADO PARA LA PROTECCIÓN DE LA COMPETENCIA</v>
      </c>
      <c r="N355" s="88"/>
      <c r="O355" s="88"/>
      <c r="P355" s="88"/>
      <c r="Q355" s="88"/>
    </row>
    <row r="356" spans="1:17" x14ac:dyDescent="0.25">
      <c r="A356" s="87" t="s">
        <v>1370</v>
      </c>
      <c r="B356" s="87" t="s">
        <v>523</v>
      </c>
      <c r="C356" s="88" t="s">
        <v>1819</v>
      </c>
      <c r="D356" s="88" t="s">
        <v>1823</v>
      </c>
      <c r="E356" s="88" t="s">
        <v>724</v>
      </c>
      <c r="F356" s="88" t="s">
        <v>10</v>
      </c>
      <c r="G356" s="88" t="str">
        <f>VLOOKUP(A356,'PAI 2025 GPS rempl2)'!$E$4:$L$502,8,0)</f>
        <v>N/A</v>
      </c>
      <c r="H356" s="88" t="str">
        <f>VLOOKUP(A356,'PAI 2025 GPS rempl2)'!$A$4:$V$503,15,0)</f>
        <v>Matriz de riesgos de colusión en contratación pública y formulación de mecanismos para reducir dichos riesgos, elaborada y socializada (Matrices guía para identificar riesgos entregada)</v>
      </c>
      <c r="I356" s="88">
        <f>VLOOKUP(A356,'PAI 2025 GPS rempl2)'!$A$4:$V$503,17,0)</f>
        <v>1</v>
      </c>
      <c r="J356" s="88" t="str">
        <f>VLOOKUP(A356,'PAI 2025 GPS rempl2)'!$A$4:$V$503,18,0)</f>
        <v>Númerica</v>
      </c>
      <c r="K356" s="88" t="str">
        <f>VLOOKUP(A356,'PAI 2025 GPS rempl2)'!$A$4:$V$503,20,0)</f>
        <v>2025-01-20</v>
      </c>
      <c r="L356" s="88" t="str">
        <f>VLOOKUP(A356,'PAI 2025 GPS rempl2)'!$A$4:$V$503,21,0)</f>
        <v>2025-12-12</v>
      </c>
      <c r="M356" s="88" t="str">
        <f>VLOOKUP(A356,'PAI 2025 GPS rempl2)'!$A$4:$V$503,22,0)</f>
        <v>1000-DESPACHO DEL SUPERINTENDENTE DELEGADO PARA LA PROTECCIÓN DE LA COMPETENCIA</v>
      </c>
      <c r="N356" s="88" t="s">
        <v>1691</v>
      </c>
      <c r="O356" s="88" t="s">
        <v>1692</v>
      </c>
      <c r="P356" s="88" t="s">
        <v>1861</v>
      </c>
      <c r="Q356" s="88" t="s">
        <v>2037</v>
      </c>
    </row>
    <row r="357" spans="1:17" x14ac:dyDescent="0.25">
      <c r="A357" s="87" t="s">
        <v>1372</v>
      </c>
      <c r="B357" s="87" t="s">
        <v>533</v>
      </c>
      <c r="C357" s="88" t="s">
        <v>1819</v>
      </c>
      <c r="D357" s="88" t="s">
        <v>1823</v>
      </c>
      <c r="E357" s="88" t="s">
        <v>724</v>
      </c>
      <c r="F357" s="88"/>
      <c r="G357" s="88"/>
      <c r="H357" s="88" t="str">
        <f>VLOOKUP(A357,'PAI 2025 GPS rempl2)'!$A$4:$V$503,15,0)</f>
        <v>Diseñar la matriz de riesgos de colusión en contratación pública a partir de la identificación y análisis de los riesgos de colusión en contratación pública (Documento con la identificación de riesgos)</v>
      </c>
      <c r="I357" s="88">
        <f>VLOOKUP(A357,'PAI 2025 GPS rempl2)'!$A$4:$V$503,17,0)</f>
        <v>1</v>
      </c>
      <c r="J357" s="88" t="str">
        <f>VLOOKUP(A357,'PAI 2025 GPS rempl2)'!$A$4:$V$503,18,0)</f>
        <v>Númerica</v>
      </c>
      <c r="K357" s="88" t="str">
        <f>VLOOKUP(A357,'PAI 2025 GPS rempl2)'!$A$4:$V$503,20,0)</f>
        <v>2025-01-20</v>
      </c>
      <c r="L357" s="88" t="str">
        <f>VLOOKUP(A357,'PAI 2025 GPS rempl2)'!$A$4:$V$503,21,0)</f>
        <v>2025-06-27</v>
      </c>
      <c r="M357" s="88" t="str">
        <f>VLOOKUP(A357,'PAI 2025 GPS rempl2)'!$A$4:$V$503,22,0)</f>
        <v>1000-DESPACHO DEL SUPERINTENDENTE DELEGADO PARA LA PROTECCIÓN DE LA COMPETENCIA</v>
      </c>
      <c r="N357" s="88"/>
      <c r="O357" s="88"/>
      <c r="P357" s="88"/>
      <c r="Q357" s="88"/>
    </row>
    <row r="358" spans="1:17" x14ac:dyDescent="0.25">
      <c r="A358" s="87" t="s">
        <v>1374</v>
      </c>
      <c r="B358" s="87" t="s">
        <v>533</v>
      </c>
      <c r="C358" s="88" t="s">
        <v>1819</v>
      </c>
      <c r="D358" s="88" t="s">
        <v>1823</v>
      </c>
      <c r="E358" s="88" t="s">
        <v>724</v>
      </c>
      <c r="F358" s="88"/>
      <c r="G358" s="88"/>
      <c r="H358" s="88" t="str">
        <f>VLOOKUP(A358,'PAI 2025 GPS rempl2)'!$A$4:$V$503,15,0)</f>
        <v>Socializar la matriz con los grupos de valor externos (Soportes de la socialización de la matriz con las entidades)</v>
      </c>
      <c r="I358" s="88">
        <f>VLOOKUP(A358,'PAI 2025 GPS rempl2)'!$A$4:$V$503,17,0)</f>
        <v>1</v>
      </c>
      <c r="J358" s="88" t="str">
        <f>VLOOKUP(A358,'PAI 2025 GPS rempl2)'!$A$4:$V$503,18,0)</f>
        <v>Númerica</v>
      </c>
      <c r="K358" s="88" t="str">
        <f>VLOOKUP(A358,'PAI 2025 GPS rempl2)'!$A$4:$V$503,20,0)</f>
        <v>2025-07-01</v>
      </c>
      <c r="L358" s="88" t="str">
        <f>VLOOKUP(A358,'PAI 2025 GPS rempl2)'!$A$4:$V$503,21,0)</f>
        <v>2025-12-12</v>
      </c>
      <c r="M358" s="88" t="str">
        <f>VLOOKUP(A358,'PAI 2025 GPS rempl2)'!$A$4:$V$503,22,0)</f>
        <v>1000-DESPACHO DEL SUPERINTENDENTE DELEGADO PARA LA PROTECCIÓN DE LA COMPETENCIA</v>
      </c>
      <c r="N358" s="88"/>
      <c r="O358" s="88"/>
      <c r="P358" s="88"/>
      <c r="Q358" s="88"/>
    </row>
    <row r="359" spans="1:17" x14ac:dyDescent="0.25">
      <c r="A359" s="87" t="s">
        <v>1376</v>
      </c>
      <c r="B359" s="87" t="s">
        <v>523</v>
      </c>
      <c r="C359" s="88" t="s">
        <v>1819</v>
      </c>
      <c r="D359" s="88" t="s">
        <v>1821</v>
      </c>
      <c r="E359" s="88" t="s">
        <v>673</v>
      </c>
      <c r="F359" s="88" t="s">
        <v>9</v>
      </c>
      <c r="G359" s="88" t="str">
        <f>VLOOKUP(A359,'PAI 2025 GPS rempl2)'!$E$4:$L$502,8,0)</f>
        <v>N/A</v>
      </c>
      <c r="H359" s="88" t="str">
        <f>VLOOKUP(A359,'PAI 2025 GPS rempl2)'!$A$4:$V$503,15,0)</f>
        <v>Herramienta de control y gestión de los tiempos de las actividades de los procedimientos de la Delegatura, diseñada y probada  (Matrices con el registro  de los tiempos de cada actividad entregado)</v>
      </c>
      <c r="I359" s="88">
        <f>VLOOKUP(A359,'PAI 2025 GPS rempl2)'!$A$4:$V$503,17,0)</f>
        <v>1</v>
      </c>
      <c r="J359" s="88" t="str">
        <f>VLOOKUP(A359,'PAI 2025 GPS rempl2)'!$A$4:$V$503,18,0)</f>
        <v>Númerica</v>
      </c>
      <c r="K359" s="88" t="str">
        <f>VLOOKUP(A359,'PAI 2025 GPS rempl2)'!$A$4:$V$503,20,0)</f>
        <v>2025-01-20</v>
      </c>
      <c r="L359" s="88" t="str">
        <f>VLOOKUP(A359,'PAI 2025 GPS rempl2)'!$A$4:$V$503,21,0)</f>
        <v>2025-12-12</v>
      </c>
      <c r="M359" s="88" t="str">
        <f>VLOOKUP(A359,'PAI 2025 GPS rempl2)'!$A$4:$V$503,22,0)</f>
        <v>1000-DESPACHO DEL SUPERINTENDENTE DELEGADO PARA LA PROTECCIÓN DE LA COMPETENCIA</v>
      </c>
      <c r="N359" s="88" t="s">
        <v>1693</v>
      </c>
      <c r="O359" s="88" t="s">
        <v>1731</v>
      </c>
      <c r="P359" s="88">
        <v>0</v>
      </c>
      <c r="Q359" s="88" t="s">
        <v>1786</v>
      </c>
    </row>
    <row r="360" spans="1:17" x14ac:dyDescent="0.25">
      <c r="A360" s="87" t="s">
        <v>1378</v>
      </c>
      <c r="B360" s="87" t="s">
        <v>533</v>
      </c>
      <c r="C360" s="88" t="s">
        <v>1819</v>
      </c>
      <c r="D360" s="88" t="s">
        <v>1821</v>
      </c>
      <c r="E360" s="88" t="s">
        <v>673</v>
      </c>
      <c r="F360" s="88"/>
      <c r="G360" s="88"/>
      <c r="H360" s="88" t="str">
        <f>VLOOKUP(A360,'PAI 2025 GPS rempl2)'!$A$4:$V$503,15,0)</f>
        <v>Diseñar la herramienta de control y gestión de tiempos (Matrices por procedimiento)</v>
      </c>
      <c r="I360" s="88">
        <f>VLOOKUP(A360,'PAI 2025 GPS rempl2)'!$A$4:$V$503,17,0)</f>
        <v>4</v>
      </c>
      <c r="J360" s="88" t="str">
        <f>VLOOKUP(A360,'PAI 2025 GPS rempl2)'!$A$4:$V$503,18,0)</f>
        <v>Númerica</v>
      </c>
      <c r="K360" s="88" t="str">
        <f>VLOOKUP(A360,'PAI 2025 GPS rempl2)'!$A$4:$V$503,20,0)</f>
        <v>2025-01-20</v>
      </c>
      <c r="L360" s="88" t="str">
        <f>VLOOKUP(A360,'PAI 2025 GPS rempl2)'!$A$4:$V$503,21,0)</f>
        <v>2025-06-27</v>
      </c>
      <c r="M360" s="88" t="str">
        <f>VLOOKUP(A360,'PAI 2025 GPS rempl2)'!$A$4:$V$503,22,0)</f>
        <v>1000-DESPACHO DEL SUPERINTENDENTE DELEGADO PARA LA PROTECCIÓN DE LA COMPETENCIA</v>
      </c>
      <c r="N360" s="88"/>
      <c r="O360" s="88"/>
      <c r="P360" s="88"/>
      <c r="Q360" s="88"/>
    </row>
    <row r="361" spans="1:17" x14ac:dyDescent="0.25">
      <c r="A361" s="87" t="s">
        <v>1380</v>
      </c>
      <c r="B361" s="87" t="s">
        <v>533</v>
      </c>
      <c r="C361" s="88" t="s">
        <v>1819</v>
      </c>
      <c r="D361" s="88" t="s">
        <v>1821</v>
      </c>
      <c r="E361" s="88" t="s">
        <v>673</v>
      </c>
      <c r="F361" s="88"/>
      <c r="G361" s="88"/>
      <c r="H361" s="88" t="str">
        <f>VLOOKUP(A361,'PAI 2025 GPS rempl2)'!$A$4:$V$503,15,0)</f>
        <v>Establecer las metas de tiempos de atención de las actividades definidas en la herramienta, a partir del histórico de atención de los trámites activos  (Matrices con los tiempos registrados de los trámites de la vigencia 2024)</v>
      </c>
      <c r="I361" s="88">
        <f>VLOOKUP(A361,'PAI 2025 GPS rempl2)'!$A$4:$V$503,17,0)</f>
        <v>4</v>
      </c>
      <c r="J361" s="88" t="str">
        <f>VLOOKUP(A361,'PAI 2025 GPS rempl2)'!$A$4:$V$503,18,0)</f>
        <v>Númerica</v>
      </c>
      <c r="K361" s="88" t="str">
        <f>VLOOKUP(A361,'PAI 2025 GPS rempl2)'!$A$4:$V$503,20,0)</f>
        <v>2025-07-01</v>
      </c>
      <c r="L361" s="88" t="str">
        <f>VLOOKUP(A361,'PAI 2025 GPS rempl2)'!$A$4:$V$503,21,0)</f>
        <v>2025-11-14</v>
      </c>
      <c r="M361" s="88" t="str">
        <f>VLOOKUP(A361,'PAI 2025 GPS rempl2)'!$A$4:$V$503,22,0)</f>
        <v>1000-DESPACHO DEL SUPERINTENDENTE DELEGADO PARA LA PROTECCIÓN DE LA COMPETENCIA</v>
      </c>
      <c r="N361" s="88"/>
      <c r="O361" s="88"/>
      <c r="P361" s="88"/>
      <c r="Q361" s="88"/>
    </row>
    <row r="362" spans="1:17" x14ac:dyDescent="0.25">
      <c r="A362" s="87" t="s">
        <v>1382</v>
      </c>
      <c r="B362" s="87" t="s">
        <v>533</v>
      </c>
      <c r="C362" s="88" t="s">
        <v>1819</v>
      </c>
      <c r="D362" s="88" t="s">
        <v>1821</v>
      </c>
      <c r="E362" s="88" t="s">
        <v>673</v>
      </c>
      <c r="F362" s="88"/>
      <c r="G362" s="88"/>
      <c r="H362" s="88" t="str">
        <f>VLOOKUP(A362,'PAI 2025 GPS rempl2)'!$A$4:$V$503,15,0)</f>
        <v>Realizar prueba piloto de la herramienta de control y gestión (Informe de los resultados de la prueba piloto)</v>
      </c>
      <c r="I362" s="88">
        <f>VLOOKUP(A362,'PAI 2025 GPS rempl2)'!$A$4:$V$503,17,0)</f>
        <v>1</v>
      </c>
      <c r="J362" s="88" t="str">
        <f>VLOOKUP(A362,'PAI 2025 GPS rempl2)'!$A$4:$V$503,18,0)</f>
        <v>Númerica</v>
      </c>
      <c r="K362" s="88" t="str">
        <f>VLOOKUP(A362,'PAI 2025 GPS rempl2)'!$A$4:$V$503,20,0)</f>
        <v>2025-11-14</v>
      </c>
      <c r="L362" s="88" t="str">
        <f>VLOOKUP(A362,'PAI 2025 GPS rempl2)'!$A$4:$V$503,21,0)</f>
        <v>2025-12-12</v>
      </c>
      <c r="M362" s="88" t="str">
        <f>VLOOKUP(A362,'PAI 2025 GPS rempl2)'!$A$4:$V$503,22,0)</f>
        <v>1000-DESPACHO DEL SUPERINTENDENTE DELEGADO PARA LA PROTECCIÓN DE LA COMPETENCIA</v>
      </c>
      <c r="N362" s="88"/>
      <c r="O362" s="88"/>
      <c r="P362" s="88"/>
      <c r="Q362" s="88"/>
    </row>
    <row r="363" spans="1:17" x14ac:dyDescent="0.25">
      <c r="A363" s="87" t="s">
        <v>1385</v>
      </c>
      <c r="B363" s="87" t="s">
        <v>523</v>
      </c>
      <c r="C363" s="88" t="s">
        <v>1819</v>
      </c>
      <c r="D363" s="88" t="s">
        <v>1823</v>
      </c>
      <c r="E363" s="88" t="s">
        <v>724</v>
      </c>
      <c r="F363" s="88" t="s">
        <v>10</v>
      </c>
      <c r="G363" s="88" t="str">
        <f>VLOOKUP(A363,'PAI 2025 GPS rempl2)'!$E$4:$L$502,8,0)</f>
        <v>C-3599-0200-0005-53105b</v>
      </c>
      <c r="H363" s="88" t="str">
        <f>VLOOKUP(A363,'PAI 2025 GPS rempl2)'!$A$4:$V$503,15,0)</f>
        <v>Jornadas de Capacitación bajo la Estrategia Marcas de Paz, realizadas.
 (Informe consolidado de la ejecución de las jornadas)</v>
      </c>
      <c r="I363" s="88">
        <f>VLOOKUP(A363,'PAI 2025 GPS rempl2)'!$A$4:$V$503,17,0)</f>
        <v>100</v>
      </c>
      <c r="J363" s="88" t="str">
        <f>VLOOKUP(A363,'PAI 2025 GPS rempl2)'!$A$4:$V$503,18,0)</f>
        <v>Porcentual</v>
      </c>
      <c r="K363" s="88" t="str">
        <f>VLOOKUP(A363,'PAI 2025 GPS rempl2)'!$A$4:$V$503,20,0)</f>
        <v>2025-02-03</v>
      </c>
      <c r="L363" s="88" t="str">
        <f>VLOOKUP(A363,'PAI 2025 GPS rempl2)'!$A$4:$V$503,21,0)</f>
        <v>2025-12-19</v>
      </c>
      <c r="M363" s="88" t="str">
        <f>VLOOKUP(A363,'PAI 2025 GPS rempl2)'!$A$4:$V$503,22,0)</f>
        <v>71-GRUPO DE TRABAJO DE FORMACION</v>
      </c>
      <c r="N363" s="88" t="s">
        <v>1691</v>
      </c>
      <c r="O363" s="88" t="s">
        <v>1692</v>
      </c>
      <c r="P363" s="88">
        <v>0</v>
      </c>
      <c r="Q363" s="88" t="s">
        <v>2035</v>
      </c>
    </row>
    <row r="364" spans="1:17" x14ac:dyDescent="0.25">
      <c r="A364" s="87" t="s">
        <v>1387</v>
      </c>
      <c r="B364" s="87" t="s">
        <v>533</v>
      </c>
      <c r="C364" s="88" t="s">
        <v>1819</v>
      </c>
      <c r="D364" s="88" t="s">
        <v>1823</v>
      </c>
      <c r="E364" s="88" t="s">
        <v>724</v>
      </c>
      <c r="F364" s="88"/>
      <c r="G364" s="88"/>
      <c r="H364" s="88" t="str">
        <f>VLOOKUP(A364,'PAI 2025 GPS rempl2)'!$A$4:$V$503,15,0)</f>
        <v>Definir, en coordinación con el Despacho de la Superintendente de PI, el contenido temático que será abordado en las jornadas de capacitación y los aportes a la proyección mensual del número de jornadas a realizar. (Documento con las definiciones)</v>
      </c>
      <c r="I364" s="88">
        <f>VLOOKUP(A364,'PAI 2025 GPS rempl2)'!$A$4:$V$503,17,0)</f>
        <v>1</v>
      </c>
      <c r="J364" s="88" t="str">
        <f>VLOOKUP(A364,'PAI 2025 GPS rempl2)'!$A$4:$V$503,18,0)</f>
        <v>Númerica</v>
      </c>
      <c r="K364" s="88" t="str">
        <f>VLOOKUP(A364,'PAI 2025 GPS rempl2)'!$A$4:$V$503,20,0)</f>
        <v>2025-02-03</v>
      </c>
      <c r="L364" s="88" t="str">
        <f>VLOOKUP(A364,'PAI 2025 GPS rempl2)'!$A$4:$V$503,21,0)</f>
        <v>2025-03-28</v>
      </c>
      <c r="M364" s="88" t="str">
        <f>VLOOKUP(A364,'PAI 2025 GPS rempl2)'!$A$4:$V$503,22,0)</f>
        <v>71-GRUPO DE TRABAJO DE FORMACION</v>
      </c>
      <c r="N364" s="88"/>
      <c r="O364" s="88"/>
      <c r="P364" s="88"/>
      <c r="Q364" s="88"/>
    </row>
    <row r="365" spans="1:17" x14ac:dyDescent="0.25">
      <c r="A365" s="87" t="s">
        <v>1389</v>
      </c>
      <c r="B365" s="87" t="s">
        <v>533</v>
      </c>
      <c r="C365" s="88" t="s">
        <v>1819</v>
      </c>
      <c r="D365" s="88" t="s">
        <v>1823</v>
      </c>
      <c r="E365" s="88" t="s">
        <v>724</v>
      </c>
      <c r="F365" s="88"/>
      <c r="G365" s="88"/>
      <c r="H365" s="88" t="str">
        <f>VLOOKUP(A365,'PAI 2025 GPS rempl2)'!$A$4:$V$503,15,0)</f>
        <v>Realizar las jornadas de capacitación. (Matriz de gestión de jornadas realizadas)</v>
      </c>
      <c r="I365" s="88">
        <f>VLOOKUP(A365,'PAI 2025 GPS rempl2)'!$A$4:$V$503,17,0)</f>
        <v>60</v>
      </c>
      <c r="J365" s="88" t="str">
        <f>VLOOKUP(A365,'PAI 2025 GPS rempl2)'!$A$4:$V$503,18,0)</f>
        <v>Númerica</v>
      </c>
      <c r="K365" s="88" t="str">
        <f>VLOOKUP(A365,'PAI 2025 GPS rempl2)'!$A$4:$V$503,20,0)</f>
        <v>2025-04-01</v>
      </c>
      <c r="L365" s="88" t="str">
        <f>VLOOKUP(A365,'PAI 2025 GPS rempl2)'!$A$4:$V$503,21,0)</f>
        <v>2025-12-05</v>
      </c>
      <c r="M365" s="88" t="str">
        <f>VLOOKUP(A365,'PAI 2025 GPS rempl2)'!$A$4:$V$503,22,0)</f>
        <v>71-GRUPO DE TRABAJO DE FORMACION</v>
      </c>
      <c r="N365" s="88"/>
      <c r="O365" s="88"/>
      <c r="P365" s="88"/>
      <c r="Q365" s="88"/>
    </row>
    <row r="366" spans="1:17" x14ac:dyDescent="0.25">
      <c r="A366" s="87" t="s">
        <v>1391</v>
      </c>
      <c r="B366" s="87" t="s">
        <v>533</v>
      </c>
      <c r="C366" s="88" t="s">
        <v>1819</v>
      </c>
      <c r="D366" s="88" t="s">
        <v>1823</v>
      </c>
      <c r="E366" s="88" t="s">
        <v>724</v>
      </c>
      <c r="F366" s="88"/>
      <c r="G366" s="88"/>
      <c r="H366" s="88" t="str">
        <f>VLOOKUP(A366,'PAI 2025 GPS rempl2)'!$A$4:$V$503,15,0)</f>
        <v>Elaborar informes trimestrales de las jornadas de capacitación realizadas. (Informe)</v>
      </c>
      <c r="I366" s="88">
        <f>VLOOKUP(A366,'PAI 2025 GPS rempl2)'!$A$4:$V$503,17,0)</f>
        <v>3</v>
      </c>
      <c r="J366" s="88" t="str">
        <f>VLOOKUP(A366,'PAI 2025 GPS rempl2)'!$A$4:$V$503,18,0)</f>
        <v>Númerica</v>
      </c>
      <c r="K366" s="88" t="str">
        <f>VLOOKUP(A366,'PAI 2025 GPS rempl2)'!$A$4:$V$503,20,0)</f>
        <v>2025-04-01</v>
      </c>
      <c r="L366" s="88" t="str">
        <f>VLOOKUP(A366,'PAI 2025 GPS rempl2)'!$A$4:$V$503,21,0)</f>
        <v>2025-12-19</v>
      </c>
      <c r="M366" s="88" t="str">
        <f>VLOOKUP(A366,'PAI 2025 GPS rempl2)'!$A$4:$V$503,22,0)</f>
        <v>71-GRUPO DE TRABAJO DE FORMACION</v>
      </c>
      <c r="N366" s="88"/>
      <c r="O366" s="88"/>
      <c r="P366" s="88"/>
      <c r="Q366" s="88"/>
    </row>
    <row r="367" spans="1:17" x14ac:dyDescent="0.25">
      <c r="A367" s="87" t="s">
        <v>1393</v>
      </c>
      <c r="B367" s="87" t="s">
        <v>523</v>
      </c>
      <c r="C367" s="88" t="s">
        <v>1819</v>
      </c>
      <c r="D367" s="88" t="s">
        <v>1827</v>
      </c>
      <c r="E367" s="88" t="s">
        <v>826</v>
      </c>
      <c r="F367" s="88" t="s">
        <v>10</v>
      </c>
      <c r="G367" s="88" t="str">
        <f>VLOOKUP(A367,'PAI 2025 GPS rempl2)'!$E$4:$L$502,8,0)</f>
        <v>C-3599-0200-0005-53105b</v>
      </c>
      <c r="H367" s="88" t="str">
        <f>VLOOKUP(A367,'PAI 2025 GPS rempl2)'!$A$4:$V$503,15,0)</f>
        <v>Programa estratégico de enfoque diferencial para la Inclusión de población vulnerable en la oferta académica del Grupo de Formación, ejecutado (Informe consolidado de la ejecución del programa)</v>
      </c>
      <c r="I367" s="88">
        <f>VLOOKUP(A367,'PAI 2025 GPS rempl2)'!$A$4:$V$503,17,0)</f>
        <v>100</v>
      </c>
      <c r="J367" s="88" t="str">
        <f>VLOOKUP(A367,'PAI 2025 GPS rempl2)'!$A$4:$V$503,18,0)</f>
        <v>Porcentual</v>
      </c>
      <c r="K367" s="88" t="str">
        <f>VLOOKUP(A367,'PAI 2025 GPS rempl2)'!$A$4:$V$503,20,0)</f>
        <v>2025-02-03</v>
      </c>
      <c r="L367" s="88" t="str">
        <f>VLOOKUP(A367,'PAI 2025 GPS rempl2)'!$A$4:$V$503,21,0)</f>
        <v>2025-11-28</v>
      </c>
      <c r="M367" s="88" t="str">
        <f>VLOOKUP(A367,'PAI 2025 GPS rempl2)'!$A$4:$V$503,22,0)</f>
        <v>71-GRUPO DE TRABAJO DE FORMACION</v>
      </c>
      <c r="N367" s="88" t="s">
        <v>1691</v>
      </c>
      <c r="O367" s="88" t="s">
        <v>1692</v>
      </c>
      <c r="P367" s="88">
        <v>0</v>
      </c>
      <c r="Q367" s="88" t="s">
        <v>1788</v>
      </c>
    </row>
    <row r="368" spans="1:17" x14ac:dyDescent="0.25">
      <c r="A368" s="87" t="s">
        <v>1395</v>
      </c>
      <c r="B368" s="87" t="s">
        <v>533</v>
      </c>
      <c r="C368" s="88" t="s">
        <v>1819</v>
      </c>
      <c r="D368" s="88" t="s">
        <v>1827</v>
      </c>
      <c r="E368" s="88" t="s">
        <v>826</v>
      </c>
      <c r="F368" s="88"/>
      <c r="G368" s="88"/>
      <c r="H368" s="88" t="str">
        <f>VLOOKUP(A368,'PAI 2025 GPS rempl2)'!$A$4:$V$503,15,0)</f>
        <v>Diseñar el programa de enfoque diferencial  que incluya el plan de trabajo. (Documento de programa)</v>
      </c>
      <c r="I368" s="88">
        <f>VLOOKUP(A368,'PAI 2025 GPS rempl2)'!$A$4:$V$503,17,0)</f>
        <v>1</v>
      </c>
      <c r="J368" s="88" t="str">
        <f>VLOOKUP(A368,'PAI 2025 GPS rempl2)'!$A$4:$V$503,18,0)</f>
        <v>Númerica</v>
      </c>
      <c r="K368" s="88" t="str">
        <f>VLOOKUP(A368,'PAI 2025 GPS rempl2)'!$A$4:$V$503,20,0)</f>
        <v>2025-02-03</v>
      </c>
      <c r="L368" s="88" t="str">
        <f>VLOOKUP(A368,'PAI 2025 GPS rempl2)'!$A$4:$V$503,21,0)</f>
        <v>2025-03-31</v>
      </c>
      <c r="M368" s="88" t="str">
        <f>VLOOKUP(A368,'PAI 2025 GPS rempl2)'!$A$4:$V$503,22,0)</f>
        <v>71-GRUPO DE TRABAJO DE FORMACION</v>
      </c>
      <c r="N368" s="88"/>
      <c r="O368" s="88"/>
      <c r="P368" s="88"/>
      <c r="Q368" s="88"/>
    </row>
    <row r="369" spans="1:17" x14ac:dyDescent="0.25">
      <c r="A369" s="87" t="s">
        <v>1397</v>
      </c>
      <c r="B369" s="87" t="s">
        <v>533</v>
      </c>
      <c r="C369" s="88" t="s">
        <v>1819</v>
      </c>
      <c r="D369" s="88" t="s">
        <v>1827</v>
      </c>
      <c r="E369" s="88" t="s">
        <v>826</v>
      </c>
      <c r="F369" s="88"/>
      <c r="G369" s="88"/>
      <c r="H369" s="88" t="str">
        <f>VLOOKUP(A369,'PAI 2025 GPS rempl2)'!$A$4:$V$503,15,0)</f>
        <v>Elaborar e implementar un protocolo de  enfoque diferencial de la oferta académica (Protocolo elaborado)</v>
      </c>
      <c r="I369" s="88">
        <f>VLOOKUP(A369,'PAI 2025 GPS rempl2)'!$A$4:$V$503,17,0)</f>
        <v>1</v>
      </c>
      <c r="J369" s="88" t="str">
        <f>VLOOKUP(A369,'PAI 2025 GPS rempl2)'!$A$4:$V$503,18,0)</f>
        <v>Númerica</v>
      </c>
      <c r="K369" s="88" t="str">
        <f>VLOOKUP(A369,'PAI 2025 GPS rempl2)'!$A$4:$V$503,20,0)</f>
        <v>2025-04-01</v>
      </c>
      <c r="L369" s="88" t="str">
        <f>VLOOKUP(A369,'PAI 2025 GPS rempl2)'!$A$4:$V$503,21,0)</f>
        <v>2025-11-28</v>
      </c>
      <c r="M369" s="88" t="str">
        <f>VLOOKUP(A369,'PAI 2025 GPS rempl2)'!$A$4:$V$503,22,0)</f>
        <v>71-GRUPO DE TRABAJO DE FORMACION</v>
      </c>
      <c r="N369" s="88"/>
      <c r="O369" s="88"/>
      <c r="P369" s="88"/>
      <c r="Q369" s="88"/>
    </row>
    <row r="370" spans="1:17" x14ac:dyDescent="0.25">
      <c r="A370" s="87" t="s">
        <v>1399</v>
      </c>
      <c r="B370" s="87" t="s">
        <v>533</v>
      </c>
      <c r="C370" s="88" t="s">
        <v>1819</v>
      </c>
      <c r="D370" s="88" t="s">
        <v>1827</v>
      </c>
      <c r="E370" s="88" t="s">
        <v>826</v>
      </c>
      <c r="F370" s="88"/>
      <c r="G370" s="88"/>
      <c r="H370" s="88" t="str">
        <f>VLOOKUP(A370,'PAI 2025 GPS rempl2)'!$A$4:$V$503,15,0)</f>
        <v>Ejecutar el plan de trabajo del programa de enfoque diferencial.  (Informe de la ejecución del programa)</v>
      </c>
      <c r="I370" s="88">
        <f>VLOOKUP(A370,'PAI 2025 GPS rempl2)'!$A$4:$V$503,17,0)</f>
        <v>3</v>
      </c>
      <c r="J370" s="88" t="str">
        <f>VLOOKUP(A370,'PAI 2025 GPS rempl2)'!$A$4:$V$503,18,0)</f>
        <v>Númerica</v>
      </c>
      <c r="K370" s="88" t="str">
        <f>VLOOKUP(A370,'PAI 2025 GPS rempl2)'!$A$4:$V$503,20,0)</f>
        <v>2025-04-01</v>
      </c>
      <c r="L370" s="88" t="str">
        <f>VLOOKUP(A370,'PAI 2025 GPS rempl2)'!$A$4:$V$503,21,0)</f>
        <v>2025-11-28</v>
      </c>
      <c r="M370" s="88" t="str">
        <f>VLOOKUP(A370,'PAI 2025 GPS rempl2)'!$A$4:$V$503,22,0)</f>
        <v>71-GRUPO DE TRABAJO DE FORMACION</v>
      </c>
      <c r="N370" s="88"/>
      <c r="O370" s="88"/>
      <c r="P370" s="88"/>
      <c r="Q370" s="88"/>
    </row>
    <row r="371" spans="1:17" x14ac:dyDescent="0.25">
      <c r="A371" s="87" t="s">
        <v>1401</v>
      </c>
      <c r="B371" s="87" t="s">
        <v>523</v>
      </c>
      <c r="C371" s="88" t="s">
        <v>1819</v>
      </c>
      <c r="D371" s="88" t="s">
        <v>1823</v>
      </c>
      <c r="E371" s="88" t="s">
        <v>724</v>
      </c>
      <c r="F371" s="88" t="s">
        <v>11</v>
      </c>
      <c r="G371" s="88" t="str">
        <f>VLOOKUP(A371,'PAI 2025 GPS rempl2)'!$E$4:$L$502,8,0)</f>
        <v>C-3599-0200-0005-53105b</v>
      </c>
      <c r="H371" s="88" t="str">
        <f>VLOOKUP(A371,'PAI 2025 GPS rempl2)'!$A$4:$V$503,15,0)</f>
        <v>Campus Virtual Externo en accesibilidad e Interacción, actualizado  (Informe consolidado de la optimización)</v>
      </c>
      <c r="I371" s="88">
        <f>VLOOKUP(A371,'PAI 2025 GPS rempl2)'!$A$4:$V$503,17,0)</f>
        <v>100</v>
      </c>
      <c r="J371" s="88" t="str">
        <f>VLOOKUP(A371,'PAI 2025 GPS rempl2)'!$A$4:$V$503,18,0)</f>
        <v>Porcentual</v>
      </c>
      <c r="K371" s="88" t="str">
        <f>VLOOKUP(A371,'PAI 2025 GPS rempl2)'!$A$4:$V$503,20,0)</f>
        <v>2025-02-17</v>
      </c>
      <c r="L371" s="88" t="str">
        <f>VLOOKUP(A371,'PAI 2025 GPS rempl2)'!$A$4:$V$503,21,0)</f>
        <v>2025-12-12</v>
      </c>
      <c r="M371" s="88" t="str">
        <f>VLOOKUP(A371,'PAI 2025 GPS rempl2)'!$A$4:$V$503,22,0)</f>
        <v>71-GRUPO DE TRABAJO DE FORMACION</v>
      </c>
      <c r="N371" s="88" t="s">
        <v>1689</v>
      </c>
      <c r="O371" s="88" t="s">
        <v>1690</v>
      </c>
      <c r="P371" s="88">
        <v>0</v>
      </c>
      <c r="Q371" s="88" t="s">
        <v>1787</v>
      </c>
    </row>
    <row r="372" spans="1:17" x14ac:dyDescent="0.25">
      <c r="A372" s="87" t="s">
        <v>1403</v>
      </c>
      <c r="B372" s="87" t="s">
        <v>533</v>
      </c>
      <c r="C372" s="88" t="s">
        <v>1819</v>
      </c>
      <c r="D372" s="88" t="s">
        <v>1823</v>
      </c>
      <c r="E372" s="88" t="s">
        <v>724</v>
      </c>
      <c r="F372" s="88"/>
      <c r="G372" s="88"/>
      <c r="H372" s="88" t="str">
        <f>VLOOKUP(A372,'PAI 2025 GPS rempl2)'!$A$4:$V$503,15,0)</f>
        <v>Elaborar un diagnóstico de los cursos que requieren ser optimizados. (Informe de diagnóstico)</v>
      </c>
      <c r="I372" s="88">
        <f>VLOOKUP(A372,'PAI 2025 GPS rempl2)'!$A$4:$V$503,17,0)</f>
        <v>100</v>
      </c>
      <c r="J372" s="88" t="str">
        <f>VLOOKUP(A372,'PAI 2025 GPS rempl2)'!$A$4:$V$503,18,0)</f>
        <v>Porcentual</v>
      </c>
      <c r="K372" s="88" t="str">
        <f>VLOOKUP(A372,'PAI 2025 GPS rempl2)'!$A$4:$V$503,20,0)</f>
        <v>2025-02-17</v>
      </c>
      <c r="L372" s="88" t="str">
        <f>VLOOKUP(A372,'PAI 2025 GPS rempl2)'!$A$4:$V$503,21,0)</f>
        <v>2025-04-16</v>
      </c>
      <c r="M372" s="88" t="str">
        <f>VLOOKUP(A372,'PAI 2025 GPS rempl2)'!$A$4:$V$503,22,0)</f>
        <v>71-GRUPO DE TRABAJO DE FORMACION</v>
      </c>
      <c r="N372" s="88"/>
      <c r="O372" s="88"/>
      <c r="P372" s="88"/>
      <c r="Q372" s="88"/>
    </row>
    <row r="373" spans="1:17" x14ac:dyDescent="0.25">
      <c r="A373" s="87" t="s">
        <v>1406</v>
      </c>
      <c r="B373" s="87" t="s">
        <v>533</v>
      </c>
      <c r="C373" s="88" t="s">
        <v>1819</v>
      </c>
      <c r="D373" s="88" t="s">
        <v>1823</v>
      </c>
      <c r="E373" s="88" t="s">
        <v>724</v>
      </c>
      <c r="F373" s="88"/>
      <c r="G373" s="88"/>
      <c r="H373" s="88" t="str">
        <f>VLOOKUP(A373,'PAI 2025 GPS rempl2)'!$A$4:$V$503,15,0)</f>
        <v>Elaborar un plan de trabajo de los cursos que requieren ser optimizados. (Plan de trabajo)</v>
      </c>
      <c r="I373" s="88">
        <f>VLOOKUP(A373,'PAI 2025 GPS rempl2)'!$A$4:$V$503,17,0)</f>
        <v>100</v>
      </c>
      <c r="J373" s="88" t="str">
        <f>VLOOKUP(A373,'PAI 2025 GPS rempl2)'!$A$4:$V$503,18,0)</f>
        <v>Porcentual</v>
      </c>
      <c r="K373" s="88" t="str">
        <f>VLOOKUP(A373,'PAI 2025 GPS rempl2)'!$A$4:$V$503,20,0)</f>
        <v>2025-03-17</v>
      </c>
      <c r="L373" s="88" t="str">
        <f>VLOOKUP(A373,'PAI 2025 GPS rempl2)'!$A$4:$V$503,21,0)</f>
        <v>2025-04-30</v>
      </c>
      <c r="M373" s="88" t="str">
        <f>VLOOKUP(A373,'PAI 2025 GPS rempl2)'!$A$4:$V$503,22,0)</f>
        <v>71-GRUPO DE TRABAJO DE FORMACION</v>
      </c>
      <c r="N373" s="88"/>
      <c r="O373" s="88"/>
      <c r="P373" s="88"/>
      <c r="Q373" s="88"/>
    </row>
    <row r="374" spans="1:17" x14ac:dyDescent="0.25">
      <c r="A374" s="87" t="s">
        <v>1408</v>
      </c>
      <c r="B374" s="87" t="s">
        <v>533</v>
      </c>
      <c r="C374" s="88" t="s">
        <v>1819</v>
      </c>
      <c r="D374" s="88" t="s">
        <v>1823</v>
      </c>
      <c r="E374" s="88" t="s">
        <v>724</v>
      </c>
      <c r="F374" s="88"/>
      <c r="G374" s="88"/>
      <c r="H374" s="88" t="str">
        <f>VLOOKUP(A374,'PAI 2025 GPS rempl2)'!$A$4:$V$503,15,0)</f>
        <v>Ejecutar el plan de trabajo de optimización del campus virtual. (Informe de ejecución del plan de trabajo)</v>
      </c>
      <c r="I374" s="88">
        <f>VLOOKUP(A374,'PAI 2025 GPS rempl2)'!$A$4:$V$503,17,0)</f>
        <v>3</v>
      </c>
      <c r="J374" s="88" t="str">
        <f>VLOOKUP(A374,'PAI 2025 GPS rempl2)'!$A$4:$V$503,18,0)</f>
        <v>Númerica</v>
      </c>
      <c r="K374" s="88" t="str">
        <f>VLOOKUP(A374,'PAI 2025 GPS rempl2)'!$A$4:$V$503,20,0)</f>
        <v>2025-04-01</v>
      </c>
      <c r="L374" s="88" t="str">
        <f>VLOOKUP(A374,'PAI 2025 GPS rempl2)'!$A$4:$V$503,21,0)</f>
        <v>2025-12-05</v>
      </c>
      <c r="M374" s="88" t="str">
        <f>VLOOKUP(A374,'PAI 2025 GPS rempl2)'!$A$4:$V$503,22,0)</f>
        <v>71-GRUPO DE TRABAJO DE FORMACION</v>
      </c>
      <c r="N374" s="88"/>
      <c r="O374" s="88"/>
      <c r="P374" s="88"/>
      <c r="Q374" s="88"/>
    </row>
    <row r="375" spans="1:17" x14ac:dyDescent="0.25">
      <c r="A375" s="87" t="s">
        <v>1410</v>
      </c>
      <c r="B375" s="87" t="s">
        <v>533</v>
      </c>
      <c r="C375" s="88" t="s">
        <v>1819</v>
      </c>
      <c r="D375" s="88" t="s">
        <v>1823</v>
      </c>
      <c r="E375" s="88" t="s">
        <v>724</v>
      </c>
      <c r="F375" s="88"/>
      <c r="G375" s="88"/>
      <c r="H375" s="88" t="str">
        <f>VLOOKUP(A375,'PAI 2025 GPS rempl2)'!$A$4:$V$503,15,0)</f>
        <v>Elaborar informe de resultados de la optimización del campus virtual. (Informe consolidado de la  optimización)</v>
      </c>
      <c r="I375" s="88">
        <f>VLOOKUP(A375,'PAI 2025 GPS rempl2)'!$A$4:$V$503,17,0)</f>
        <v>1</v>
      </c>
      <c r="J375" s="88" t="str">
        <f>VLOOKUP(A375,'PAI 2025 GPS rempl2)'!$A$4:$V$503,18,0)</f>
        <v>Númerica</v>
      </c>
      <c r="K375" s="88" t="str">
        <f>VLOOKUP(A375,'PAI 2025 GPS rempl2)'!$A$4:$V$503,20,0)</f>
        <v>2025-12-01</v>
      </c>
      <c r="L375" s="88" t="str">
        <f>VLOOKUP(A375,'PAI 2025 GPS rempl2)'!$A$4:$V$503,21,0)</f>
        <v>2025-12-12</v>
      </c>
      <c r="M375" s="88" t="str">
        <f>VLOOKUP(A375,'PAI 2025 GPS rempl2)'!$A$4:$V$503,22,0)</f>
        <v>71-GRUPO DE TRABAJO DE FORMACION</v>
      </c>
      <c r="N375" s="88"/>
      <c r="O375" s="88"/>
      <c r="P375" s="88"/>
      <c r="Q375" s="88"/>
    </row>
    <row r="376" spans="1:17" x14ac:dyDescent="0.25">
      <c r="A376" s="87" t="s">
        <v>1412</v>
      </c>
      <c r="B376" s="87" t="s">
        <v>523</v>
      </c>
      <c r="C376" s="88" t="s">
        <v>1819</v>
      </c>
      <c r="D376" s="88" t="s">
        <v>1823</v>
      </c>
      <c r="E376" s="88" t="s">
        <v>724</v>
      </c>
      <c r="F376" s="88" t="s">
        <v>10</v>
      </c>
      <c r="G376" s="88" t="str">
        <f>VLOOKUP(A376,'PAI 2025 GPS rempl2)'!$E$4:$L$502,8,0)</f>
        <v>C-3599-0200-0005-53105b</v>
      </c>
      <c r="H376" s="88" t="str">
        <f>VLOOKUP(A376,'PAI 2025 GPS rempl2)'!$A$4:$V$503,15,0)</f>
        <v>Capacitaciones de sensibilización en metrología Legal y Reglamentos Técnicos brindadas a actores del SICAL identificados. (Registros de asistencia -listados de asistencia o capturas de pantalla con las constancias de los asistentes e informe final con resultados de la actividad)</v>
      </c>
      <c r="I376" s="88">
        <f>VLOOKUP(A376,'PAI 2025 GPS rempl2)'!$A$4:$V$503,17,0)</f>
        <v>325</v>
      </c>
      <c r="J376" s="88" t="str">
        <f>VLOOKUP(A376,'PAI 2025 GPS rempl2)'!$A$4:$V$503,18,0)</f>
        <v>Númerica</v>
      </c>
      <c r="K376" s="88" t="str">
        <f>VLOOKUP(A376,'PAI 2025 GPS rempl2)'!$A$4:$V$503,20,0)</f>
        <v>2025-03-01</v>
      </c>
      <c r="L376" s="88" t="str">
        <f>VLOOKUP(A376,'PAI 2025 GPS rempl2)'!$A$4:$V$503,21,0)</f>
        <v>2025-12-12</v>
      </c>
      <c r="M376" s="88" t="str">
        <f>VLOOKUP(A376,'PAI 2025 GPS rempl2)'!$A$4:$V$503,22,0)</f>
        <v>71-GRUPO DE TRABAJO DE FORMACION</v>
      </c>
      <c r="N376" s="88" t="s">
        <v>1691</v>
      </c>
      <c r="O376" s="88" t="s">
        <v>1692</v>
      </c>
      <c r="P376" s="88" t="s">
        <v>1862</v>
      </c>
      <c r="Q376" s="88" t="s">
        <v>2038</v>
      </c>
    </row>
    <row r="377" spans="1:17" x14ac:dyDescent="0.25">
      <c r="A377" s="87" t="s">
        <v>1415</v>
      </c>
      <c r="B377" s="87" t="s">
        <v>533</v>
      </c>
      <c r="C377" s="88" t="s">
        <v>1819</v>
      </c>
      <c r="D377" s="88" t="s">
        <v>1823</v>
      </c>
      <c r="E377" s="88" t="s">
        <v>724</v>
      </c>
      <c r="F377" s="88"/>
      <c r="G377" s="88"/>
      <c r="H377" s="88" t="str">
        <f>VLOOKUP(A377,'PAI 2025 GPS rempl2)'!$A$4:$V$503,15,0)</f>
        <v>Reportar las Capacitaciones de sensibilización en metrología Legal y Reglamentos Técnicos (Reporte mensual de las jornadas realizadas)</v>
      </c>
      <c r="I377" s="88">
        <f>VLOOKUP(A377,'PAI 2025 GPS rempl2)'!$A$4:$V$503,17,0)</f>
        <v>10</v>
      </c>
      <c r="J377" s="88" t="str">
        <f>VLOOKUP(A377,'PAI 2025 GPS rempl2)'!$A$4:$V$503,18,0)</f>
        <v>Númerica</v>
      </c>
      <c r="K377" s="88" t="str">
        <f>VLOOKUP(A377,'PAI 2025 GPS rempl2)'!$A$4:$V$503,20,0)</f>
        <v>2025-03-01</v>
      </c>
      <c r="L377" s="88" t="str">
        <f>VLOOKUP(A377,'PAI 2025 GPS rempl2)'!$A$4:$V$503,21,0)</f>
        <v>2025-12-12</v>
      </c>
      <c r="M377" s="88" t="str">
        <f>VLOOKUP(A377,'PAI 2025 GPS rempl2)'!$A$4:$V$503,22,0)</f>
        <v>71-GRUPO DE TRABAJO DE FORMACION</v>
      </c>
      <c r="N377" s="88"/>
      <c r="O377" s="88"/>
      <c r="P377" s="88"/>
      <c r="Q377" s="88"/>
    </row>
    <row r="378" spans="1:17" x14ac:dyDescent="0.25">
      <c r="A378" s="87" t="s">
        <v>1418</v>
      </c>
      <c r="B378" s="87" t="s">
        <v>533</v>
      </c>
      <c r="C378" s="88" t="s">
        <v>1819</v>
      </c>
      <c r="D378" s="88" t="s">
        <v>1823</v>
      </c>
      <c r="E378" s="88" t="s">
        <v>724</v>
      </c>
      <c r="F378" s="88"/>
      <c r="G378" s="88"/>
      <c r="H378" s="88" t="str">
        <f>VLOOKUP(A378,'PAI 2025 GPS rempl2)'!$A$4:$V$503,15,0)</f>
        <v>Elaborar informe final de las capacitaciones de sensibilización realizadas. (informe final con resultados de la actividad, elaborado)</v>
      </c>
      <c r="I378" s="88">
        <f>VLOOKUP(A378,'PAI 2025 GPS rempl2)'!$A$4:$V$503,17,0)</f>
        <v>1</v>
      </c>
      <c r="J378" s="88" t="str">
        <f>VLOOKUP(A378,'PAI 2025 GPS rempl2)'!$A$4:$V$503,18,0)</f>
        <v>Númerica</v>
      </c>
      <c r="K378" s="88" t="str">
        <f>VLOOKUP(A378,'PAI 2025 GPS rempl2)'!$A$4:$V$503,20,0)</f>
        <v>2025-12-01</v>
      </c>
      <c r="L378" s="88" t="str">
        <f>VLOOKUP(A378,'PAI 2025 GPS rempl2)'!$A$4:$V$503,21,0)</f>
        <v>2025-12-12</v>
      </c>
      <c r="M378" s="88" t="str">
        <f>VLOOKUP(A378,'PAI 2025 GPS rempl2)'!$A$4:$V$503,22,0)</f>
        <v>71-GRUPO DE TRABAJO DE FORMACION</v>
      </c>
      <c r="N378" s="88"/>
      <c r="O378" s="88"/>
      <c r="P378" s="88"/>
      <c r="Q378" s="88"/>
    </row>
    <row r="379" spans="1:17" x14ac:dyDescent="0.25">
      <c r="A379" s="87" t="s">
        <v>1422</v>
      </c>
      <c r="B379" s="87" t="s">
        <v>523</v>
      </c>
      <c r="C379" s="88" t="s">
        <v>1826</v>
      </c>
      <c r="D379" s="88" t="s">
        <v>1835</v>
      </c>
      <c r="E379" s="88" t="s">
        <v>1298</v>
      </c>
      <c r="F379" s="88" t="s">
        <v>63</v>
      </c>
      <c r="G379" s="88" t="str">
        <f>VLOOKUP(A379,'PAI 2025 GPS rempl2)'!$E$4:$L$502,8,0)</f>
        <v>N/A</v>
      </c>
      <c r="H379" s="88" t="str">
        <f>VLOOKUP(A379,'PAI 2025 GPS rempl2)'!$A$4:$V$503,15,0)</f>
        <v>Estrategia para incrementar los ingresos garantizando la sostenibilidad financiera de la Entidad, diseñada  (Documento de diseño de la estrategia para incrementar los ingresos)</v>
      </c>
      <c r="I379" s="88">
        <f>VLOOKUP(A379,'PAI 2025 GPS rempl2)'!$A$4:$V$503,17,0)</f>
        <v>1</v>
      </c>
      <c r="J379" s="88" t="str">
        <f>VLOOKUP(A379,'PAI 2025 GPS rempl2)'!$A$4:$V$503,18,0)</f>
        <v>Númerica</v>
      </c>
      <c r="K379" s="88" t="str">
        <f>VLOOKUP(A379,'PAI 2025 GPS rempl2)'!$A$4:$V$503,20,0)</f>
        <v>2025-02-17</v>
      </c>
      <c r="L379" s="88" t="str">
        <f>VLOOKUP(A379,'PAI 2025 GPS rempl2)'!$A$4:$V$503,21,0)</f>
        <v>2025-11-17</v>
      </c>
      <c r="M379" s="88" t="str">
        <f>VLOOKUP(A379,'PAI 2025 GPS rempl2)'!$A$4:$V$503,22,0)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9" s="88" t="s">
        <v>2033</v>
      </c>
      <c r="O379" s="88" t="s">
        <v>1686</v>
      </c>
      <c r="P379" s="88">
        <v>0</v>
      </c>
      <c r="Q379" s="88" t="s">
        <v>1786</v>
      </c>
    </row>
    <row r="380" spans="1:17" x14ac:dyDescent="0.25">
      <c r="A380" s="87" t="s">
        <v>1426</v>
      </c>
      <c r="B380" s="87" t="s">
        <v>533</v>
      </c>
      <c r="C380" s="88" t="s">
        <v>1826</v>
      </c>
      <c r="D380" s="88" t="s">
        <v>1835</v>
      </c>
      <c r="E380" s="88" t="s">
        <v>1298</v>
      </c>
      <c r="F380" s="88"/>
      <c r="G380" s="88"/>
      <c r="H380" s="88" t="str">
        <f>VLOOKUP(A380,'PAI 2025 GPS rempl2)'!$A$4:$V$503,15,0)</f>
        <v>Monitorear el comportamiento del recaudo por Delegatura y presentar reportes periódicos al Comité Directivo (Informes periódicos con el seguimiento  del recaudo por delegatura (tablero de control) y Actas de socialización de los informes)</v>
      </c>
      <c r="I380" s="88">
        <f>VLOOKUP(A380,'PAI 2025 GPS rempl2)'!$A$4:$V$503,17,0)</f>
        <v>6</v>
      </c>
      <c r="J380" s="88" t="str">
        <f>VLOOKUP(A380,'PAI 2025 GPS rempl2)'!$A$4:$V$503,18,0)</f>
        <v>Númerica</v>
      </c>
      <c r="K380" s="88" t="str">
        <f>VLOOKUP(A380,'PAI 2025 GPS rempl2)'!$A$4:$V$503,20,0)</f>
        <v>2025-02-17</v>
      </c>
      <c r="L380" s="88" t="str">
        <f>VLOOKUP(A380,'PAI 2025 GPS rempl2)'!$A$4:$V$503,21,0)</f>
        <v>2025-11-17</v>
      </c>
      <c r="M380" s="88" t="str">
        <f>VLOOKUP(A380,'PAI 2025 GPS rempl2)'!$A$4:$V$503,22,0)</f>
        <v>100-SECRETARIA GENERAL;
130-DIRECCIÓN FINANCIERA</v>
      </c>
      <c r="N380" s="88"/>
      <c r="O380" s="88"/>
      <c r="P380" s="88"/>
      <c r="Q380" s="88"/>
    </row>
    <row r="381" spans="1:17" x14ac:dyDescent="0.25">
      <c r="A381" s="87" t="s">
        <v>1429</v>
      </c>
      <c r="B381" s="87" t="s">
        <v>533</v>
      </c>
      <c r="C381" s="88" t="s">
        <v>1826</v>
      </c>
      <c r="D381" s="88" t="s">
        <v>1835</v>
      </c>
      <c r="E381" s="88" t="s">
        <v>1298</v>
      </c>
      <c r="F381" s="88"/>
      <c r="G381" s="88"/>
      <c r="H381" s="88" t="str">
        <f>VLOOKUP(A381,'PAI 2025 GPS rempl2)'!$A$4:$V$503,15,0)</f>
        <v>Elaborar y presentar en comité directivo el estudio de análisis de nuevas fuentes de ingreso (Documento de estudio con identificación de nuevas fuentes de ingresos y Acta del Comité Directivo)</v>
      </c>
      <c r="I381" s="88">
        <f>VLOOKUP(A381,'PAI 2025 GPS rempl2)'!$A$4:$V$503,17,0)</f>
        <v>1</v>
      </c>
      <c r="J381" s="88" t="str">
        <f>VLOOKUP(A381,'PAI 2025 GPS rempl2)'!$A$4:$V$503,18,0)</f>
        <v>Númerica</v>
      </c>
      <c r="K381" s="88" t="str">
        <f>VLOOKUP(A381,'PAI 2025 GPS rempl2)'!$A$4:$V$503,20,0)</f>
        <v>2025-02-17</v>
      </c>
      <c r="L381" s="88" t="str">
        <f>VLOOKUP(A381,'PAI 2025 GPS rempl2)'!$A$4:$V$503,21,0)</f>
        <v>2025-09-30</v>
      </c>
      <c r="M381" s="88" t="str">
        <f>VLOOKUP(A381,'PAI 2025 GPS rempl2)'!$A$4:$V$503,22,0)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81" s="88"/>
      <c r="O381" s="88"/>
      <c r="P381" s="88"/>
      <c r="Q381" s="88"/>
    </row>
    <row r="382" spans="1:17" x14ac:dyDescent="0.25">
      <c r="A382" s="87" t="s">
        <v>1432</v>
      </c>
      <c r="B382" s="87" t="s">
        <v>1813</v>
      </c>
      <c r="C382" s="88" t="s">
        <v>1826</v>
      </c>
      <c r="D382" s="88" t="s">
        <v>1835</v>
      </c>
      <c r="E382" s="88" t="s">
        <v>1298</v>
      </c>
      <c r="F382" s="88"/>
      <c r="G382" s="88"/>
      <c r="H382" s="88" t="str">
        <f>VLOOKUP(A382,'PAI 2025 GPS rempl2)'!$A$4:$V$503,15,0)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82" s="88">
        <f>VLOOKUP(A382,'PAI 2025 GPS rempl2)'!$A$4:$V$503,17,0)</f>
        <v>1</v>
      </c>
      <c r="J382" s="88" t="str">
        <f>VLOOKUP(A382,'PAI 2025 GPS rempl2)'!$A$4:$V$503,18,0)</f>
        <v>Númerica</v>
      </c>
      <c r="K382" s="88" t="str">
        <f>VLOOKUP(A382,'PAI 2025 GPS rempl2)'!$A$4:$V$503,20,0)</f>
        <v>2025-02-17</v>
      </c>
      <c r="L382" s="88" t="str">
        <f>VLOOKUP(A382,'PAI 2025 GPS rempl2)'!$A$4:$V$503,21,0)</f>
        <v>2025-10-31</v>
      </c>
      <c r="M382" s="88" t="str">
        <f>VLOOKUP(A382,'PAI 2025 GPS rempl2)'!$A$4:$V$503,22,0)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82" s="88"/>
      <c r="O382" s="88"/>
      <c r="P382" s="88"/>
      <c r="Q382" s="88"/>
    </row>
    <row r="383" spans="1:17" x14ac:dyDescent="0.25">
      <c r="A383" s="87" t="s">
        <v>1434</v>
      </c>
      <c r="B383" s="87" t="s">
        <v>533</v>
      </c>
      <c r="C383" s="88" t="s">
        <v>1826</v>
      </c>
      <c r="D383" s="88" t="s">
        <v>1835</v>
      </c>
      <c r="E383" s="88" t="s">
        <v>1298</v>
      </c>
      <c r="F383" s="88"/>
      <c r="G383" s="88"/>
      <c r="H383" s="88" t="str">
        <f>VLOOKUP(A383,'PAI 2025 GPS rempl2)'!$A$4:$V$503,15,0)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83" s="88">
        <f>VLOOKUP(A383,'PAI 2025 GPS rempl2)'!$A$4:$V$503,17,0)</f>
        <v>1</v>
      </c>
      <c r="J383" s="88" t="str">
        <f>VLOOKUP(A383,'PAI 2025 GPS rempl2)'!$A$4:$V$503,18,0)</f>
        <v>Númerica</v>
      </c>
      <c r="K383" s="88" t="str">
        <f>VLOOKUP(A383,'PAI 2025 GPS rempl2)'!$A$4:$V$503,20,0)</f>
        <v>2025-02-17</v>
      </c>
      <c r="L383" s="88" t="str">
        <f>VLOOKUP(A383,'PAI 2025 GPS rempl2)'!$A$4:$V$503,21,0)</f>
        <v>2025-05-30</v>
      </c>
      <c r="M383" s="88" t="str">
        <f>VLOOKUP(A383,'PAI 2025 GPS rempl2)'!$A$4:$V$503,22,0)</f>
        <v>130-DIRECCIÓN FINANCIERA;
11-GRUPO DE TRABAJO DE COBRO COACTIVO</v>
      </c>
      <c r="N383" s="88"/>
      <c r="O383" s="88"/>
      <c r="P383" s="88"/>
      <c r="Q383" s="88"/>
    </row>
    <row r="384" spans="1:17" x14ac:dyDescent="0.25">
      <c r="A384" s="87" t="s">
        <v>1436</v>
      </c>
      <c r="B384" s="87" t="s">
        <v>533</v>
      </c>
      <c r="C384" s="88" t="s">
        <v>1826</v>
      </c>
      <c r="D384" s="88" t="s">
        <v>1835</v>
      </c>
      <c r="E384" s="88" t="s">
        <v>1298</v>
      </c>
      <c r="F384" s="88"/>
      <c r="G384" s="88"/>
      <c r="H384" s="88" t="str">
        <f>VLOOKUP(A384,'PAI 2025 GPS rempl2)'!$A$4:$V$503,15,0)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384" s="88">
        <f>VLOOKUP(A384,'PAI 2025 GPS rempl2)'!$A$4:$V$503,17,0)</f>
        <v>2</v>
      </c>
      <c r="J384" s="88" t="str">
        <f>VLOOKUP(A384,'PAI 2025 GPS rempl2)'!$A$4:$V$503,18,0)</f>
        <v>Númerica</v>
      </c>
      <c r="K384" s="88" t="str">
        <f>VLOOKUP(A384,'PAI 2025 GPS rempl2)'!$A$4:$V$503,20,0)</f>
        <v>2025-06-02</v>
      </c>
      <c r="L384" s="88" t="str">
        <f>VLOOKUP(A384,'PAI 2025 GPS rempl2)'!$A$4:$V$503,21,0)</f>
        <v>2025-11-17</v>
      </c>
      <c r="M384" s="88" t="str">
        <f>VLOOKUP(A384,'PAI 2025 GPS rempl2)'!$A$4:$V$503,22,0)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84" s="88"/>
      <c r="O384" s="88"/>
      <c r="P384" s="88"/>
      <c r="Q384" s="88"/>
    </row>
    <row r="385" spans="1:17" x14ac:dyDescent="0.25">
      <c r="A385" s="87" t="s">
        <v>1440</v>
      </c>
      <c r="B385" s="87" t="s">
        <v>523</v>
      </c>
      <c r="C385" s="88" t="s">
        <v>1819</v>
      </c>
      <c r="D385" s="88" t="s">
        <v>1823</v>
      </c>
      <c r="E385" s="88" t="s">
        <v>724</v>
      </c>
      <c r="F385" s="88" t="s">
        <v>10</v>
      </c>
      <c r="G385" s="88" t="str">
        <f>VLOOKUP(A385,'PAI 2025 GPS rempl2)'!$E$4:$L$502,8,0)</f>
        <v>C-3503-0200-0016-40401c</v>
      </c>
      <c r="H385" s="88" t="str">
        <f>VLOOKUP(A385,'PAI 2025 GPS rempl2)'!$A$4:$V$503,15,0)</f>
        <v>Campañas de control preventivo en los sectores eléctrico, seguridad vial, hogar y construcción e hidrocarburos, realizadas</v>
      </c>
      <c r="I385" s="88">
        <f>VLOOKUP(A385,'PAI 2025 GPS rempl2)'!$A$4:$V$503,17,0)</f>
        <v>4</v>
      </c>
      <c r="J385" s="88" t="str">
        <f>VLOOKUP(A385,'PAI 2025 GPS rempl2)'!$A$4:$V$503,18,0)</f>
        <v>Númerica</v>
      </c>
      <c r="K385" s="88" t="str">
        <f>VLOOKUP(A385,'PAI 2025 GPS rempl2)'!$A$4:$V$503,20,0)</f>
        <v>2025-01-13</v>
      </c>
      <c r="L385" s="88" t="str">
        <f>VLOOKUP(A385,'PAI 2025 GPS rempl2)'!$A$4:$V$503,21,0)</f>
        <v>2025-12-31</v>
      </c>
      <c r="M385" s="88" t="str">
        <f>VLOOKUP(A385,'PAI 2025 GPS rempl2)'!$A$4:$V$503,22,0)</f>
        <v>6000-DESPACHO DEL SUPERINTENDENTE DELEGADO PARA EL CONTROL Y VERIFICACIÓN DE REGLAMENTOS TÉCNICOS Y METROLOGÍA LEGAL</v>
      </c>
      <c r="N385" s="88" t="s">
        <v>1691</v>
      </c>
      <c r="O385" s="88" t="s">
        <v>1692</v>
      </c>
      <c r="P385" s="88" t="s">
        <v>1863</v>
      </c>
      <c r="Q385" s="88" t="s">
        <v>2038</v>
      </c>
    </row>
    <row r="386" spans="1:17" x14ac:dyDescent="0.25">
      <c r="A386" s="87" t="s">
        <v>1442</v>
      </c>
      <c r="B386" s="87" t="s">
        <v>533</v>
      </c>
      <c r="C386" s="88" t="s">
        <v>1819</v>
      </c>
      <c r="D386" s="88" t="s">
        <v>1823</v>
      </c>
      <c r="E386" s="88" t="s">
        <v>724</v>
      </c>
      <c r="F386" s="88"/>
      <c r="G386" s="88"/>
      <c r="H386" s="88" t="str">
        <f>VLOOKUP(A386,'PAI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6" s="88">
        <f>VLOOKUP(A386,'PAI 2025 GPS rempl2)'!$A$4:$V$503,17,0)</f>
        <v>1</v>
      </c>
      <c r="J386" s="88" t="str">
        <f>VLOOKUP(A386,'PAI 2025 GPS rempl2)'!$A$4:$V$503,18,0)</f>
        <v>Númerica</v>
      </c>
      <c r="K386" s="88" t="str">
        <f>VLOOKUP(A386,'PAI 2025 GPS rempl2)'!$A$4:$V$503,20,0)</f>
        <v>2025-01-13</v>
      </c>
      <c r="L386" s="88" t="str">
        <f>VLOOKUP(A386,'PAI 2025 GPS rempl2)'!$A$4:$V$503,21,0)</f>
        <v>2025-08-28</v>
      </c>
      <c r="M386" s="88" t="str">
        <f>VLOOKUP(A386,'PAI 2025 GPS rempl2)'!$A$4:$V$503,22,0)</f>
        <v>6000-DESPACHO DEL SUPERINTENDENTE DELEGADO PARA EL CONTROL Y VERIFICACIÓN DE REGLAMENTOS TÉCNICOS Y METROLOGÍA LEGAL</v>
      </c>
      <c r="N386" s="88"/>
      <c r="O386" s="88"/>
      <c r="P386" s="88"/>
      <c r="Q386" s="88"/>
    </row>
    <row r="387" spans="1:17" x14ac:dyDescent="0.25">
      <c r="A387" s="87" t="s">
        <v>1444</v>
      </c>
      <c r="B387" s="87" t="s">
        <v>533</v>
      </c>
      <c r="C387" s="88" t="s">
        <v>1819</v>
      </c>
      <c r="D387" s="88" t="s">
        <v>1823</v>
      </c>
      <c r="E387" s="88" t="s">
        <v>724</v>
      </c>
      <c r="F387" s="88"/>
      <c r="G387" s="88"/>
      <c r="H387" s="88" t="str">
        <f>VLOOKUP(A387,'PAI 2025 GPS rempl2)'!$A$4:$V$503,15,0)</f>
        <v>Establecer el cronograma de visitas y requerimientos de cada una de las campañas en los sectores definidos (Cronograma)</v>
      </c>
      <c r="I387" s="88">
        <f>VLOOKUP(A387,'PAI 2025 GPS rempl2)'!$A$4:$V$503,17,0)</f>
        <v>1</v>
      </c>
      <c r="J387" s="88" t="str">
        <f>VLOOKUP(A387,'PAI 2025 GPS rempl2)'!$A$4:$V$503,18,0)</f>
        <v>Númerica</v>
      </c>
      <c r="K387" s="88" t="str">
        <f>VLOOKUP(A387,'PAI 2025 GPS rempl2)'!$A$4:$V$503,20,0)</f>
        <v>2025-01-13</v>
      </c>
      <c r="L387" s="88" t="str">
        <f>VLOOKUP(A387,'PAI 2025 GPS rempl2)'!$A$4:$V$503,21,0)</f>
        <v>2025-12-31</v>
      </c>
      <c r="M387" s="88" t="str">
        <f>VLOOKUP(A387,'PAI 2025 GPS rempl2)'!$A$4:$V$503,22,0)</f>
        <v>6000-DESPACHO DEL SUPERINTENDENTE DELEGADO PARA EL CONTROL Y VERIFICACIÓN DE REGLAMENTOS TÉCNICOS Y METROLOGÍA LEGAL</v>
      </c>
      <c r="N387" s="88"/>
      <c r="O387" s="88"/>
      <c r="P387" s="88"/>
      <c r="Q387" s="88"/>
    </row>
    <row r="388" spans="1:17" x14ac:dyDescent="0.25">
      <c r="A388" s="87" t="s">
        <v>1446</v>
      </c>
      <c r="B388" s="87" t="s">
        <v>533</v>
      </c>
      <c r="C388" s="88" t="s">
        <v>1819</v>
      </c>
      <c r="D388" s="88" t="s">
        <v>1823</v>
      </c>
      <c r="E388" s="88" t="s">
        <v>724</v>
      </c>
      <c r="F388" s="88"/>
      <c r="G388" s="88"/>
      <c r="H388" s="88" t="str">
        <f>VLOOKUP(A388,'PAI 2025 GPS rempl2)'!$A$4:$V$503,15,0)</f>
        <v>Ejecutar el cronograma de visitas y requerimientos (Seguimiento al cronograma y evidencias de ejecución)</v>
      </c>
      <c r="I388" s="88">
        <f>VLOOKUP(A388,'PAI 2025 GPS rempl2)'!$A$4:$V$503,17,0)</f>
        <v>100</v>
      </c>
      <c r="J388" s="88" t="str">
        <f>VLOOKUP(A388,'PAI 2025 GPS rempl2)'!$A$4:$V$503,18,0)</f>
        <v>Porcentual</v>
      </c>
      <c r="K388" s="88" t="str">
        <f>VLOOKUP(A388,'PAI 2025 GPS rempl2)'!$A$4:$V$503,20,0)</f>
        <v>2025-01-13</v>
      </c>
      <c r="L388" s="88" t="str">
        <f>VLOOKUP(A388,'PAI 2025 GPS rempl2)'!$A$4:$V$503,21,0)</f>
        <v>2025-12-31</v>
      </c>
      <c r="M388" s="88" t="str">
        <f>VLOOKUP(A388,'PAI 2025 GPS rempl2)'!$A$4:$V$503,22,0)</f>
        <v>6000-DESPACHO DEL SUPERINTENDENTE DELEGADO PARA EL CONTROL Y VERIFICACIÓN DE REGLAMENTOS TÉCNICOS Y METROLOGÍA LEGAL</v>
      </c>
      <c r="N388" s="88"/>
      <c r="O388" s="88"/>
      <c r="P388" s="88"/>
      <c r="Q388" s="88"/>
    </row>
    <row r="389" spans="1:17" x14ac:dyDescent="0.25">
      <c r="A389" s="87" t="s">
        <v>1448</v>
      </c>
      <c r="B389" s="87" t="s">
        <v>533</v>
      </c>
      <c r="C389" s="88" t="s">
        <v>1819</v>
      </c>
      <c r="D389" s="88" t="s">
        <v>1823</v>
      </c>
      <c r="E389" s="88" t="s">
        <v>724</v>
      </c>
      <c r="F389" s="88"/>
      <c r="G389" s="88"/>
      <c r="H389" s="88" t="str">
        <f>VLOOKUP(A389,'PAI 2025 GPS rempl2)'!$A$4:$V$503,15,0)</f>
        <v>Evaluar el resultado de las campañas (Informe de resultados de la campaña)</v>
      </c>
      <c r="I389" s="88">
        <f>VLOOKUP(A389,'PAI 2025 GPS rempl2)'!$A$4:$V$503,17,0)</f>
        <v>1</v>
      </c>
      <c r="J389" s="88" t="str">
        <f>VLOOKUP(A389,'PAI 2025 GPS rempl2)'!$A$4:$V$503,18,0)</f>
        <v>Númerica</v>
      </c>
      <c r="K389" s="88" t="str">
        <f>VLOOKUP(A389,'PAI 2025 GPS rempl2)'!$A$4:$V$503,20,0)</f>
        <v>2025-01-13</v>
      </c>
      <c r="L389" s="88" t="str">
        <f>VLOOKUP(A389,'PAI 2025 GPS rempl2)'!$A$4:$V$503,21,0)</f>
        <v>2025-12-31</v>
      </c>
      <c r="M389" s="88" t="str">
        <f>VLOOKUP(A389,'PAI 2025 GPS rempl2)'!$A$4:$V$503,22,0)</f>
        <v>6000-DESPACHO DEL SUPERINTENDENTE DELEGADO PARA EL CONTROL Y VERIFICACIÓN DE REGLAMENTOS TÉCNICOS Y METROLOGÍA LEGAL</v>
      </c>
      <c r="N389" s="88"/>
      <c r="O389" s="88"/>
      <c r="P389" s="88"/>
      <c r="Q389" s="88"/>
    </row>
    <row r="390" spans="1:17" x14ac:dyDescent="0.25">
      <c r="A390" s="87" t="s">
        <v>1450</v>
      </c>
      <c r="B390" s="87" t="s">
        <v>523</v>
      </c>
      <c r="C390" s="88" t="s">
        <v>1819</v>
      </c>
      <c r="D390" s="88" t="s">
        <v>1823</v>
      </c>
      <c r="E390" s="88" t="s">
        <v>724</v>
      </c>
      <c r="F390" s="88" t="s">
        <v>10</v>
      </c>
      <c r="G390" s="88" t="str">
        <f>VLOOKUP(A390,'PAI 2025 GPS rempl2)'!$E$4:$L$502,8,0)</f>
        <v>C-3503-0200-0016-40401c</v>
      </c>
      <c r="H390" s="88" t="str">
        <f>VLOOKUP(A390,'PAI 2025 GPS rempl2)'!$A$4:$V$503,15,0)</f>
        <v>Campañas de control preventivo en surtidores de combustibles, balanzas, preempacados y alcoholímetros, realizadas</v>
      </c>
      <c r="I390" s="88">
        <f>VLOOKUP(A390,'PAI 2025 GPS rempl2)'!$A$4:$V$503,17,0)</f>
        <v>4</v>
      </c>
      <c r="J390" s="88" t="str">
        <f>VLOOKUP(A390,'PAI 2025 GPS rempl2)'!$A$4:$V$503,18,0)</f>
        <v>Númerica</v>
      </c>
      <c r="K390" s="88" t="str">
        <f>VLOOKUP(A390,'PAI 2025 GPS rempl2)'!$A$4:$V$503,20,0)</f>
        <v>2025-01-13</v>
      </c>
      <c r="L390" s="88" t="str">
        <f>VLOOKUP(A390,'PAI 2025 GPS rempl2)'!$A$4:$V$503,21,0)</f>
        <v>2025-12-31</v>
      </c>
      <c r="M390" s="88" t="str">
        <f>VLOOKUP(A390,'PAI 2025 GPS rempl2)'!$A$4:$V$503,22,0)</f>
        <v>6000-DESPACHO DEL SUPERINTENDENTE DELEGADO PARA EL CONTROL Y VERIFICACIÓN DE REGLAMENTOS TÉCNICOS Y METROLOGÍA LEGAL</v>
      </c>
      <c r="N390" s="88" t="s">
        <v>1691</v>
      </c>
      <c r="O390" s="88" t="s">
        <v>1692</v>
      </c>
      <c r="P390" s="88" t="s">
        <v>1863</v>
      </c>
      <c r="Q390" s="88" t="s">
        <v>2038</v>
      </c>
    </row>
    <row r="391" spans="1:17" x14ac:dyDescent="0.25">
      <c r="A391" s="87" t="s">
        <v>1451</v>
      </c>
      <c r="B391" s="87" t="s">
        <v>533</v>
      </c>
      <c r="C391" s="88" t="s">
        <v>1819</v>
      </c>
      <c r="D391" s="88" t="s">
        <v>1823</v>
      </c>
      <c r="E391" s="88" t="s">
        <v>724</v>
      </c>
      <c r="F391" s="88"/>
      <c r="G391" s="88"/>
      <c r="H391" s="88" t="str">
        <f>VLOOKUP(A391,'PAI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91" s="88">
        <f>VLOOKUP(A391,'PAI 2025 GPS rempl2)'!$A$4:$V$503,17,0)</f>
        <v>1</v>
      </c>
      <c r="J391" s="88" t="str">
        <f>VLOOKUP(A391,'PAI 2025 GPS rempl2)'!$A$4:$V$503,18,0)</f>
        <v>Númerica</v>
      </c>
      <c r="K391" s="88" t="str">
        <f>VLOOKUP(A391,'PAI 2025 GPS rempl2)'!$A$4:$V$503,20,0)</f>
        <v>2025-01-13</v>
      </c>
      <c r="L391" s="88" t="str">
        <f>VLOOKUP(A391,'PAI 2025 GPS rempl2)'!$A$4:$V$503,21,0)</f>
        <v>2025-08-28</v>
      </c>
      <c r="M391" s="88" t="str">
        <f>VLOOKUP(A391,'PAI 2025 GPS rempl2)'!$A$4:$V$503,22,0)</f>
        <v>6000-DESPACHO DEL SUPERINTENDENTE DELEGADO PARA EL CONTROL Y VERIFICACIÓN DE REGLAMENTOS TÉCNICOS Y METROLOGÍA LEGAL</v>
      </c>
      <c r="N391" s="88"/>
      <c r="O391" s="88"/>
      <c r="P391" s="88"/>
      <c r="Q391" s="88"/>
    </row>
    <row r="392" spans="1:17" x14ac:dyDescent="0.25">
      <c r="A392" s="87" t="s">
        <v>1452</v>
      </c>
      <c r="B392" s="87" t="s">
        <v>533</v>
      </c>
      <c r="C392" s="88" t="s">
        <v>1819</v>
      </c>
      <c r="D392" s="88" t="s">
        <v>1823</v>
      </c>
      <c r="E392" s="88" t="s">
        <v>724</v>
      </c>
      <c r="F392" s="88"/>
      <c r="G392" s="88"/>
      <c r="H392" s="88" t="str">
        <f>VLOOKUP(A392,'PAI 2025 GPS rempl2)'!$A$4:$V$503,15,0)</f>
        <v>Establecer el cronograma de visitas y requerimientos de cada una de las campañas en los sectores definidos (Cronograma)</v>
      </c>
      <c r="I392" s="88">
        <f>VLOOKUP(A392,'PAI 2025 GPS rempl2)'!$A$4:$V$503,17,0)</f>
        <v>1</v>
      </c>
      <c r="J392" s="88" t="str">
        <f>VLOOKUP(A392,'PAI 2025 GPS rempl2)'!$A$4:$V$503,18,0)</f>
        <v>Númerica</v>
      </c>
      <c r="K392" s="88" t="str">
        <f>VLOOKUP(A392,'PAI 2025 GPS rempl2)'!$A$4:$V$503,20,0)</f>
        <v>2025-01-13</v>
      </c>
      <c r="L392" s="88" t="str">
        <f>VLOOKUP(A392,'PAI 2025 GPS rempl2)'!$A$4:$V$503,21,0)</f>
        <v>2025-12-31</v>
      </c>
      <c r="M392" s="88" t="str">
        <f>VLOOKUP(A392,'PAI 2025 GPS rempl2)'!$A$4:$V$503,22,0)</f>
        <v>6000-DESPACHO DEL SUPERINTENDENTE DELEGADO PARA EL CONTROL Y VERIFICACIÓN DE REGLAMENTOS TÉCNICOS Y METROLOGÍA LEGAL</v>
      </c>
      <c r="N392" s="88"/>
      <c r="O392" s="88"/>
      <c r="P392" s="88"/>
      <c r="Q392" s="88"/>
    </row>
    <row r="393" spans="1:17" x14ac:dyDescent="0.25">
      <c r="A393" s="87" t="s">
        <v>1453</v>
      </c>
      <c r="B393" s="87" t="s">
        <v>533</v>
      </c>
      <c r="C393" s="88" t="s">
        <v>1819</v>
      </c>
      <c r="D393" s="88" t="s">
        <v>1823</v>
      </c>
      <c r="E393" s="88" t="s">
        <v>724</v>
      </c>
      <c r="F393" s="88"/>
      <c r="G393" s="88"/>
      <c r="H393" s="88" t="str">
        <f>VLOOKUP(A393,'PAI 2025 GPS rempl2)'!$A$4:$V$503,15,0)</f>
        <v>Ejecutar el cronograma de visitas y requerimientos (Seguimiento al cronograma y evidencias de ejecución)</v>
      </c>
      <c r="I393" s="88">
        <f>VLOOKUP(A393,'PAI 2025 GPS rempl2)'!$A$4:$V$503,17,0)</f>
        <v>100</v>
      </c>
      <c r="J393" s="88" t="str">
        <f>VLOOKUP(A393,'PAI 2025 GPS rempl2)'!$A$4:$V$503,18,0)</f>
        <v>Porcentual</v>
      </c>
      <c r="K393" s="88" t="str">
        <f>VLOOKUP(A393,'PAI 2025 GPS rempl2)'!$A$4:$V$503,20,0)</f>
        <v>2025-01-13</v>
      </c>
      <c r="L393" s="88" t="str">
        <f>VLOOKUP(A393,'PAI 2025 GPS rempl2)'!$A$4:$V$503,21,0)</f>
        <v>2025-12-31</v>
      </c>
      <c r="M393" s="88" t="str">
        <f>VLOOKUP(A393,'PAI 2025 GPS rempl2)'!$A$4:$V$503,22,0)</f>
        <v>6000-DESPACHO DEL SUPERINTENDENTE DELEGADO PARA EL CONTROL Y VERIFICACIÓN DE REGLAMENTOS TÉCNICOS Y METROLOGÍA LEGAL</v>
      </c>
      <c r="N393" s="88"/>
      <c r="O393" s="88"/>
      <c r="P393" s="88"/>
      <c r="Q393" s="88"/>
    </row>
    <row r="394" spans="1:17" x14ac:dyDescent="0.25">
      <c r="A394" s="87" t="s">
        <v>1454</v>
      </c>
      <c r="B394" s="87" t="s">
        <v>533</v>
      </c>
      <c r="C394" s="88" t="s">
        <v>1819</v>
      </c>
      <c r="D394" s="88" t="s">
        <v>1823</v>
      </c>
      <c r="E394" s="88" t="s">
        <v>724</v>
      </c>
      <c r="F394" s="88"/>
      <c r="G394" s="88"/>
      <c r="H394" s="88" t="str">
        <f>VLOOKUP(A394,'PAI 2025 GPS rempl2)'!$A$4:$V$503,15,0)</f>
        <v>Evaluar el resultado de las campañas (Informe de resultados de la campaña)</v>
      </c>
      <c r="I394" s="88">
        <f>VLOOKUP(A394,'PAI 2025 GPS rempl2)'!$A$4:$V$503,17,0)</f>
        <v>1</v>
      </c>
      <c r="J394" s="88" t="str">
        <f>VLOOKUP(A394,'PAI 2025 GPS rempl2)'!$A$4:$V$503,18,0)</f>
        <v>Númerica</v>
      </c>
      <c r="K394" s="88" t="str">
        <f>VLOOKUP(A394,'PAI 2025 GPS rempl2)'!$A$4:$V$503,20,0)</f>
        <v>2025-01-13</v>
      </c>
      <c r="L394" s="88" t="str">
        <f>VLOOKUP(A394,'PAI 2025 GPS rempl2)'!$A$4:$V$503,21,0)</f>
        <v>2025-12-31</v>
      </c>
      <c r="M394" s="88" t="str">
        <f>VLOOKUP(A394,'PAI 2025 GPS rempl2)'!$A$4:$V$503,22,0)</f>
        <v>6000-DESPACHO DEL SUPERINTENDENTE DELEGADO PARA EL CONTROL Y VERIFICACIÓN DE REGLAMENTOS TÉCNICOS Y METROLOGÍA LEGAL</v>
      </c>
      <c r="N394" s="88"/>
      <c r="O394" s="88"/>
      <c r="P394" s="88"/>
      <c r="Q394" s="88"/>
    </row>
    <row r="395" spans="1:17" x14ac:dyDescent="0.25">
      <c r="A395" s="87" t="s">
        <v>1455</v>
      </c>
      <c r="B395" s="87" t="s">
        <v>523</v>
      </c>
      <c r="C395" s="88" t="s">
        <v>1819</v>
      </c>
      <c r="D395" s="88" t="s">
        <v>1823</v>
      </c>
      <c r="E395" s="88" t="s">
        <v>724</v>
      </c>
      <c r="F395" s="88" t="s">
        <v>10</v>
      </c>
      <c r="G395" s="88" t="str">
        <f>VLOOKUP(A395,'PAI 2025 GPS rempl2)'!$E$4:$L$502,8,0)</f>
        <v>C-3503-0200-0016-40401c</v>
      </c>
      <c r="H395" s="88" t="str">
        <f>VLOOKUP(A395,'PAI 2025 GPS rempl2)'!$A$4:$V$503,15,0)</f>
        <v>Campañas de control preventivo en control de precios de combustibles, medicamentos y leche cruda, realizadas</v>
      </c>
      <c r="I395" s="88">
        <f>VLOOKUP(A395,'PAI 2025 GPS rempl2)'!$A$4:$V$503,17,0)</f>
        <v>4</v>
      </c>
      <c r="J395" s="88" t="str">
        <f>VLOOKUP(A395,'PAI 2025 GPS rempl2)'!$A$4:$V$503,18,0)</f>
        <v>Númerica</v>
      </c>
      <c r="K395" s="88" t="str">
        <f>VLOOKUP(A395,'PAI 2025 GPS rempl2)'!$A$4:$V$503,20,0)</f>
        <v>2025-01-13</v>
      </c>
      <c r="L395" s="88" t="str">
        <f>VLOOKUP(A395,'PAI 2025 GPS rempl2)'!$A$4:$V$503,21,0)</f>
        <v>2025-12-31</v>
      </c>
      <c r="M395" s="88" t="str">
        <f>VLOOKUP(A395,'PAI 2025 GPS rempl2)'!$A$4:$V$503,22,0)</f>
        <v>6000-DESPACHO DEL SUPERINTENDENTE DELEGADO PARA EL CONTROL Y VERIFICACIÓN DE REGLAMENTOS TÉCNICOS Y METROLOGÍA LEGAL</v>
      </c>
      <c r="N395" s="88" t="s">
        <v>1691</v>
      </c>
      <c r="O395" s="88" t="s">
        <v>1692</v>
      </c>
      <c r="P395" s="88" t="s">
        <v>1863</v>
      </c>
      <c r="Q395" s="88" t="s">
        <v>2038</v>
      </c>
    </row>
    <row r="396" spans="1:17" x14ac:dyDescent="0.25">
      <c r="A396" s="87" t="s">
        <v>1456</v>
      </c>
      <c r="B396" s="87" t="s">
        <v>533</v>
      </c>
      <c r="C396" s="88" t="s">
        <v>1819</v>
      </c>
      <c r="D396" s="88" t="s">
        <v>1823</v>
      </c>
      <c r="E396" s="88" t="s">
        <v>724</v>
      </c>
      <c r="F396" s="88"/>
      <c r="G396" s="88"/>
      <c r="H396" s="88" t="str">
        <f>VLOOKUP(A396,'PAI 2025 GPS rempl2)'!$A$4:$V$503,15,0)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96" s="88">
        <f>VLOOKUP(A396,'PAI 2025 GPS rempl2)'!$A$4:$V$503,17,0)</f>
        <v>1</v>
      </c>
      <c r="J396" s="88" t="str">
        <f>VLOOKUP(A396,'PAI 2025 GPS rempl2)'!$A$4:$V$503,18,0)</f>
        <v>Númerica</v>
      </c>
      <c r="K396" s="88" t="str">
        <f>VLOOKUP(A396,'PAI 2025 GPS rempl2)'!$A$4:$V$503,20,0)</f>
        <v>2025-01-13</v>
      </c>
      <c r="L396" s="88" t="str">
        <f>VLOOKUP(A396,'PAI 2025 GPS rempl2)'!$A$4:$V$503,21,0)</f>
        <v>2025-08-28</v>
      </c>
      <c r="M396" s="88" t="str">
        <f>VLOOKUP(A396,'PAI 2025 GPS rempl2)'!$A$4:$V$503,22,0)</f>
        <v>6000-DESPACHO DEL SUPERINTENDENTE DELEGADO PARA EL CONTROL Y VERIFICACIÓN DE REGLAMENTOS TÉCNICOS Y METROLOGÍA LEGAL</v>
      </c>
      <c r="N396" s="88"/>
      <c r="O396" s="88"/>
      <c r="P396" s="88"/>
      <c r="Q396" s="88"/>
    </row>
    <row r="397" spans="1:17" x14ac:dyDescent="0.25">
      <c r="A397" s="87" t="s">
        <v>1457</v>
      </c>
      <c r="B397" s="87" t="s">
        <v>533</v>
      </c>
      <c r="C397" s="88" t="s">
        <v>1819</v>
      </c>
      <c r="D397" s="88" t="s">
        <v>1823</v>
      </c>
      <c r="E397" s="88" t="s">
        <v>724</v>
      </c>
      <c r="F397" s="88"/>
      <c r="G397" s="88"/>
      <c r="H397" s="88" t="str">
        <f>VLOOKUP(A397,'PAI 2025 GPS rempl2)'!$A$4:$V$503,15,0)</f>
        <v>Establecer el cronograma de visitas y requerimientos de cada una de las campañas en los sectores definidos (Cronograma)</v>
      </c>
      <c r="I397" s="88">
        <f>VLOOKUP(A397,'PAI 2025 GPS rempl2)'!$A$4:$V$503,17,0)</f>
        <v>1</v>
      </c>
      <c r="J397" s="88" t="str">
        <f>VLOOKUP(A397,'PAI 2025 GPS rempl2)'!$A$4:$V$503,18,0)</f>
        <v>Númerica</v>
      </c>
      <c r="K397" s="88" t="str">
        <f>VLOOKUP(A397,'PAI 2025 GPS rempl2)'!$A$4:$V$503,20,0)</f>
        <v>2025-01-13</v>
      </c>
      <c r="L397" s="88" t="str">
        <f>VLOOKUP(A397,'PAI 2025 GPS rempl2)'!$A$4:$V$503,21,0)</f>
        <v>2025-12-31</v>
      </c>
      <c r="M397" s="88" t="str">
        <f>VLOOKUP(A397,'PAI 2025 GPS rempl2)'!$A$4:$V$503,22,0)</f>
        <v>6000-DESPACHO DEL SUPERINTENDENTE DELEGADO PARA EL CONTROL Y VERIFICACIÓN DE REGLAMENTOS TÉCNICOS Y METROLOGÍA LEGAL</v>
      </c>
      <c r="N397" s="88"/>
      <c r="O397" s="88"/>
      <c r="P397" s="88"/>
      <c r="Q397" s="88"/>
    </row>
    <row r="398" spans="1:17" x14ac:dyDescent="0.25">
      <c r="A398" s="87" t="s">
        <v>1458</v>
      </c>
      <c r="B398" s="87" t="s">
        <v>533</v>
      </c>
      <c r="C398" s="88" t="s">
        <v>1819</v>
      </c>
      <c r="D398" s="88" t="s">
        <v>1823</v>
      </c>
      <c r="E398" s="88" t="s">
        <v>724</v>
      </c>
      <c r="F398" s="88"/>
      <c r="G398" s="88"/>
      <c r="H398" s="88" t="str">
        <f>VLOOKUP(A398,'PAI 2025 GPS rempl2)'!$A$4:$V$503,15,0)</f>
        <v>Ejecutar el cronograma de visitas y requerimientos (Seguimiento al cronograma y evidencias de ejecución)</v>
      </c>
      <c r="I398" s="88">
        <f>VLOOKUP(A398,'PAI 2025 GPS rempl2)'!$A$4:$V$503,17,0)</f>
        <v>100</v>
      </c>
      <c r="J398" s="88" t="str">
        <f>VLOOKUP(A398,'PAI 2025 GPS rempl2)'!$A$4:$V$503,18,0)</f>
        <v>Porcentual</v>
      </c>
      <c r="K398" s="88" t="str">
        <f>VLOOKUP(A398,'PAI 2025 GPS rempl2)'!$A$4:$V$503,20,0)</f>
        <v>2025-01-13</v>
      </c>
      <c r="L398" s="88" t="str">
        <f>VLOOKUP(A398,'PAI 2025 GPS rempl2)'!$A$4:$V$503,21,0)</f>
        <v>2025-12-31</v>
      </c>
      <c r="M398" s="88" t="str">
        <f>VLOOKUP(A398,'PAI 2025 GPS rempl2)'!$A$4:$V$503,22,0)</f>
        <v>6000-DESPACHO DEL SUPERINTENDENTE DELEGADO PARA EL CONTROL Y VERIFICACIÓN DE REGLAMENTOS TÉCNICOS Y METROLOGÍA LEGAL</v>
      </c>
      <c r="N398" s="88"/>
      <c r="O398" s="88"/>
      <c r="P398" s="88"/>
      <c r="Q398" s="88"/>
    </row>
    <row r="399" spans="1:17" x14ac:dyDescent="0.25">
      <c r="A399" s="87" t="s">
        <v>1459</v>
      </c>
      <c r="B399" s="87" t="s">
        <v>533</v>
      </c>
      <c r="C399" s="88" t="s">
        <v>1819</v>
      </c>
      <c r="D399" s="88" t="s">
        <v>1823</v>
      </c>
      <c r="E399" s="88" t="s">
        <v>724</v>
      </c>
      <c r="F399" s="88"/>
      <c r="G399" s="88"/>
      <c r="H399" s="88" t="str">
        <f>VLOOKUP(A399,'PAI 2025 GPS rempl2)'!$A$4:$V$503,15,0)</f>
        <v>Evaluar el resultado de las campañas (Informe de resultados de la campaña)</v>
      </c>
      <c r="I399" s="88">
        <f>VLOOKUP(A399,'PAI 2025 GPS rempl2)'!$A$4:$V$503,17,0)</f>
        <v>1</v>
      </c>
      <c r="J399" s="88" t="str">
        <f>VLOOKUP(A399,'PAI 2025 GPS rempl2)'!$A$4:$V$503,18,0)</f>
        <v>Númerica</v>
      </c>
      <c r="K399" s="88" t="str">
        <f>VLOOKUP(A399,'PAI 2025 GPS rempl2)'!$A$4:$V$503,20,0)</f>
        <v>2025-01-13</v>
      </c>
      <c r="L399" s="88" t="str">
        <f>VLOOKUP(A399,'PAI 2025 GPS rempl2)'!$A$4:$V$503,21,0)</f>
        <v>2025-12-31</v>
      </c>
      <c r="M399" s="88" t="str">
        <f>VLOOKUP(A399,'PAI 2025 GPS rempl2)'!$A$4:$V$503,22,0)</f>
        <v>6000-DESPACHO DEL SUPERINTENDENTE DELEGADO PARA EL CONTROL Y VERIFICACIÓN DE REGLAMENTOS TÉCNICOS Y METROLOGÍA LEGAL</v>
      </c>
      <c r="N399" s="88"/>
      <c r="O399" s="88"/>
      <c r="P399" s="88"/>
      <c r="Q399" s="88"/>
    </row>
    <row r="400" spans="1:17" x14ac:dyDescent="0.25">
      <c r="A400" s="87" t="s">
        <v>1460</v>
      </c>
      <c r="B400" s="87" t="s">
        <v>523</v>
      </c>
      <c r="C400" s="88" t="s">
        <v>1819</v>
      </c>
      <c r="D400" s="88" t="s">
        <v>1830</v>
      </c>
      <c r="E400" s="88" t="s">
        <v>1734</v>
      </c>
      <c r="F400" s="88" t="s">
        <v>10</v>
      </c>
      <c r="G400" s="88" t="str">
        <f>VLOOKUP(A400,'PAI 2025 GPS rempl2)'!$E$4:$L$502,8,0)</f>
        <v>C-3503-0200-0016-40401c</v>
      </c>
      <c r="H400" s="88" t="str">
        <f>VLOOKUP(A400,'PAI 2025 GPS rempl2)'!$A$4:$V$503,15,0)</f>
        <v>Proyecto de Reglamento Técnico Metrológico de Medidores de Agua de uso residencial</v>
      </c>
      <c r="I400" s="88">
        <f>VLOOKUP(A400,'PAI 2025 GPS rempl2)'!$A$4:$V$503,17,0)</f>
        <v>100</v>
      </c>
      <c r="J400" s="88" t="str">
        <f>VLOOKUP(A400,'PAI 2025 GPS rempl2)'!$A$4:$V$503,18,0)</f>
        <v>Porcentual</v>
      </c>
      <c r="K400" s="88" t="str">
        <f>VLOOKUP(A400,'PAI 2025 GPS rempl2)'!$A$4:$V$503,20,0)</f>
        <v>2025-02-03</v>
      </c>
      <c r="L400" s="88" t="str">
        <f>VLOOKUP(A400,'PAI 2025 GPS rempl2)'!$A$4:$V$503,21,0)</f>
        <v>2025-10-17</v>
      </c>
      <c r="M400" s="88" t="str">
        <f>VLOOKUP(A400,'PAI 2025 GPS rempl2)'!$A$4:$V$503,22,0)</f>
        <v>6000-DESPACHO DEL SUPERINTENDENTE DELEGADO PARA EL CONTROL Y VERIFICACIÓN DE REGLAMENTOS TÉCNICOS Y METROLOGÍA LEGAL</v>
      </c>
      <c r="N400" s="88" t="s">
        <v>1691</v>
      </c>
      <c r="O400" s="88" t="s">
        <v>1692</v>
      </c>
      <c r="P400" s="88" t="s">
        <v>1864</v>
      </c>
      <c r="Q400" s="88" t="s">
        <v>2038</v>
      </c>
    </row>
    <row r="401" spans="1:17" x14ac:dyDescent="0.25">
      <c r="A401" s="87" t="s">
        <v>1462</v>
      </c>
      <c r="B401" s="87" t="s">
        <v>533</v>
      </c>
      <c r="C401" s="88" t="s">
        <v>1819</v>
      </c>
      <c r="D401" s="88" t="s">
        <v>1830</v>
      </c>
      <c r="E401" s="88" t="s">
        <v>1734</v>
      </c>
      <c r="F401" s="88"/>
      <c r="G401" s="88"/>
      <c r="H401" s="88" t="str">
        <f>VLOOKUP(A401,'PAI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1" s="88">
        <f>VLOOKUP(A401,'PAI 2025 GPS rempl2)'!$A$4:$V$503,17,0)</f>
        <v>1</v>
      </c>
      <c r="J401" s="88" t="str">
        <f>VLOOKUP(A401,'PAI 2025 GPS rempl2)'!$A$4:$V$503,18,0)</f>
        <v>Númerica</v>
      </c>
      <c r="K401" s="88" t="str">
        <f>VLOOKUP(A401,'PAI 2025 GPS rempl2)'!$A$4:$V$503,20,0)</f>
        <v>2025-02-03</v>
      </c>
      <c r="L401" s="88" t="str">
        <f>VLOOKUP(A401,'PAI 2025 GPS rempl2)'!$A$4:$V$503,21,0)</f>
        <v>2025-03-14</v>
      </c>
      <c r="M401" s="88" t="str">
        <f>VLOOKUP(A401,'PAI 2025 GPS rempl2)'!$A$4:$V$503,22,0)</f>
        <v>6000-DESPACHO DEL SUPERINTENDENTE DELEGADO PARA EL CONTROL Y VERIFICACIÓN DE REGLAMENTOS TÉCNICOS Y METROLOGÍA LEGAL</v>
      </c>
      <c r="N401" s="88"/>
      <c r="O401" s="88"/>
      <c r="P401" s="88"/>
      <c r="Q401" s="88"/>
    </row>
    <row r="402" spans="1:17" x14ac:dyDescent="0.25">
      <c r="A402" s="87" t="s">
        <v>1464</v>
      </c>
      <c r="B402" s="87" t="s">
        <v>533</v>
      </c>
      <c r="C402" s="88" t="s">
        <v>1819</v>
      </c>
      <c r="D402" s="88" t="s">
        <v>1830</v>
      </c>
      <c r="E402" s="88" t="s">
        <v>1734</v>
      </c>
      <c r="F402" s="88"/>
      <c r="G402" s="88"/>
      <c r="H402" s="88" t="str">
        <f>VLOOKUP(A402,'PAI 2025 GPS rempl2)'!$A$4:$V$503,15,0)</f>
        <v>Remitir el proyecto de acto administrativo a la Dirección de Regulación del Ministerio de Comercio, Industria y Turismo para obtener concepto previo. (correo electrónico de remisión (o memo de traslado) y proyecto de acto administrativo  / Único entregable)</v>
      </c>
      <c r="I402" s="88">
        <f>VLOOKUP(A402,'PAI 2025 GPS rempl2)'!$A$4:$V$503,17,0)</f>
        <v>1</v>
      </c>
      <c r="J402" s="88" t="str">
        <f>VLOOKUP(A402,'PAI 2025 GPS rempl2)'!$A$4:$V$503,18,0)</f>
        <v>Númerica</v>
      </c>
      <c r="K402" s="88" t="str">
        <f>VLOOKUP(A402,'PAI 2025 GPS rempl2)'!$A$4:$V$503,20,0)</f>
        <v>2025-03-17</v>
      </c>
      <c r="L402" s="88" t="str">
        <f>VLOOKUP(A402,'PAI 2025 GPS rempl2)'!$A$4:$V$503,21,0)</f>
        <v>2025-04-04</v>
      </c>
      <c r="M402" s="88" t="str">
        <f>VLOOKUP(A402,'PAI 2025 GPS rempl2)'!$A$4:$V$503,22,0)</f>
        <v>6000-DESPACHO DEL SUPERINTENDENTE DELEGADO PARA EL CONTROL Y VERIFICACIÓN DE REGLAMENTOS TÉCNICOS Y METROLOGÍA LEGAL</v>
      </c>
      <c r="N402" s="88"/>
      <c r="O402" s="88"/>
      <c r="P402" s="88"/>
      <c r="Q402" s="88"/>
    </row>
    <row r="403" spans="1:17" x14ac:dyDescent="0.25">
      <c r="A403" s="87" t="s">
        <v>1467</v>
      </c>
      <c r="B403" s="87" t="s">
        <v>533</v>
      </c>
      <c r="C403" s="88" t="s">
        <v>1819</v>
      </c>
      <c r="D403" s="88" t="s">
        <v>1830</v>
      </c>
      <c r="E403" s="88" t="s">
        <v>1734</v>
      </c>
      <c r="F403" s="88"/>
      <c r="G403" s="88"/>
      <c r="H403" s="88" t="str">
        <f>VLOOKUP(A403,'PAI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3" s="88">
        <f>VLOOKUP(A403,'PAI 2025 GPS rempl2)'!$A$4:$V$503,17,0)</f>
        <v>1</v>
      </c>
      <c r="J403" s="88" t="str">
        <f>VLOOKUP(A403,'PAI 2025 GPS rempl2)'!$A$4:$V$503,18,0)</f>
        <v>Númerica</v>
      </c>
      <c r="K403" s="88" t="str">
        <f>VLOOKUP(A403,'PAI 2025 GPS rempl2)'!$A$4:$V$503,20,0)</f>
        <v>2025-04-07</v>
      </c>
      <c r="L403" s="88" t="str">
        <f>VLOOKUP(A403,'PAI 2025 GPS rempl2)'!$A$4:$V$503,21,0)</f>
        <v>2025-05-02</v>
      </c>
      <c r="M403" s="88" t="str">
        <f>VLOOKUP(A403,'PAI 2025 GPS rempl2)'!$A$4:$V$503,22,0)</f>
        <v>6000-DESPACHO DEL SUPERINTENDENTE DELEGADO PARA EL CONTROL Y VERIFICACIÓN DE REGLAMENTOS TÉCNICOS Y METROLOGÍA LEGAL</v>
      </c>
      <c r="N403" s="88"/>
      <c r="O403" s="88"/>
      <c r="P403" s="88"/>
      <c r="Q403" s="88"/>
    </row>
    <row r="404" spans="1:17" x14ac:dyDescent="0.25">
      <c r="A404" s="87" t="s">
        <v>1469</v>
      </c>
      <c r="B404" s="87" t="s">
        <v>533</v>
      </c>
      <c r="C404" s="88" t="s">
        <v>1819</v>
      </c>
      <c r="D404" s="88" t="s">
        <v>1830</v>
      </c>
      <c r="E404" s="88" t="s">
        <v>1734</v>
      </c>
      <c r="F404" s="88"/>
      <c r="G404" s="88"/>
      <c r="H404" s="88" t="str">
        <f>VLOOKUP(A404,'PAI 2025 GPS rempl2)'!$A$4:$V$503,15,0)</f>
        <v>Remitir el proyecto de acto administrativo a abogacía de la competencia. (correo electrónico de remisión (o memo de traslado) y proyecto de acto administrativo  / Único entregable)</v>
      </c>
      <c r="I404" s="88">
        <f>VLOOKUP(A404,'PAI 2025 GPS rempl2)'!$A$4:$V$503,17,0)</f>
        <v>1</v>
      </c>
      <c r="J404" s="88" t="str">
        <f>VLOOKUP(A404,'PAI 2025 GPS rempl2)'!$A$4:$V$503,18,0)</f>
        <v>Númerica</v>
      </c>
      <c r="K404" s="88" t="str">
        <f>VLOOKUP(A404,'PAI 2025 GPS rempl2)'!$A$4:$V$503,20,0)</f>
        <v>2025-05-05</v>
      </c>
      <c r="L404" s="88" t="str">
        <f>VLOOKUP(A404,'PAI 2025 GPS rempl2)'!$A$4:$V$503,21,0)</f>
        <v>2025-05-23</v>
      </c>
      <c r="M404" s="88" t="str">
        <f>VLOOKUP(A404,'PAI 2025 GPS rempl2)'!$A$4:$V$503,22,0)</f>
        <v>6000-DESPACHO DEL SUPERINTENDENTE DELEGADO PARA EL CONTROL Y VERIFICACIÓN DE REGLAMENTOS TÉCNICOS Y METROLOGÍA LEGAL</v>
      </c>
      <c r="N404" s="88"/>
      <c r="O404" s="88"/>
      <c r="P404" s="88"/>
      <c r="Q404" s="88"/>
    </row>
    <row r="405" spans="1:17" x14ac:dyDescent="0.25">
      <c r="A405" s="87" t="s">
        <v>1471</v>
      </c>
      <c r="B405" s="87" t="s">
        <v>533</v>
      </c>
      <c r="C405" s="88" t="s">
        <v>1819</v>
      </c>
      <c r="D405" s="88" t="s">
        <v>1830</v>
      </c>
      <c r="E405" s="88" t="s">
        <v>1734</v>
      </c>
      <c r="F405" s="88"/>
      <c r="G405" s="88"/>
      <c r="H405" s="88" t="str">
        <f>VLOOKUP(A405,'PAI 2025 GPS rempl2)'!$A$4:$V$503,15,0)</f>
        <v>Ajustar el proyecto de acto administrativo acorde con comentarios, si hubiere lugar y enviar al Grupo de regulación para su expedición. (Correo electrónico de remisión y proyecto de acto administrativo ajustado / Único entregable)</v>
      </c>
      <c r="I405" s="88">
        <f>VLOOKUP(A405,'PAI 2025 GPS rempl2)'!$A$4:$V$503,17,0)</f>
        <v>1</v>
      </c>
      <c r="J405" s="88" t="str">
        <f>VLOOKUP(A405,'PAI 2025 GPS rempl2)'!$A$4:$V$503,18,0)</f>
        <v>Númerica</v>
      </c>
      <c r="K405" s="88" t="str">
        <f>VLOOKUP(A405,'PAI 2025 GPS rempl2)'!$A$4:$V$503,20,0)</f>
        <v>2025-06-20</v>
      </c>
      <c r="L405" s="88" t="str">
        <f>VLOOKUP(A405,'PAI 2025 GPS rempl2)'!$A$4:$V$503,21,0)</f>
        <v>2025-10-17</v>
      </c>
      <c r="M405" s="88" t="str">
        <f>VLOOKUP(A405,'PAI 2025 GPS rempl2)'!$A$4:$V$503,22,0)</f>
        <v>6000-DESPACHO DEL SUPERINTENDENTE DELEGADO PARA EL CONTROL Y VERIFICACIÓN DE REGLAMENTOS TÉCNICOS Y METROLOGÍA LEGAL</v>
      </c>
      <c r="N405" s="88"/>
      <c r="O405" s="88"/>
      <c r="P405" s="88"/>
      <c r="Q405" s="88"/>
    </row>
    <row r="406" spans="1:17" x14ac:dyDescent="0.25">
      <c r="A406" s="87" t="s">
        <v>1472</v>
      </c>
      <c r="B406" s="87" t="s">
        <v>523</v>
      </c>
      <c r="C406" s="88" t="s">
        <v>1819</v>
      </c>
      <c r="D406" s="88" t="s">
        <v>1830</v>
      </c>
      <c r="E406" s="88" t="s">
        <v>1734</v>
      </c>
      <c r="F406" s="88" t="s">
        <v>10</v>
      </c>
      <c r="G406" s="88" t="str">
        <f>VLOOKUP(A406,'PAI 2025 GPS rempl2)'!$E$4:$L$502,8,0)</f>
        <v>C-3503-0200-0016-40401c</v>
      </c>
      <c r="H406" s="88" t="str">
        <f>VLOOKUP(A406,'PAI 2025 GPS rempl2)'!$A$4:$V$503,15,0)</f>
        <v>Proyecto de Reglamento Técnico Metrológico de Medidores de Gas de uso residencial</v>
      </c>
      <c r="I406" s="88">
        <f>VLOOKUP(A406,'PAI 2025 GPS rempl2)'!$A$4:$V$503,17,0)</f>
        <v>85</v>
      </c>
      <c r="J406" s="88" t="str">
        <f>VLOOKUP(A406,'PAI 2025 GPS rempl2)'!$A$4:$V$503,18,0)</f>
        <v>Porcentual</v>
      </c>
      <c r="K406" s="88" t="str">
        <f>VLOOKUP(A406,'PAI 2025 GPS rempl2)'!$A$4:$V$503,20,0)</f>
        <v>2025-02-19</v>
      </c>
      <c r="L406" s="88" t="str">
        <f>VLOOKUP(A406,'PAI 2025 GPS rempl2)'!$A$4:$V$503,21,0)</f>
        <v>2025-10-31</v>
      </c>
      <c r="M406" s="88" t="str">
        <f>VLOOKUP(A406,'PAI 2025 GPS rempl2)'!$A$4:$V$503,22,0)</f>
        <v>6000-DESPACHO DEL SUPERINTENDENTE DELEGADO PARA EL CONTROL Y VERIFICACIÓN DE REGLAMENTOS TÉCNICOS Y METROLOGÍA LEGAL</v>
      </c>
      <c r="N406" s="88" t="s">
        <v>1691</v>
      </c>
      <c r="O406" s="88" t="s">
        <v>1692</v>
      </c>
      <c r="P406" s="88" t="s">
        <v>1864</v>
      </c>
      <c r="Q406" s="88" t="s">
        <v>2038</v>
      </c>
    </row>
    <row r="407" spans="1:17" x14ac:dyDescent="0.25">
      <c r="A407" s="87" t="s">
        <v>1474</v>
      </c>
      <c r="B407" s="87" t="s">
        <v>533</v>
      </c>
      <c r="C407" s="88" t="s">
        <v>1819</v>
      </c>
      <c r="D407" s="88" t="s">
        <v>1830</v>
      </c>
      <c r="E407" s="88" t="s">
        <v>1734</v>
      </c>
      <c r="F407" s="88"/>
      <c r="G407" s="88"/>
      <c r="H407" s="88" t="str">
        <f>VLOOKUP(A407,'PAI 2025 GPS rempl2)'!$A$4:$V$503,15,0)</f>
        <v>Enviar proyecto de resolución al Grupo de Regulación para revisión. (Correo electrónico de remisión y proyecto de acto administrativo / Único entregable)</v>
      </c>
      <c r="I407" s="88">
        <f>VLOOKUP(A407,'PAI 2025 GPS rempl2)'!$A$4:$V$503,17,0)</f>
        <v>1</v>
      </c>
      <c r="J407" s="88" t="str">
        <f>VLOOKUP(A407,'PAI 2025 GPS rempl2)'!$A$4:$V$503,18,0)</f>
        <v>Númerica</v>
      </c>
      <c r="K407" s="88" t="str">
        <f>VLOOKUP(A407,'PAI 2025 GPS rempl2)'!$A$4:$V$503,20,0)</f>
        <v>2025-02-19</v>
      </c>
      <c r="L407" s="88" t="str">
        <f>VLOOKUP(A407,'PAI 2025 GPS rempl2)'!$A$4:$V$503,21,0)</f>
        <v>2025-03-05</v>
      </c>
      <c r="M407" s="88" t="str">
        <f>VLOOKUP(A407,'PAI 2025 GPS rempl2)'!$A$4:$V$503,22,0)</f>
        <v>6000-DESPACHO DEL SUPERINTENDENTE DELEGADO PARA EL CONTROL Y VERIFICACIÓN DE REGLAMENTOS TÉCNICOS Y METROLOGÍA LEGAL</v>
      </c>
      <c r="N407" s="88"/>
      <c r="O407" s="88"/>
      <c r="P407" s="88"/>
      <c r="Q407" s="88"/>
    </row>
    <row r="408" spans="1:17" x14ac:dyDescent="0.25">
      <c r="A408" s="87" t="s">
        <v>1477</v>
      </c>
      <c r="B408" s="87" t="s">
        <v>533</v>
      </c>
      <c r="C408" s="88" t="s">
        <v>1819</v>
      </c>
      <c r="D408" s="88" t="s">
        <v>1830</v>
      </c>
      <c r="E408" s="88" t="s">
        <v>1734</v>
      </c>
      <c r="F408" s="88"/>
      <c r="G408" s="88"/>
      <c r="H408" s="88" t="str">
        <f>VLOOKUP(A408,'PAI 2025 GPS rempl2)'!$A$4:$V$503,15,0)</f>
        <v>Revisar jurídicamente el proyecto de resolución y enviarlo a la dependencia solicitante. (Proyecto de resolución con observaciones y memorando y/o  correo electrónico de remisión a la dependencia solicitante)</v>
      </c>
      <c r="I408" s="88">
        <f>VLOOKUP(A408,'PAI 2025 GPS rempl2)'!$A$4:$V$503,17,0)</f>
        <v>1</v>
      </c>
      <c r="J408" s="88" t="str">
        <f>VLOOKUP(A408,'PAI 2025 GPS rempl2)'!$A$4:$V$503,18,0)</f>
        <v>Númerica</v>
      </c>
      <c r="K408" s="88" t="str">
        <f>VLOOKUP(A408,'PAI 2025 GPS rempl2)'!$A$4:$V$503,20,0)</f>
        <v>2025-03-06</v>
      </c>
      <c r="L408" s="88" t="str">
        <f>VLOOKUP(A408,'PAI 2025 GPS rempl2)'!$A$4:$V$503,21,0)</f>
        <v>2025-03-20</v>
      </c>
      <c r="M408" s="88" t="str">
        <f>VLOOKUP(A408,'PAI 2025 GPS rempl2)'!$A$4:$V$503,22,0)</f>
        <v>6000-DESPACHO DEL SUPERINTENDENTE DELEGADO PARA EL CONTROL Y VERIFICACIÓN DE REGLAMENTOS TÉCNICOS Y METROLOGÍA LEGAL</v>
      </c>
      <c r="N408" s="88"/>
      <c r="O408" s="88"/>
      <c r="P408" s="88"/>
      <c r="Q408" s="88"/>
    </row>
    <row r="409" spans="1:17" x14ac:dyDescent="0.25">
      <c r="A409" s="87" t="s">
        <v>1480</v>
      </c>
      <c r="B409" s="87" t="s">
        <v>533</v>
      </c>
      <c r="C409" s="88" t="s">
        <v>1819</v>
      </c>
      <c r="D409" s="88" t="s">
        <v>1830</v>
      </c>
      <c r="E409" s="88" t="s">
        <v>1734</v>
      </c>
      <c r="F409" s="88"/>
      <c r="G409" s="88"/>
      <c r="H409" s="88" t="str">
        <f>VLOOKUP(A409,'PAI 2025 GPS rempl2)'!$A$4:$V$503,15,0)</f>
        <v>Ajustar el proyecto de resolución según los comentarios y remitir al Grupo de Regulación para publicación. (Correo electrónico de remisión y proyecto de acto administrativo ajustado / Único entregable)</v>
      </c>
      <c r="I409" s="88">
        <f>VLOOKUP(A409,'PAI 2025 GPS rempl2)'!$A$4:$V$503,17,0)</f>
        <v>1</v>
      </c>
      <c r="J409" s="88" t="str">
        <f>VLOOKUP(A409,'PAI 2025 GPS rempl2)'!$A$4:$V$503,18,0)</f>
        <v>Númerica</v>
      </c>
      <c r="K409" s="88" t="str">
        <f>VLOOKUP(A409,'PAI 2025 GPS rempl2)'!$A$4:$V$503,20,0)</f>
        <v>2025-03-21</v>
      </c>
      <c r="L409" s="88" t="str">
        <f>VLOOKUP(A409,'PAI 2025 GPS rempl2)'!$A$4:$V$503,21,0)</f>
        <v>2025-04-25</v>
      </c>
      <c r="M409" s="88" t="str">
        <f>VLOOKUP(A409,'PAI 2025 GPS rempl2)'!$A$4:$V$503,22,0)</f>
        <v>6000-DESPACHO DEL SUPERINTENDENTE DELEGADO PARA EL CONTROL Y VERIFICACIÓN DE REGLAMENTOS TÉCNICOS Y METROLOGÍA LEGAL</v>
      </c>
      <c r="N409" s="88"/>
      <c r="O409" s="88"/>
      <c r="P409" s="88"/>
      <c r="Q409" s="88"/>
    </row>
    <row r="410" spans="1:17" x14ac:dyDescent="0.25">
      <c r="A410" s="87" t="s">
        <v>1481</v>
      </c>
      <c r="B410" s="87" t="s">
        <v>533</v>
      </c>
      <c r="C410" s="88" t="s">
        <v>1819</v>
      </c>
      <c r="D410" s="88" t="s">
        <v>1830</v>
      </c>
      <c r="E410" s="88" t="s">
        <v>1734</v>
      </c>
      <c r="F410" s="88"/>
      <c r="G410" s="88"/>
      <c r="H410" s="88" t="str">
        <f>VLOOKUP(A410,'PAI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10" s="88">
        <f>VLOOKUP(A410,'PAI 2025 GPS rempl2)'!$A$4:$V$503,17,0)</f>
        <v>1</v>
      </c>
      <c r="J410" s="88" t="str">
        <f>VLOOKUP(A410,'PAI 2025 GPS rempl2)'!$A$4:$V$503,18,0)</f>
        <v>Númerica</v>
      </c>
      <c r="K410" s="88" t="str">
        <f>VLOOKUP(A410,'PAI 2025 GPS rempl2)'!$A$4:$V$503,20,0)</f>
        <v>2025-05-26</v>
      </c>
      <c r="L410" s="88" t="str">
        <f>VLOOKUP(A410,'PAI 2025 GPS rempl2)'!$A$4:$V$503,21,0)</f>
        <v>2025-07-18</v>
      </c>
      <c r="M410" s="88" t="str">
        <f>VLOOKUP(A410,'PAI 2025 GPS rempl2)'!$A$4:$V$503,22,0)</f>
        <v>6000-DESPACHO DEL SUPERINTENDENTE DELEGADO PARA EL CONTROL Y VERIFICACIÓN DE REGLAMENTOS TÉCNICOS Y METROLOGÍA LEGAL</v>
      </c>
      <c r="N410" s="88"/>
      <c r="O410" s="88"/>
      <c r="P410" s="88"/>
      <c r="Q410" s="88"/>
    </row>
    <row r="411" spans="1:17" x14ac:dyDescent="0.25">
      <c r="A411" s="87" t="s">
        <v>1482</v>
      </c>
      <c r="B411" s="87" t="s">
        <v>533</v>
      </c>
      <c r="C411" s="88" t="s">
        <v>1819</v>
      </c>
      <c r="D411" s="88" t="s">
        <v>1830</v>
      </c>
      <c r="E411" s="88" t="s">
        <v>1734</v>
      </c>
      <c r="F411" s="88"/>
      <c r="G411" s="88"/>
      <c r="H411" s="88" t="str">
        <f>VLOOKUP(A411,'PAI 2025 GPS rempl2)'!$A$4:$V$503,15,0)</f>
        <v>Remitir el proyecto de acto administrativo a la Dirección de Regulación del Ministerio de Comercio, Industria y Turismo para obtener concepto previo. (correo electrónico de remisión (o memo de traslado) y proyecto de acto administrativo  / Único entregable)</v>
      </c>
      <c r="I411" s="88">
        <f>VLOOKUP(A411,'PAI 2025 GPS rempl2)'!$A$4:$V$503,17,0)</f>
        <v>1</v>
      </c>
      <c r="J411" s="88" t="str">
        <f>VLOOKUP(A411,'PAI 2025 GPS rempl2)'!$A$4:$V$503,18,0)</f>
        <v>Númerica</v>
      </c>
      <c r="K411" s="88" t="str">
        <f>VLOOKUP(A411,'PAI 2025 GPS rempl2)'!$A$4:$V$503,20,0)</f>
        <v>2025-07-21</v>
      </c>
      <c r="L411" s="88" t="str">
        <f>VLOOKUP(A411,'PAI 2025 GPS rempl2)'!$A$4:$V$503,21,0)</f>
        <v>2025-08-15</v>
      </c>
      <c r="M411" s="88" t="str">
        <f>VLOOKUP(A411,'PAI 2025 GPS rempl2)'!$A$4:$V$503,22,0)</f>
        <v>6000-DESPACHO DEL SUPERINTENDENTE DELEGADO PARA EL CONTROL Y VERIFICACIÓN DE REGLAMENTOS TÉCNICOS Y METROLOGÍA LEGAL</v>
      </c>
      <c r="N411" s="88"/>
      <c r="O411" s="88"/>
      <c r="P411" s="88"/>
      <c r="Q411" s="88"/>
    </row>
    <row r="412" spans="1:17" x14ac:dyDescent="0.25">
      <c r="A412" s="87" t="s">
        <v>1484</v>
      </c>
      <c r="B412" s="87" t="s">
        <v>533</v>
      </c>
      <c r="C412" s="88" t="s">
        <v>1819</v>
      </c>
      <c r="D412" s="88" t="s">
        <v>1830</v>
      </c>
      <c r="E412" s="88" t="s">
        <v>1734</v>
      </c>
      <c r="F412" s="88"/>
      <c r="G412" s="88"/>
      <c r="H412" s="88" t="str">
        <f>VLOOKUP(A412,'PAI 2025 GPS rempl2)'!$A$4:$V$503,15,0)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12" s="88">
        <f>VLOOKUP(A412,'PAI 2025 GPS rempl2)'!$A$4:$V$503,17,0)</f>
        <v>1</v>
      </c>
      <c r="J412" s="88" t="str">
        <f>VLOOKUP(A412,'PAI 2025 GPS rempl2)'!$A$4:$V$503,18,0)</f>
        <v>Númerica</v>
      </c>
      <c r="K412" s="88" t="str">
        <f>VLOOKUP(A412,'PAI 2025 GPS rempl2)'!$A$4:$V$503,20,0)</f>
        <v>2025-09-01</v>
      </c>
      <c r="L412" s="88" t="str">
        <f>VLOOKUP(A412,'PAI 2025 GPS rempl2)'!$A$4:$V$503,21,0)</f>
        <v>2025-10-03</v>
      </c>
      <c r="M412" s="88" t="str">
        <f>VLOOKUP(A412,'PAI 2025 GPS rempl2)'!$A$4:$V$503,22,0)</f>
        <v>6000-DESPACHO DEL SUPERINTENDENTE DELEGADO PARA EL CONTROL Y VERIFICACIÓN DE REGLAMENTOS TÉCNICOS Y METROLOGÍA LEGAL</v>
      </c>
      <c r="N412" s="88"/>
      <c r="O412" s="88"/>
      <c r="P412" s="88"/>
      <c r="Q412" s="88"/>
    </row>
    <row r="413" spans="1:17" x14ac:dyDescent="0.25">
      <c r="A413" s="87" t="s">
        <v>1486</v>
      </c>
      <c r="B413" s="87" t="s">
        <v>533</v>
      </c>
      <c r="C413" s="88" t="s">
        <v>1819</v>
      </c>
      <c r="D413" s="88" t="s">
        <v>1830</v>
      </c>
      <c r="E413" s="88" t="s">
        <v>1734</v>
      </c>
      <c r="F413" s="88"/>
      <c r="G413" s="88"/>
      <c r="H413" s="88" t="str">
        <f>VLOOKUP(A413,'PAI 2025 GPS rempl2)'!$A$4:$V$503,15,0)</f>
        <v>Remitir el proyecto de acto administrativo a abogacía de la competencia. (correo electrónico de remisión (o memo de traslado) y proyecto de acto administrativo  / Único entregable)</v>
      </c>
      <c r="I413" s="88">
        <f>VLOOKUP(A413,'PAI 2025 GPS rempl2)'!$A$4:$V$503,17,0)</f>
        <v>1</v>
      </c>
      <c r="J413" s="88" t="str">
        <f>VLOOKUP(A413,'PAI 2025 GPS rempl2)'!$A$4:$V$503,18,0)</f>
        <v>Númerica</v>
      </c>
      <c r="K413" s="88" t="str">
        <f>VLOOKUP(A413,'PAI 2025 GPS rempl2)'!$A$4:$V$503,20,0)</f>
        <v>2025-10-06</v>
      </c>
      <c r="L413" s="88" t="str">
        <f>VLOOKUP(A413,'PAI 2025 GPS rempl2)'!$A$4:$V$503,21,0)</f>
        <v>2025-10-31</v>
      </c>
      <c r="M413" s="88" t="str">
        <f>VLOOKUP(A413,'PAI 2025 GPS rempl2)'!$A$4:$V$503,22,0)</f>
        <v>6000-DESPACHO DEL SUPERINTENDENTE DELEGADO PARA EL CONTROL Y VERIFICACIÓN DE REGLAMENTOS TÉCNICOS Y METROLOGÍA LEGAL</v>
      </c>
      <c r="N413" s="88"/>
      <c r="O413" s="88"/>
      <c r="P413" s="88"/>
      <c r="Q413" s="88"/>
    </row>
    <row r="414" spans="1:17" x14ac:dyDescent="0.25">
      <c r="A414" s="87" t="s">
        <v>1488</v>
      </c>
      <c r="B414" s="87" t="s">
        <v>523</v>
      </c>
      <c r="C414" s="88" t="s">
        <v>1819</v>
      </c>
      <c r="D414" s="88" t="s">
        <v>1830</v>
      </c>
      <c r="E414" s="88" t="s">
        <v>1734</v>
      </c>
      <c r="F414" s="88" t="s">
        <v>10</v>
      </c>
      <c r="G414" s="88" t="str">
        <f>VLOOKUP(A414,'PAI 2025 GPS rempl2)'!$E$4:$L$502,8,0)</f>
        <v>C-3503-0200-0016-40401c</v>
      </c>
      <c r="H414" s="88" t="str">
        <f>VLOOKUP(A414,'PAI 2025 GPS rempl2)'!$A$4:$V$503,15,0)</f>
        <v>Análisis de Impacto Normativo -AIN Ex post del Reglamento Técnico Metrológico aplicable a Preempacados. Etapas 5 a 6.</v>
      </c>
      <c r="I414" s="88">
        <f>VLOOKUP(A414,'PAI 2025 GPS rempl2)'!$A$4:$V$503,17,0)</f>
        <v>75</v>
      </c>
      <c r="J414" s="88" t="str">
        <f>VLOOKUP(A414,'PAI 2025 GPS rempl2)'!$A$4:$V$503,18,0)</f>
        <v>Porcentual</v>
      </c>
      <c r="K414" s="88" t="str">
        <f>VLOOKUP(A414,'PAI 2025 GPS rempl2)'!$A$4:$V$503,20,0)</f>
        <v>2025-07-01</v>
      </c>
      <c r="L414" s="88" t="str">
        <f>VLOOKUP(A414,'PAI 2025 GPS rempl2)'!$A$4:$V$503,21,0)</f>
        <v>2025-12-12</v>
      </c>
      <c r="M414" s="88" t="str">
        <f>VLOOKUP(A414,'PAI 2025 GPS rempl2)'!$A$4:$V$503,22,0)</f>
        <v>6000-DESPACHO DEL SUPERINTENDENTE DELEGADO PARA EL CONTROL Y VERIFICACIÓN DE REGLAMENTOS TÉCNICOS Y METROLOGÍA LEGAL</v>
      </c>
      <c r="N414" s="88" t="s">
        <v>1691</v>
      </c>
      <c r="O414" s="88" t="s">
        <v>1692</v>
      </c>
      <c r="P414" s="88" t="s">
        <v>1865</v>
      </c>
      <c r="Q414" s="88" t="s">
        <v>2038</v>
      </c>
    </row>
    <row r="415" spans="1:17" x14ac:dyDescent="0.25">
      <c r="A415" s="87" t="s">
        <v>1490</v>
      </c>
      <c r="B415" s="87" t="s">
        <v>533</v>
      </c>
      <c r="C415" s="88" t="s">
        <v>1819</v>
      </c>
      <c r="D415" s="88" t="s">
        <v>1830</v>
      </c>
      <c r="E415" s="88" t="s">
        <v>1734</v>
      </c>
      <c r="F415" s="88"/>
      <c r="G415" s="88"/>
      <c r="H415" s="88" t="str">
        <f>VLOOKUP(A415,'PAI 2025 GPS rempl2)'!$A$4:$V$503,15,0)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15" s="88">
        <f>VLOOKUP(A415,'PAI 2025 GPS rempl2)'!$A$4:$V$503,17,0)</f>
        <v>1</v>
      </c>
      <c r="J415" s="88" t="str">
        <f>VLOOKUP(A415,'PAI 2025 GPS rempl2)'!$A$4:$V$503,18,0)</f>
        <v>Númerica</v>
      </c>
      <c r="K415" s="88" t="str">
        <f>VLOOKUP(A415,'PAI 2025 GPS rempl2)'!$A$4:$V$503,20,0)</f>
        <v>2025-07-01</v>
      </c>
      <c r="L415" s="88" t="str">
        <f>VLOOKUP(A415,'PAI 2025 GPS rempl2)'!$A$4:$V$503,21,0)</f>
        <v>2025-10-30</v>
      </c>
      <c r="M415" s="88" t="str">
        <f>VLOOKUP(A415,'PAI 2025 GPS rempl2)'!$A$4:$V$503,22,0)</f>
        <v>6000-DESPACHO DEL SUPERINTENDENTE DELEGADO PARA EL CONTROL Y VERIFICACIÓN DE REGLAMENTOS TÉCNICOS Y METROLOGÍA LEGAL</v>
      </c>
      <c r="N415" s="88"/>
      <c r="O415" s="88"/>
      <c r="P415" s="88"/>
      <c r="Q415" s="88"/>
    </row>
    <row r="416" spans="1:17" x14ac:dyDescent="0.25">
      <c r="A416" s="87" t="s">
        <v>1492</v>
      </c>
      <c r="B416" s="87" t="s">
        <v>533</v>
      </c>
      <c r="C416" s="88" t="s">
        <v>1819</v>
      </c>
      <c r="D416" s="88" t="s">
        <v>1830</v>
      </c>
      <c r="E416" s="88" t="s">
        <v>1734</v>
      </c>
      <c r="F416" s="88"/>
      <c r="G416" s="88"/>
      <c r="H416" s="88" t="str">
        <f>VLOOKUP(A416,'PAI 2025 GPS rempl2)'!$A$4:$V$503,15,0)</f>
        <v>Revisar jurídicamente el documento de los pasos 5 al 6 y enviarlo a la dependencia solicitante. (Documento de los pasos 5 al 6 con observaciones y correo electrónico de remisión a la dependencia solicitante / Único entregable)</v>
      </c>
      <c r="I416" s="88">
        <f>VLOOKUP(A416,'PAI 2025 GPS rempl2)'!$A$4:$V$503,17,0)</f>
        <v>1</v>
      </c>
      <c r="J416" s="88" t="str">
        <f>VLOOKUP(A416,'PAI 2025 GPS rempl2)'!$A$4:$V$503,18,0)</f>
        <v>Númerica</v>
      </c>
      <c r="K416" s="88" t="str">
        <f>VLOOKUP(A416,'PAI 2025 GPS rempl2)'!$A$4:$V$503,20,0)</f>
        <v>2025-11-04</v>
      </c>
      <c r="L416" s="88" t="str">
        <f>VLOOKUP(A416,'PAI 2025 GPS rempl2)'!$A$4:$V$503,21,0)</f>
        <v>2025-11-21</v>
      </c>
      <c r="M416" s="88" t="str">
        <f>VLOOKUP(A416,'PAI 2025 GPS rempl2)'!$A$4:$V$503,22,0)</f>
        <v>6000-DESPACHO DEL SUPERINTENDENTE DELEGADO PARA EL CONTROL Y VERIFICACIÓN DE REGLAMENTOS TÉCNICOS Y METROLOGÍA LEGAL</v>
      </c>
      <c r="N416" s="88"/>
      <c r="O416" s="88"/>
      <c r="P416" s="88"/>
      <c r="Q416" s="88"/>
    </row>
    <row r="417" spans="1:17" x14ac:dyDescent="0.25">
      <c r="A417" s="87" t="s">
        <v>1494</v>
      </c>
      <c r="B417" s="87" t="s">
        <v>533</v>
      </c>
      <c r="C417" s="88" t="s">
        <v>1819</v>
      </c>
      <c r="D417" s="88" t="s">
        <v>1830</v>
      </c>
      <c r="E417" s="88" t="s">
        <v>1734</v>
      </c>
      <c r="F417" s="88"/>
      <c r="G417" s="88"/>
      <c r="H417" s="88" t="str">
        <f>VLOOKUP(A417,'PAI 2025 GPS rempl2)'!$A$4:$V$503,15,0)</f>
        <v>Ajustar el documento de los pasos 5 al 6  y remitirlo al Grupo de Trabajo de Regulación.  (Documento  de los pasos 5 al 6  ajustado y correo electrónico de remisión  al Grupo de Trabajo de Regulación / Único entregable)</v>
      </c>
      <c r="I417" s="88">
        <f>VLOOKUP(A417,'PAI 2025 GPS rempl2)'!$A$4:$V$503,17,0)</f>
        <v>1</v>
      </c>
      <c r="J417" s="88" t="str">
        <f>VLOOKUP(A417,'PAI 2025 GPS rempl2)'!$A$4:$V$503,18,0)</f>
        <v>Númerica</v>
      </c>
      <c r="K417" s="88" t="str">
        <f>VLOOKUP(A417,'PAI 2025 GPS rempl2)'!$A$4:$V$503,20,0)</f>
        <v>2025-11-24</v>
      </c>
      <c r="L417" s="88" t="str">
        <f>VLOOKUP(A417,'PAI 2025 GPS rempl2)'!$A$4:$V$503,21,0)</f>
        <v>2025-12-12</v>
      </c>
      <c r="M417" s="88" t="str">
        <f>VLOOKUP(A417,'PAI 2025 GPS rempl2)'!$A$4:$V$503,22,0)</f>
        <v>6000-DESPACHO DEL SUPERINTENDENTE DELEGADO PARA EL CONTROL Y VERIFICACIÓN DE REGLAMENTOS TÉCNICOS Y METROLOGÍA LEGAL</v>
      </c>
      <c r="N417" s="88"/>
      <c r="O417" s="88"/>
      <c r="P417" s="88"/>
      <c r="Q417" s="88"/>
    </row>
    <row r="418" spans="1:17" x14ac:dyDescent="0.25">
      <c r="A418" s="87" t="s">
        <v>1496</v>
      </c>
      <c r="B418" s="87" t="s">
        <v>523</v>
      </c>
      <c r="C418" s="88" t="s">
        <v>1819</v>
      </c>
      <c r="D418" s="88" t="s">
        <v>1830</v>
      </c>
      <c r="E418" s="88" t="s">
        <v>1734</v>
      </c>
      <c r="F418" s="88" t="s">
        <v>10</v>
      </c>
      <c r="G418" s="88" t="str">
        <f>VLOOKUP(A418,'PAI 2025 GPS rempl2)'!$E$4:$L$502,8,0)</f>
        <v>C-3503-0200-0016-40401c</v>
      </c>
      <c r="H418" s="88" t="str">
        <f>VLOOKUP(A418,'PAI 2025 GPS rempl2)'!$A$4:$V$503,15,0)</f>
        <v>Análisis de Impacto Normativo -AIN ex ante de Cinemómetros (Definición del Problema)</v>
      </c>
      <c r="I418" s="88">
        <f>VLOOKUP(A418,'PAI 2025 GPS rempl2)'!$A$4:$V$503,17,0)</f>
        <v>50</v>
      </c>
      <c r="J418" s="88" t="str">
        <f>VLOOKUP(A418,'PAI 2025 GPS rempl2)'!$A$4:$V$503,18,0)</f>
        <v>Porcentual</v>
      </c>
      <c r="K418" s="88" t="str">
        <f>VLOOKUP(A418,'PAI 2025 GPS rempl2)'!$A$4:$V$503,20,0)</f>
        <v>2025-03-10</v>
      </c>
      <c r="L418" s="88" t="str">
        <f>VLOOKUP(A418,'PAI 2025 GPS rempl2)'!$A$4:$V$503,21,0)</f>
        <v>2025-11-07</v>
      </c>
      <c r="M418" s="88" t="str">
        <f>VLOOKUP(A418,'PAI 2025 GPS rempl2)'!$A$4:$V$503,22,0)</f>
        <v>6000-DESPACHO DEL SUPERINTENDENTE DELEGADO PARA EL CONTROL Y VERIFICACIÓN DE REGLAMENTOS TÉCNICOS Y METROLOGÍA LEGAL</v>
      </c>
      <c r="N418" s="88" t="s">
        <v>1691</v>
      </c>
      <c r="O418" s="88" t="s">
        <v>1692</v>
      </c>
      <c r="P418" s="88" t="s">
        <v>1865</v>
      </c>
      <c r="Q418" s="88" t="s">
        <v>2038</v>
      </c>
    </row>
    <row r="419" spans="1:17" x14ac:dyDescent="0.25">
      <c r="A419" s="87" t="s">
        <v>1498</v>
      </c>
      <c r="B419" s="87" t="s">
        <v>533</v>
      </c>
      <c r="C419" s="88" t="s">
        <v>1819</v>
      </c>
      <c r="D419" s="88" t="s">
        <v>1830</v>
      </c>
      <c r="E419" s="88" t="s">
        <v>1734</v>
      </c>
      <c r="F419" s="88"/>
      <c r="G419" s="88"/>
      <c r="H419" s="88" t="str">
        <f>VLOOKUP(A419,'PAI 2025 GPS rempl2)'!$A$4:$V$503,15,0)</f>
        <v>Elaborar y enviar al Grupo de Trabajo de Regulación el documento de definición del problema. (Documento de definición del problema y correo electrónico de remisión al Grupo de Trabajo de Regulación / Único entregable)</v>
      </c>
      <c r="I419" s="88">
        <f>VLOOKUP(A419,'PAI 2025 GPS rempl2)'!$A$4:$V$503,17,0)</f>
        <v>1</v>
      </c>
      <c r="J419" s="88" t="str">
        <f>VLOOKUP(A419,'PAI 2025 GPS rempl2)'!$A$4:$V$503,18,0)</f>
        <v>Númerica</v>
      </c>
      <c r="K419" s="88" t="str">
        <f>VLOOKUP(A419,'PAI 2025 GPS rempl2)'!$A$4:$V$503,20,0)</f>
        <v>2025-03-10</v>
      </c>
      <c r="L419" s="88" t="str">
        <f>VLOOKUP(A419,'PAI 2025 GPS rempl2)'!$A$4:$V$503,21,0)</f>
        <v>2025-08-29</v>
      </c>
      <c r="M419" s="88" t="str">
        <f>VLOOKUP(A419,'PAI 2025 GPS rempl2)'!$A$4:$V$503,22,0)</f>
        <v>6000-DESPACHO DEL SUPERINTENDENTE DELEGADO PARA EL CONTROL Y VERIFICACIÓN DE REGLAMENTOS TÉCNICOS Y METROLOGÍA LEGAL</v>
      </c>
      <c r="N419" s="88"/>
      <c r="O419" s="88"/>
      <c r="P419" s="88"/>
      <c r="Q419" s="88"/>
    </row>
    <row r="420" spans="1:17" x14ac:dyDescent="0.25">
      <c r="A420" s="87" t="s">
        <v>1500</v>
      </c>
      <c r="B420" s="87" t="s">
        <v>533</v>
      </c>
      <c r="C420" s="88" t="s">
        <v>1819</v>
      </c>
      <c r="D420" s="88" t="s">
        <v>1830</v>
      </c>
      <c r="E420" s="88" t="s">
        <v>1734</v>
      </c>
      <c r="F420" s="88"/>
      <c r="G420" s="88"/>
      <c r="H420" s="88" t="str">
        <f>VLOOKUP(A420,'PAI 2025 GPS rempl2)'!$A$4:$V$503,15,0)</f>
        <v>Revisar jurídicamente el documento de definición del problema y enviarlo a la dependencia solicitante. (Documento de definición del problema con observaciones y correo electrónico de remisión a la dependencia solicitante / Único entregable)</v>
      </c>
      <c r="I420" s="88">
        <f>VLOOKUP(A420,'PAI 2025 GPS rempl2)'!$A$4:$V$503,17,0)</f>
        <v>1</v>
      </c>
      <c r="J420" s="88" t="str">
        <f>VLOOKUP(A420,'PAI 2025 GPS rempl2)'!$A$4:$V$503,18,0)</f>
        <v>Númerica</v>
      </c>
      <c r="K420" s="88" t="str">
        <f>VLOOKUP(A420,'PAI 2025 GPS rempl2)'!$A$4:$V$503,20,0)</f>
        <v>2025-09-01</v>
      </c>
      <c r="L420" s="88" t="str">
        <f>VLOOKUP(A420,'PAI 2025 GPS rempl2)'!$A$4:$V$503,21,0)</f>
        <v>2025-09-26</v>
      </c>
      <c r="M420" s="88" t="str">
        <f>VLOOKUP(A420,'PAI 2025 GPS rempl2)'!$A$4:$V$503,22,0)</f>
        <v>6000-DESPACHO DEL SUPERINTENDENTE DELEGADO PARA EL CONTROL Y VERIFICACIÓN DE REGLAMENTOS TÉCNICOS Y METROLOGÍA LEGAL</v>
      </c>
      <c r="N420" s="88"/>
      <c r="O420" s="88"/>
      <c r="P420" s="88"/>
      <c r="Q420" s="88"/>
    </row>
    <row r="421" spans="1:17" x14ac:dyDescent="0.25">
      <c r="A421" s="87" t="s">
        <v>1502</v>
      </c>
      <c r="B421" s="87" t="s">
        <v>533</v>
      </c>
      <c r="C421" s="88" t="s">
        <v>1819</v>
      </c>
      <c r="D421" s="88" t="s">
        <v>1830</v>
      </c>
      <c r="E421" s="88" t="s">
        <v>1734</v>
      </c>
      <c r="F421" s="88"/>
      <c r="G421" s="88"/>
      <c r="H421" s="88" t="str">
        <f>VLOOKUP(A421,'PAI 2025 GPS rempl2)'!$A$4:$V$503,15,0)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21" s="88">
        <f>VLOOKUP(A421,'PAI 2025 GPS rempl2)'!$A$4:$V$503,17,0)</f>
        <v>1</v>
      </c>
      <c r="J421" s="88" t="str">
        <f>VLOOKUP(A421,'PAI 2025 GPS rempl2)'!$A$4:$V$503,18,0)</f>
        <v>Númerica</v>
      </c>
      <c r="K421" s="88" t="str">
        <f>VLOOKUP(A421,'PAI 2025 GPS rempl2)'!$A$4:$V$503,20,0)</f>
        <v>2025-09-29</v>
      </c>
      <c r="L421" s="88" t="str">
        <f>VLOOKUP(A421,'PAI 2025 GPS rempl2)'!$A$4:$V$503,21,0)</f>
        <v>2025-10-03</v>
      </c>
      <c r="M421" s="88" t="str">
        <f>VLOOKUP(A421,'PAI 2025 GPS rempl2)'!$A$4:$V$503,22,0)</f>
        <v>6000-DESPACHO DEL SUPERINTENDENTE DELEGADO PARA EL CONTROL Y VERIFICACIÓN DE REGLAMENTOS TÉCNICOS Y METROLOGÍA LEGAL</v>
      </c>
      <c r="N421" s="88"/>
      <c r="O421" s="88"/>
      <c r="P421" s="88"/>
      <c r="Q421" s="88"/>
    </row>
    <row r="422" spans="1:17" x14ac:dyDescent="0.25">
      <c r="A422" s="87" t="s">
        <v>1505</v>
      </c>
      <c r="B422" s="87" t="s">
        <v>533</v>
      </c>
      <c r="C422" s="88" t="s">
        <v>1819</v>
      </c>
      <c r="D422" s="88" t="s">
        <v>1830</v>
      </c>
      <c r="E422" s="88" t="s">
        <v>1734</v>
      </c>
      <c r="F422" s="88"/>
      <c r="G422" s="88"/>
      <c r="H422" s="88" t="str">
        <f>VLOOKUP(A422,'PAI 2025 GPS rempl2)'!$A$4:$V$503,15,0)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22" s="88">
        <f>VLOOKUP(A422,'PAI 2025 GPS rempl2)'!$A$4:$V$503,17,0)</f>
        <v>1</v>
      </c>
      <c r="J422" s="88" t="str">
        <f>VLOOKUP(A422,'PAI 2025 GPS rempl2)'!$A$4:$V$503,18,0)</f>
        <v>Númerica</v>
      </c>
      <c r="K422" s="88" t="str">
        <f>VLOOKUP(A422,'PAI 2025 GPS rempl2)'!$A$4:$V$503,20,0)</f>
        <v>2025-10-20</v>
      </c>
      <c r="L422" s="88" t="str">
        <f>VLOOKUP(A422,'PAI 2025 GPS rempl2)'!$A$4:$V$503,21,0)</f>
        <v>2025-11-07</v>
      </c>
      <c r="M422" s="88" t="str">
        <f>VLOOKUP(A422,'PAI 2025 GPS rempl2)'!$A$4:$V$503,22,0)</f>
        <v>6000-DESPACHO DEL SUPERINTENDENTE DELEGADO PARA EL CONTROL Y VERIFICACIÓN DE REGLAMENTOS TÉCNICOS Y METROLOGÍA LEGAL</v>
      </c>
      <c r="N422" s="88"/>
      <c r="O422" s="88"/>
      <c r="P422" s="88"/>
      <c r="Q422" s="88"/>
    </row>
    <row r="423" spans="1:17" x14ac:dyDescent="0.25">
      <c r="A423" s="87" t="s">
        <v>1509</v>
      </c>
      <c r="B423" s="87" t="s">
        <v>523</v>
      </c>
      <c r="C423" s="88" t="s">
        <v>1819</v>
      </c>
      <c r="D423" s="88" t="s">
        <v>1823</v>
      </c>
      <c r="E423" s="88" t="s">
        <v>724</v>
      </c>
      <c r="F423" s="88" t="s">
        <v>10</v>
      </c>
      <c r="G423" s="88" t="str">
        <f>VLOOKUP(A423,'PAI 2025 GPS rempl2)'!$E$4:$L$502,8,0)</f>
        <v>C-3503-0200-0009-40401c</v>
      </c>
      <c r="H423" s="88" t="str">
        <f>VLOOKUP(A423,'PAI 2025 GPS rempl2)'!$A$4:$V$503,15,0)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23" s="88">
        <f>VLOOKUP(A423,'PAI 2025 GPS rempl2)'!$A$4:$V$503,17,0)</f>
        <v>100</v>
      </c>
      <c r="J423" s="88" t="str">
        <f>VLOOKUP(A423,'PAI 2025 GPS rempl2)'!$A$4:$V$503,18,0)</f>
        <v>Porcentual</v>
      </c>
      <c r="K423" s="88" t="str">
        <f>VLOOKUP(A423,'PAI 2025 GPS rempl2)'!$A$4:$V$503,20,0)</f>
        <v>2025-01-13</v>
      </c>
      <c r="L423" s="88" t="str">
        <f>VLOOKUP(A423,'PAI 2025 GPS rempl2)'!$A$4:$V$503,21,0)</f>
        <v>2025-12-31</v>
      </c>
      <c r="M423" s="88" t="str">
        <f>VLOOKUP(A423,'PAI 2025 GPS rempl2)'!$A$4:$V$503,22,0)</f>
        <v>3000-DESPACHO DEL SUPERINTENDENTE DELEGADO PARA LA PROTECCIÓN DEL CONSUMIDOR;
3003-GRUPO DE TRABAJO DE APOYO A LA RED NACIONAL DE PROTECCIÓN  AL CONSUMIDOR</v>
      </c>
      <c r="N423" s="88" t="s">
        <v>1691</v>
      </c>
      <c r="O423" s="88" t="s">
        <v>1692</v>
      </c>
      <c r="P423" s="88" t="s">
        <v>1866</v>
      </c>
      <c r="Q423" s="88" t="s">
        <v>1788</v>
      </c>
    </row>
    <row r="424" spans="1:17" x14ac:dyDescent="0.25">
      <c r="A424" s="87" t="s">
        <v>1512</v>
      </c>
      <c r="B424" s="87" t="s">
        <v>533</v>
      </c>
      <c r="C424" s="88" t="s">
        <v>1819</v>
      </c>
      <c r="D424" s="88" t="s">
        <v>1823</v>
      </c>
      <c r="E424" s="88" t="s">
        <v>724</v>
      </c>
      <c r="F424" s="88"/>
      <c r="G424" s="88"/>
      <c r="H424" s="88" t="str">
        <f>VLOOKUP(A424,'PAI 2025 GPS rempl2)'!$A$4:$V$503,15,0)</f>
        <v>Definir el Plan de difusión (incluye actividades, responsables, fechas y las metas de atenciones, divulgaciones, capacitaciones, sensibilizaciones y campañas .) (Documento Plan de difusión)</v>
      </c>
      <c r="I424" s="88">
        <f>VLOOKUP(A424,'PAI 2025 GPS rempl2)'!$A$4:$V$503,17,0)</f>
        <v>1</v>
      </c>
      <c r="J424" s="88" t="str">
        <f>VLOOKUP(A424,'PAI 2025 GPS rempl2)'!$A$4:$V$503,18,0)</f>
        <v>Númerica</v>
      </c>
      <c r="K424" s="88" t="str">
        <f>VLOOKUP(A424,'PAI 2025 GPS rempl2)'!$A$4:$V$503,20,0)</f>
        <v>2025-01-13</v>
      </c>
      <c r="L424" s="88" t="str">
        <f>VLOOKUP(A424,'PAI 2025 GPS rempl2)'!$A$4:$V$503,21,0)</f>
        <v>2025-02-03</v>
      </c>
      <c r="M424" s="88" t="str">
        <f>VLOOKUP(A424,'PAI 2025 GPS rempl2)'!$A$4:$V$503,22,0)</f>
        <v>3003-GRUPO DE TRABAJO DE APOYO A LA RED NACIONAL DE PROTECCIÓN  AL CONSUMIDOR</v>
      </c>
      <c r="N424" s="88"/>
      <c r="O424" s="88"/>
      <c r="P424" s="88"/>
      <c r="Q424" s="88"/>
    </row>
    <row r="425" spans="1:17" x14ac:dyDescent="0.25">
      <c r="A425" s="87" t="s">
        <v>1514</v>
      </c>
      <c r="B425" s="87" t="s">
        <v>1813</v>
      </c>
      <c r="C425" s="88" t="s">
        <v>1819</v>
      </c>
      <c r="D425" s="88" t="s">
        <v>1823</v>
      </c>
      <c r="E425" s="88" t="s">
        <v>724</v>
      </c>
      <c r="F425" s="88"/>
      <c r="G425" s="88"/>
      <c r="H425" s="88" t="str">
        <f>VLOOKUP(A425,'PAI 2025 GPS rempl2)'!$A$4:$V$503,15,0)</f>
        <v>Aprobar el Plan de difusión (Plan Estratégico y Cronograma aprobado por el Coordinador de la RNPC Y/o otras áreas participantes de requerirse.)</v>
      </c>
      <c r="I425" s="88">
        <f>VLOOKUP(A425,'PAI 2025 GPS rempl2)'!$A$4:$V$503,17,0)</f>
        <v>1</v>
      </c>
      <c r="J425" s="88" t="str">
        <f>VLOOKUP(A425,'PAI 2025 GPS rempl2)'!$A$4:$V$503,18,0)</f>
        <v>Númerica</v>
      </c>
      <c r="K425" s="88" t="str">
        <f>VLOOKUP(A425,'PAI 2025 GPS rempl2)'!$A$4:$V$503,20,0)</f>
        <v>2025-02-03</v>
      </c>
      <c r="L425" s="88" t="str">
        <f>VLOOKUP(A425,'PAI 2025 GPS rempl2)'!$A$4:$V$503,21,0)</f>
        <v>2025-02-28</v>
      </c>
      <c r="M425" s="88" t="str">
        <f>VLOOKUP(A425,'PAI 2025 GPS rempl2)'!$A$4:$V$503,22,0)</f>
        <v>3000-DESPACHO DEL SUPERINTENDENTE DELEGADO PARA LA PROTECCIÓN DEL CONSUMIDOR</v>
      </c>
      <c r="N425" s="88"/>
      <c r="O425" s="88"/>
      <c r="P425" s="88"/>
      <c r="Q425" s="88"/>
    </row>
    <row r="426" spans="1:17" x14ac:dyDescent="0.25">
      <c r="A426" s="87" t="s">
        <v>1517</v>
      </c>
      <c r="B426" s="87" t="s">
        <v>533</v>
      </c>
      <c r="C426" s="88" t="s">
        <v>1819</v>
      </c>
      <c r="D426" s="88" t="s">
        <v>1823</v>
      </c>
      <c r="E426" s="88" t="s">
        <v>724</v>
      </c>
      <c r="F426" s="88"/>
      <c r="G426" s="88"/>
      <c r="H426" s="88" t="str">
        <f>VLOOKUP(A426,'PAI 2025 GPS rempl2)'!$A$4:$V$503,15,0)</f>
        <v>Ejecutar el Plan de difusión  (Seguimiento trimestral plan y evidencias de ejecución)</v>
      </c>
      <c r="I426" s="88">
        <f>VLOOKUP(A426,'PAI 2025 GPS rempl2)'!$A$4:$V$503,17,0)</f>
        <v>1</v>
      </c>
      <c r="J426" s="88" t="str">
        <f>VLOOKUP(A426,'PAI 2025 GPS rempl2)'!$A$4:$V$503,18,0)</f>
        <v>Porcentual</v>
      </c>
      <c r="K426" s="88" t="str">
        <f>VLOOKUP(A426,'PAI 2025 GPS rempl2)'!$A$4:$V$503,20,0)</f>
        <v>2025-02-03</v>
      </c>
      <c r="L426" s="88" t="str">
        <f>VLOOKUP(A426,'PAI 2025 GPS rempl2)'!$A$4:$V$503,21,0)</f>
        <v>2025-12-31</v>
      </c>
      <c r="M426" s="88" t="str">
        <f>VLOOKUP(A426,'PAI 2025 GPS rempl2)'!$A$4:$V$503,22,0)</f>
        <v>3003-GRUPO DE TRABAJO DE APOYO A LA RED NACIONAL DE PROTECCIÓN  AL CONSUMIDOR</v>
      </c>
      <c r="N426" s="88"/>
      <c r="O426" s="88"/>
      <c r="P426" s="88"/>
      <c r="Q426" s="88"/>
    </row>
    <row r="427" spans="1:17" x14ac:dyDescent="0.25">
      <c r="A427" s="87" t="s">
        <v>1519</v>
      </c>
      <c r="B427" s="87" t="s">
        <v>523</v>
      </c>
      <c r="C427" s="88" t="s">
        <v>1819</v>
      </c>
      <c r="D427" s="88" t="s">
        <v>1823</v>
      </c>
      <c r="E427" s="88" t="s">
        <v>724</v>
      </c>
      <c r="F427" s="88" t="s">
        <v>9</v>
      </c>
      <c r="G427" s="88" t="str">
        <f>VLOOKUP(A427,'PAI 2025 GPS rempl2)'!$E$4:$L$502,8,0)</f>
        <v>C-3503-0200-0009-40401c</v>
      </c>
      <c r="H427" s="88" t="str">
        <f>VLOOKUP(A427,'PAI 2025 GPS rempl2)'!$A$4:$V$503,15,0)</f>
        <v>Arreglos Directos desarrollados a través de las atenciones de las Casas y Rutas del Consumidor, realizados. (Informe final)</v>
      </c>
      <c r="I427" s="88">
        <f>VLOOKUP(A427,'PAI 2025 GPS rempl2)'!$A$4:$V$503,17,0)</f>
        <v>40</v>
      </c>
      <c r="J427" s="88" t="str">
        <f>VLOOKUP(A427,'PAI 2025 GPS rempl2)'!$A$4:$V$503,18,0)</f>
        <v>Porcentual</v>
      </c>
      <c r="K427" s="88" t="str">
        <f>VLOOKUP(A427,'PAI 2025 GPS rempl2)'!$A$4:$V$503,20,0)</f>
        <v>2025-02-03</v>
      </c>
      <c r="L427" s="88" t="str">
        <f>VLOOKUP(A427,'PAI 2025 GPS rempl2)'!$A$4:$V$503,21,0)</f>
        <v>2025-12-31</v>
      </c>
      <c r="M427" s="88" t="str">
        <f>VLOOKUP(A427,'PAI 2025 GPS rempl2)'!$A$4:$V$503,22,0)</f>
        <v>3003-GRUPO DE TRABAJO DE APOYO A LA RED NACIONAL DE PROTECCIÓN  AL CONSUMIDOR</v>
      </c>
      <c r="N427" s="88" t="s">
        <v>1693</v>
      </c>
      <c r="O427" s="88" t="s">
        <v>1731</v>
      </c>
      <c r="P427" s="88">
        <v>0</v>
      </c>
      <c r="Q427" s="88" t="s">
        <v>1786</v>
      </c>
    </row>
    <row r="428" spans="1:17" x14ac:dyDescent="0.25">
      <c r="A428" s="87" t="s">
        <v>1521</v>
      </c>
      <c r="B428" s="87" t="s">
        <v>533</v>
      </c>
      <c r="C428" s="88" t="s">
        <v>1819</v>
      </c>
      <c r="D428" s="88" t="s">
        <v>1823</v>
      </c>
      <c r="E428" s="88" t="s">
        <v>724</v>
      </c>
      <c r="F428" s="88"/>
      <c r="G428" s="88"/>
      <c r="H428" s="88" t="str">
        <f>VLOOKUP(A428,'PAI 2025 GPS rempl2)'!$A$4:$V$503,15,0)</f>
        <v>Realizar invitaciones de servicio arreglo directo (Informe trimestral acumulado) (Informe elaborado de las invitaciones servicio arreglo directo)</v>
      </c>
      <c r="I428" s="88">
        <f>VLOOKUP(A428,'PAI 2025 GPS rempl2)'!$A$4:$V$503,17,0)</f>
        <v>4000</v>
      </c>
      <c r="J428" s="88" t="str">
        <f>VLOOKUP(A428,'PAI 2025 GPS rempl2)'!$A$4:$V$503,18,0)</f>
        <v>Númerica</v>
      </c>
      <c r="K428" s="88" t="str">
        <f>VLOOKUP(A428,'PAI 2025 GPS rempl2)'!$A$4:$V$503,20,0)</f>
        <v>2025-02-03</v>
      </c>
      <c r="L428" s="88" t="str">
        <f>VLOOKUP(A428,'PAI 2025 GPS rempl2)'!$A$4:$V$503,21,0)</f>
        <v>2025-12-31</v>
      </c>
      <c r="M428" s="88" t="str">
        <f>VLOOKUP(A428,'PAI 2025 GPS rempl2)'!$A$4:$V$503,22,0)</f>
        <v>3003-GRUPO DE TRABAJO DE APOYO A LA RED NACIONAL DE PROTECCIÓN  AL CONSUMIDOR</v>
      </c>
      <c r="N428" s="88"/>
      <c r="O428" s="88"/>
      <c r="P428" s="88"/>
      <c r="Q428" s="88"/>
    </row>
    <row r="429" spans="1:17" x14ac:dyDescent="0.25">
      <c r="A429" s="87" t="s">
        <v>1523</v>
      </c>
      <c r="B429" s="87" t="s">
        <v>533</v>
      </c>
      <c r="C429" s="88" t="s">
        <v>1819</v>
      </c>
      <c r="D429" s="88" t="s">
        <v>1823</v>
      </c>
      <c r="E429" s="88" t="s">
        <v>724</v>
      </c>
      <c r="F429" s="88"/>
      <c r="G429" s="88"/>
      <c r="H429" s="88" t="str">
        <f>VLOOKUP(A429,'PAI 2025 GPS rempl2)'!$A$4:$V$503,15,0)</f>
        <v>Realizar Jornada Nacional de las soluciones en materia de protección al consumidor  (Informe jornada Nacional de las soluciones en materia de protección al consumidor)</v>
      </c>
      <c r="I429" s="88">
        <f>VLOOKUP(A429,'PAI 2025 GPS rempl2)'!$A$4:$V$503,17,0)</f>
        <v>4</v>
      </c>
      <c r="J429" s="88" t="str">
        <f>VLOOKUP(A429,'PAI 2025 GPS rempl2)'!$A$4:$V$503,18,0)</f>
        <v>Númerica</v>
      </c>
      <c r="K429" s="88" t="str">
        <f>VLOOKUP(A429,'PAI 2025 GPS rempl2)'!$A$4:$V$503,20,0)</f>
        <v>2025-02-03</v>
      </c>
      <c r="L429" s="88" t="str">
        <f>VLOOKUP(A429,'PAI 2025 GPS rempl2)'!$A$4:$V$503,21,0)</f>
        <v>2025-12-31</v>
      </c>
      <c r="M429" s="88" t="str">
        <f>VLOOKUP(A429,'PAI 2025 GPS rempl2)'!$A$4:$V$503,22,0)</f>
        <v>3003-GRUPO DE TRABAJO DE APOYO A LA RED NACIONAL DE PROTECCIÓN  AL CONSUMIDOR</v>
      </c>
      <c r="N429" s="88"/>
      <c r="O429" s="88"/>
      <c r="P429" s="88"/>
      <c r="Q429" s="88"/>
    </row>
    <row r="430" spans="1:17" x14ac:dyDescent="0.25">
      <c r="A430" s="87" t="s">
        <v>1525</v>
      </c>
      <c r="B430" s="87" t="s">
        <v>533</v>
      </c>
      <c r="C430" s="88" t="s">
        <v>1819</v>
      </c>
      <c r="D430" s="88" t="s">
        <v>1823</v>
      </c>
      <c r="E430" s="88" t="s">
        <v>724</v>
      </c>
      <c r="F430" s="88"/>
      <c r="G430" s="88"/>
      <c r="H430" s="88" t="str">
        <f>VLOOKUP(A430,'PAI 2025 GPS rempl2)'!$A$4:$V$503,15,0)</f>
        <v>Agendar los arreglos directos (Informe final que identifique las invitaciones realizadas y en cuales de ellas se agendó arreglo directo)</v>
      </c>
      <c r="I430" s="88">
        <f>VLOOKUP(A430,'PAI 2025 GPS rempl2)'!$A$4:$V$503,17,0)</f>
        <v>40</v>
      </c>
      <c r="J430" s="88" t="str">
        <f>VLOOKUP(A430,'PAI 2025 GPS rempl2)'!$A$4:$V$503,18,0)</f>
        <v>Porcentual</v>
      </c>
      <c r="K430" s="88" t="str">
        <f>VLOOKUP(A430,'PAI 2025 GPS rempl2)'!$A$4:$V$503,20,0)</f>
        <v>2025-02-03</v>
      </c>
      <c r="L430" s="88" t="str">
        <f>VLOOKUP(A430,'PAI 2025 GPS rempl2)'!$A$4:$V$503,21,0)</f>
        <v>2025-12-31</v>
      </c>
      <c r="M430" s="88" t="str">
        <f>VLOOKUP(A430,'PAI 2025 GPS rempl2)'!$A$4:$V$503,22,0)</f>
        <v>3003-GRUPO DE TRABAJO DE APOYO A LA RED NACIONAL DE PROTECCIÓN  AL CONSUMIDOR</v>
      </c>
      <c r="N430" s="88"/>
      <c r="O430" s="88"/>
      <c r="P430" s="88"/>
      <c r="Q430" s="88"/>
    </row>
    <row r="431" spans="1:17" x14ac:dyDescent="0.25">
      <c r="A431" s="87" t="s">
        <v>1527</v>
      </c>
      <c r="B431" s="87" t="s">
        <v>523</v>
      </c>
      <c r="C431" s="88" t="s">
        <v>1819</v>
      </c>
      <c r="D431" s="88" t="s">
        <v>1827</v>
      </c>
      <c r="E431" s="88" t="s">
        <v>826</v>
      </c>
      <c r="F431" s="88" t="s">
        <v>13</v>
      </c>
      <c r="G431" s="88" t="str">
        <f>VLOOKUP(A431,'PAI 2025 GPS rempl2)'!$E$4:$L$502,8,0)</f>
        <v>C-3503-0200-0009-40401c</v>
      </c>
      <c r="H431" s="88" t="str">
        <f>VLOOKUP(A431,'PAI 2025 GPS rempl2)'!$A$4:$V$503,15,0)</f>
        <v>Alcaldías en sus facultades administrativas y de metrología legal frente a la protección al consumidor en el territorio nacional, capacitadas (Informe final)</v>
      </c>
      <c r="I431" s="88">
        <f>VLOOKUP(A431,'PAI 2025 GPS rempl2)'!$A$4:$V$503,17,0)</f>
        <v>440</v>
      </c>
      <c r="J431" s="88" t="str">
        <f>VLOOKUP(A431,'PAI 2025 GPS rempl2)'!$A$4:$V$503,18,0)</f>
        <v>Númerica</v>
      </c>
      <c r="K431" s="88" t="str">
        <f>VLOOKUP(A431,'PAI 2025 GPS rempl2)'!$A$4:$V$503,20,0)</f>
        <v>2025-02-03</v>
      </c>
      <c r="L431" s="88" t="str">
        <f>VLOOKUP(A431,'PAI 2025 GPS rempl2)'!$A$4:$V$503,21,0)</f>
        <v>2025-12-31</v>
      </c>
      <c r="M431" s="88" t="str">
        <f>VLOOKUP(A431,'PAI 2025 GPS rempl2)'!$A$4:$V$503,22,0)</f>
        <v>3003-GRUPO DE TRABAJO DE APOYO A LA RED NACIONAL DE PROTECCIÓN  AL CONSUMIDOR</v>
      </c>
      <c r="N431" s="88" t="s">
        <v>1694</v>
      </c>
      <c r="O431" s="88" t="s">
        <v>1733</v>
      </c>
      <c r="P431" s="88" t="s">
        <v>2039</v>
      </c>
      <c r="Q431" s="88" t="s">
        <v>1789</v>
      </c>
    </row>
    <row r="432" spans="1:17" x14ac:dyDescent="0.25">
      <c r="A432" s="87" t="s">
        <v>1529</v>
      </c>
      <c r="B432" s="87" t="s">
        <v>533</v>
      </c>
      <c r="C432" s="88" t="s">
        <v>1819</v>
      </c>
      <c r="D432" s="88" t="s">
        <v>1827</v>
      </c>
      <c r="E432" s="88" t="s">
        <v>826</v>
      </c>
      <c r="F432" s="88"/>
      <c r="G432" s="88"/>
      <c r="H432" s="88" t="str">
        <f>VLOOKUP(A432,'PAI 2025 GPS rempl2)'!$A$4:$V$503,15,0)</f>
        <v>Aprobar por parte del coordinador de la RED el cronograma de intervención de alcaldías (Cronograma de intervención de alcaldías aprobado por parte del coordinador de la RED)</v>
      </c>
      <c r="I432" s="88">
        <f>VLOOKUP(A432,'PAI 2025 GPS rempl2)'!$A$4:$V$503,17,0)</f>
        <v>1</v>
      </c>
      <c r="J432" s="88" t="str">
        <f>VLOOKUP(A432,'PAI 2025 GPS rempl2)'!$A$4:$V$503,18,0)</f>
        <v>Númerica</v>
      </c>
      <c r="K432" s="88" t="str">
        <f>VLOOKUP(A432,'PAI 2025 GPS rempl2)'!$A$4:$V$503,20,0)</f>
        <v>2025-02-03</v>
      </c>
      <c r="L432" s="88" t="str">
        <f>VLOOKUP(A432,'PAI 2025 GPS rempl2)'!$A$4:$V$503,21,0)</f>
        <v>2025-02-28</v>
      </c>
      <c r="M432" s="88" t="str">
        <f>VLOOKUP(A432,'PAI 2025 GPS rempl2)'!$A$4:$V$503,22,0)</f>
        <v>3003-GRUPO DE TRABAJO DE APOYO A LA RED NACIONAL DE PROTECCIÓN  AL CONSUMIDOR</v>
      </c>
      <c r="N432" s="88"/>
      <c r="O432" s="88"/>
      <c r="P432" s="88"/>
      <c r="Q432" s="88"/>
    </row>
    <row r="433" spans="1:17" x14ac:dyDescent="0.25">
      <c r="A433" s="87" t="s">
        <v>1531</v>
      </c>
      <c r="B433" s="87" t="s">
        <v>533</v>
      </c>
      <c r="C433" s="88" t="s">
        <v>1819</v>
      </c>
      <c r="D433" s="88" t="s">
        <v>1827</v>
      </c>
      <c r="E433" s="88" t="s">
        <v>826</v>
      </c>
      <c r="F433" s="88"/>
      <c r="G433" s="88"/>
      <c r="H433" s="88" t="str">
        <f>VLOOKUP(A433,'PAI 2025 GPS rempl2)'!$A$4:$V$503,15,0)</f>
        <v>Capacitar en materia de protección al consumidor a las alcaldías municipales (Informe trimestral de seguimiento y Listados de Asistencia/registros fotográficos/capturas de pantallas)</v>
      </c>
      <c r="I433" s="88">
        <f>VLOOKUP(A433,'PAI 2025 GPS rempl2)'!$A$4:$V$503,17,0)</f>
        <v>440</v>
      </c>
      <c r="J433" s="88" t="str">
        <f>VLOOKUP(A433,'PAI 2025 GPS rempl2)'!$A$4:$V$503,18,0)</f>
        <v>Númerica</v>
      </c>
      <c r="K433" s="88" t="str">
        <f>VLOOKUP(A433,'PAI 2025 GPS rempl2)'!$A$4:$V$503,20,0)</f>
        <v>2025-02-03</v>
      </c>
      <c r="L433" s="88" t="str">
        <f>VLOOKUP(A433,'PAI 2025 GPS rempl2)'!$A$4:$V$503,21,0)</f>
        <v>2025-12-31</v>
      </c>
      <c r="M433" s="88" t="str">
        <f>VLOOKUP(A433,'PAI 2025 GPS rempl2)'!$A$4:$V$503,22,0)</f>
        <v>3003-GRUPO DE TRABAJO DE APOYO A LA RED NACIONAL DE PROTECCIÓN  AL CONSUMIDOR</v>
      </c>
      <c r="N433" s="88"/>
      <c r="O433" s="88"/>
      <c r="P433" s="88"/>
      <c r="Q433" s="88"/>
    </row>
    <row r="434" spans="1:17" x14ac:dyDescent="0.25">
      <c r="A434" s="87" t="s">
        <v>1533</v>
      </c>
      <c r="B434" s="87" t="s">
        <v>523</v>
      </c>
      <c r="C434" s="88" t="s">
        <v>1819</v>
      </c>
      <c r="D434" s="88" t="s">
        <v>1823</v>
      </c>
      <c r="E434" s="88" t="s">
        <v>724</v>
      </c>
      <c r="F434" s="88" t="s">
        <v>13</v>
      </c>
      <c r="G434" s="88" t="str">
        <f>VLOOKUP(A434,'PAI 2025 GPS rempl2)'!$E$4:$L$502,8,0)</f>
        <v>C-3503-0200-0009-40401c</v>
      </c>
      <c r="H434" s="88" t="str">
        <f>VLOOKUP(A434,'PAI 2025 GPS rempl2)'!$A$4:$V$503,15,0)</f>
        <v>Cobertura departamental de la Red Nacional de Protección al Consumidor, a través de las Casas de Consumidor de Bienes y Servicios, ampliada (Informe final)</v>
      </c>
      <c r="I434" s="88">
        <f>VLOOKUP(A434,'PAI 2025 GPS rempl2)'!$A$4:$V$503,17,0)</f>
        <v>5</v>
      </c>
      <c r="J434" s="88" t="str">
        <f>VLOOKUP(A434,'PAI 2025 GPS rempl2)'!$A$4:$V$503,18,0)</f>
        <v>Númerica</v>
      </c>
      <c r="K434" s="88" t="str">
        <f>VLOOKUP(A434,'PAI 2025 GPS rempl2)'!$A$4:$V$503,20,0)</f>
        <v>2025-02-03</v>
      </c>
      <c r="L434" s="88" t="str">
        <f>VLOOKUP(A434,'PAI 2025 GPS rempl2)'!$A$4:$V$503,21,0)</f>
        <v>2025-12-19</v>
      </c>
      <c r="M434" s="88" t="str">
        <f>VLOOKUP(A434,'PAI 2025 GPS rempl2)'!$A$4:$V$503,22,0)</f>
        <v>142-GRUPO DE TRABAJO DE SERVICIOS ADMINISTRATIVOS Y RECURSOS FÍSICOS;
3003-GRUPO DE TRABAJO DE APOYO A LA RED NACIONAL DE PROTECCIÓN  AL CONSUMIDOR;
73-GRUPO DE TRABAJO DE COMUNICACION</v>
      </c>
      <c r="N434" s="88" t="s">
        <v>1694</v>
      </c>
      <c r="O434" s="88" t="s">
        <v>1733</v>
      </c>
      <c r="P434" s="88" t="s">
        <v>1867</v>
      </c>
      <c r="Q434" s="88" t="s">
        <v>1789</v>
      </c>
    </row>
    <row r="435" spans="1:17" x14ac:dyDescent="0.25">
      <c r="A435" s="87" t="s">
        <v>1536</v>
      </c>
      <c r="B435" s="87" t="s">
        <v>533</v>
      </c>
      <c r="C435" s="88" t="s">
        <v>1819</v>
      </c>
      <c r="D435" s="88" t="s">
        <v>1823</v>
      </c>
      <c r="E435" s="88" t="s">
        <v>724</v>
      </c>
      <c r="F435" s="88"/>
      <c r="G435" s="88"/>
      <c r="H435" s="88" t="str">
        <f>VLOOKUP(A435,'PAI 2025 GPS rempl2)'!$A$4:$V$503,15,0)</f>
        <v>Gestionar y firmar los convenios interadministrativos con las entidades del orden nacional y/o alcaldías para la apertura de nuevas CCBS (Informe convenios interadministrativos con las entidades del orden nacional y/o alcaldías para la apertura de nuevas CCBS)</v>
      </c>
      <c r="I435" s="88">
        <f>VLOOKUP(A435,'PAI 2025 GPS rempl2)'!$A$4:$V$503,17,0)</f>
        <v>5</v>
      </c>
      <c r="J435" s="88" t="str">
        <f>VLOOKUP(A435,'PAI 2025 GPS rempl2)'!$A$4:$V$503,18,0)</f>
        <v>Númerica</v>
      </c>
      <c r="K435" s="88" t="str">
        <f>VLOOKUP(A435,'PAI 2025 GPS rempl2)'!$A$4:$V$503,20,0)</f>
        <v>2025-02-03</v>
      </c>
      <c r="L435" s="88" t="str">
        <f>VLOOKUP(A435,'PAI 2025 GPS rempl2)'!$A$4:$V$503,21,0)</f>
        <v>2025-12-19</v>
      </c>
      <c r="M435" s="88" t="str">
        <f>VLOOKUP(A435,'PAI 2025 GPS rempl2)'!$A$4:$V$503,22,0)</f>
        <v>3003-GRUPO DE TRABAJO DE APOYO A LA RED NACIONAL DE PROTECCIÓN  AL CONSUMIDOR</v>
      </c>
      <c r="N435" s="88"/>
      <c r="O435" s="88"/>
      <c r="P435" s="88"/>
      <c r="Q435" s="88"/>
    </row>
    <row r="436" spans="1:17" x14ac:dyDescent="0.25">
      <c r="A436" s="87" t="s">
        <v>1538</v>
      </c>
      <c r="B436" s="87" t="s">
        <v>533</v>
      </c>
      <c r="C436" s="88" t="s">
        <v>1819</v>
      </c>
      <c r="D436" s="88" t="s">
        <v>1823</v>
      </c>
      <c r="E436" s="88" t="s">
        <v>724</v>
      </c>
      <c r="F436" s="88"/>
      <c r="G436" s="88"/>
      <c r="H436" s="88" t="str">
        <f>VLOOKUP(A436,'PAI 2025 GPS rempl2)'!$A$4:$V$503,15,0)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36" s="88">
        <f>VLOOKUP(A436,'PAI 2025 GPS rempl2)'!$A$4:$V$503,17,0)</f>
        <v>5</v>
      </c>
      <c r="J436" s="88" t="str">
        <f>VLOOKUP(A436,'PAI 2025 GPS rempl2)'!$A$4:$V$503,18,0)</f>
        <v>Númerica</v>
      </c>
      <c r="K436" s="88" t="str">
        <f>VLOOKUP(A436,'PAI 2025 GPS rempl2)'!$A$4:$V$503,20,0)</f>
        <v>2025-02-03</v>
      </c>
      <c r="L436" s="88" t="str">
        <f>VLOOKUP(A436,'PAI 2025 GPS rempl2)'!$A$4:$V$503,21,0)</f>
        <v>2025-12-19</v>
      </c>
      <c r="M436" s="88" t="str">
        <f>VLOOKUP(A436,'PAI 2025 GPS rempl2)'!$A$4:$V$503,22,0)</f>
        <v>142-GRUPO DE TRABAJO DE SERVICIOS ADMINISTRATIVOS Y RECURSOS FÍSICOS;
3003-GRUPO DE TRABAJO DE APOYO A LA RED NACIONAL DE PROTECCIÓN  AL CONSUMIDOR</v>
      </c>
      <c r="N436" s="88"/>
      <c r="O436" s="88"/>
      <c r="P436" s="88"/>
      <c r="Q436" s="88"/>
    </row>
    <row r="437" spans="1:17" x14ac:dyDescent="0.25">
      <c r="A437" s="87" t="s">
        <v>1541</v>
      </c>
      <c r="B437" s="87" t="s">
        <v>533</v>
      </c>
      <c r="C437" s="88" t="s">
        <v>1819</v>
      </c>
      <c r="D437" s="88" t="s">
        <v>1823</v>
      </c>
      <c r="E437" s="88" t="s">
        <v>724</v>
      </c>
      <c r="F437" s="88"/>
      <c r="G437" s="88"/>
      <c r="H437" s="88" t="str">
        <f>VLOOKUP(A437,'PAI 2025 GPS rempl2)'!$A$4:$V$503,15,0)</f>
        <v>Realizar la inauguración y poner en operacion las Casas del Consumidor de Bienes y Servicios en el territorio nacional (Informe por CCBS aperturada) (Informe por CCBS apertura da y puesta en operación)</v>
      </c>
      <c r="I437" s="88">
        <f>VLOOKUP(A437,'PAI 2025 GPS rempl2)'!$A$4:$V$503,17,0)</f>
        <v>5</v>
      </c>
      <c r="J437" s="88" t="str">
        <f>VLOOKUP(A437,'PAI 2025 GPS rempl2)'!$A$4:$V$503,18,0)</f>
        <v>Númerica</v>
      </c>
      <c r="K437" s="88" t="str">
        <f>VLOOKUP(A437,'PAI 2025 GPS rempl2)'!$A$4:$V$503,20,0)</f>
        <v>2025-02-03</v>
      </c>
      <c r="L437" s="88" t="str">
        <f>VLOOKUP(A437,'PAI 2025 GPS rempl2)'!$A$4:$V$503,21,0)</f>
        <v>2025-12-19</v>
      </c>
      <c r="M437" s="88" t="str">
        <f>VLOOKUP(A437,'PAI 2025 GPS rempl2)'!$A$4:$V$503,22,0)</f>
        <v>3003-GRUPO DE TRABAJO DE APOYO A LA RED NACIONAL DE PROTECCIÓN  AL CONSUMIDOR;
73-GRUPO DE TRABAJO DE COMUNICACION</v>
      </c>
      <c r="N437" s="88"/>
      <c r="O437" s="88"/>
      <c r="P437" s="88"/>
      <c r="Q437" s="88"/>
    </row>
    <row r="438" spans="1:17" x14ac:dyDescent="0.25">
      <c r="A438" s="87" t="s">
        <v>1543</v>
      </c>
      <c r="B438" s="87" t="s">
        <v>523</v>
      </c>
      <c r="C438" s="88" t="s">
        <v>1829</v>
      </c>
      <c r="D438" s="88" t="s">
        <v>1828</v>
      </c>
      <c r="E438" s="88" t="s">
        <v>880</v>
      </c>
      <c r="F438" s="88" t="s">
        <v>10</v>
      </c>
      <c r="G438" s="88" t="str">
        <f>VLOOKUP(A438,'PAI 2025 GPS rempl2)'!$E$4:$L$502,8,0)</f>
        <v>C-3503-0200-0009-40401c</v>
      </c>
      <c r="H438" s="88" t="str">
        <f>VLOOKUP(A438,'PAI 2025 GPS rempl2)'!$A$4:$V$503,15,0)</f>
        <v>Guía de Aprendizaje en Derecho de Consumo traducida a lenguaje de minorías étnicas, elaborada y socializada  (Guía en formato digital)</v>
      </c>
      <c r="I438" s="88">
        <f>VLOOKUP(A438,'PAI 2025 GPS rempl2)'!$A$4:$V$503,17,0)</f>
        <v>1</v>
      </c>
      <c r="J438" s="88" t="str">
        <f>VLOOKUP(A438,'PAI 2025 GPS rempl2)'!$A$4:$V$503,18,0)</f>
        <v>Númerica</v>
      </c>
      <c r="K438" s="88" t="str">
        <f>VLOOKUP(A438,'PAI 2025 GPS rempl2)'!$A$4:$V$503,20,0)</f>
        <v>2025-02-03</v>
      </c>
      <c r="L438" s="88" t="str">
        <f>VLOOKUP(A438,'PAI 2025 GPS rempl2)'!$A$4:$V$503,21,0)</f>
        <v>2025-12-15</v>
      </c>
      <c r="M438" s="88" t="str">
        <f>VLOOKUP(A438,'PAI 2025 GPS rempl2)'!$A$4:$V$503,22,0)</f>
        <v>3003-GRUPO DE TRABAJO DE APOYO A LA RED NACIONAL DE PROTECCIÓN  AL CONSUMIDOR;
71-GRUPO DE TRABAJO DE FORMACION;
73-GRUPO DE TRABAJO DE COMUNICACION</v>
      </c>
      <c r="N438" s="88" t="s">
        <v>1691</v>
      </c>
      <c r="O438" s="88" t="s">
        <v>1692</v>
      </c>
      <c r="P438" s="88" t="s">
        <v>1868</v>
      </c>
      <c r="Q438" s="88" t="s">
        <v>1788</v>
      </c>
    </row>
    <row r="439" spans="1:17" x14ac:dyDescent="0.25">
      <c r="A439" s="87" t="s">
        <v>1546</v>
      </c>
      <c r="B439" s="87" t="s">
        <v>533</v>
      </c>
      <c r="C439" s="88" t="s">
        <v>1829</v>
      </c>
      <c r="D439" s="88" t="s">
        <v>1828</v>
      </c>
      <c r="E439" s="88" t="s">
        <v>880</v>
      </c>
      <c r="F439" s="88"/>
      <c r="G439" s="88"/>
      <c r="H439" s="88" t="str">
        <f>VLOOKUP(A439,'PAI 2025 GPS rempl2)'!$A$4:$V$503,15,0)</f>
        <v>Definir el grupo étnico para la traducción de la Guía de Aprendizaje en Derecho de Consumo  (Acta de acuerdo de grupo étnico definido)</v>
      </c>
      <c r="I439" s="88">
        <f>VLOOKUP(A439,'PAI 2025 GPS rempl2)'!$A$4:$V$503,17,0)</f>
        <v>1</v>
      </c>
      <c r="J439" s="88" t="str">
        <f>VLOOKUP(A439,'PAI 2025 GPS rempl2)'!$A$4:$V$503,18,0)</f>
        <v>Númerica</v>
      </c>
      <c r="K439" s="88" t="str">
        <f>VLOOKUP(A439,'PAI 2025 GPS rempl2)'!$A$4:$V$503,20,0)</f>
        <v>2025-02-03</v>
      </c>
      <c r="L439" s="88" t="str">
        <f>VLOOKUP(A439,'PAI 2025 GPS rempl2)'!$A$4:$V$503,21,0)</f>
        <v>2025-03-31</v>
      </c>
      <c r="M439" s="88" t="str">
        <f>VLOOKUP(A439,'PAI 2025 GPS rempl2)'!$A$4:$V$503,22,0)</f>
        <v>3003-GRUPO DE TRABAJO DE APOYO A LA RED NACIONAL DE PROTECCIÓN  AL CONSUMIDOR;
71-GRUPO DE TRABAJO DE FORMACION</v>
      </c>
      <c r="N439" s="88"/>
      <c r="O439" s="88"/>
      <c r="P439" s="88"/>
      <c r="Q439" s="88"/>
    </row>
    <row r="440" spans="1:17" x14ac:dyDescent="0.25">
      <c r="A440" s="87" t="s">
        <v>1549</v>
      </c>
      <c r="B440" s="87" t="s">
        <v>533</v>
      </c>
      <c r="C440" s="88" t="s">
        <v>1829</v>
      </c>
      <c r="D440" s="88" t="s">
        <v>1828</v>
      </c>
      <c r="E440" s="88" t="s">
        <v>880</v>
      </c>
      <c r="F440" s="88"/>
      <c r="G440" s="88"/>
      <c r="H440" s="88" t="str">
        <f>VLOOKUP(A440,'PAI 2025 GPS rempl2)'!$A$4:$V$503,15,0)</f>
        <v>Consolidar y traducir la Guía de Aprendizaje en Derecho de Consumo en lenguaje étnico aprobada (Guía de Aprendizaje en Derecho de Consumo en lenguaje étnico aprobada y traducida)</v>
      </c>
      <c r="I440" s="88">
        <f>VLOOKUP(A440,'PAI 2025 GPS rempl2)'!$A$4:$V$503,17,0)</f>
        <v>1</v>
      </c>
      <c r="J440" s="88" t="str">
        <f>VLOOKUP(A440,'PAI 2025 GPS rempl2)'!$A$4:$V$503,18,0)</f>
        <v>Númerica</v>
      </c>
      <c r="K440" s="88" t="str">
        <f>VLOOKUP(A440,'PAI 2025 GPS rempl2)'!$A$4:$V$503,20,0)</f>
        <v>2025-04-01</v>
      </c>
      <c r="L440" s="88" t="str">
        <f>VLOOKUP(A440,'PAI 2025 GPS rempl2)'!$A$4:$V$503,21,0)</f>
        <v>2025-07-01</v>
      </c>
      <c r="M440" s="88" t="str">
        <f>VLOOKUP(A440,'PAI 2025 GPS rempl2)'!$A$4:$V$503,22,0)</f>
        <v>3003-GRUPO DE TRABAJO DE APOYO A LA RED NACIONAL DE PROTECCIÓN  AL CONSUMIDOR</v>
      </c>
      <c r="N440" s="88"/>
      <c r="O440" s="88"/>
      <c r="P440" s="88"/>
      <c r="Q440" s="88"/>
    </row>
    <row r="441" spans="1:17" x14ac:dyDescent="0.25">
      <c r="A441" s="87" t="s">
        <v>1551</v>
      </c>
      <c r="B441" s="87" t="s">
        <v>533</v>
      </c>
      <c r="C441" s="88" t="s">
        <v>1829</v>
      </c>
      <c r="D441" s="88" t="s">
        <v>1828</v>
      </c>
      <c r="E441" s="88" t="s">
        <v>880</v>
      </c>
      <c r="F441" s="88"/>
      <c r="G441" s="88"/>
      <c r="H441" s="88" t="str">
        <f>VLOOKUP(A441,'PAI 2025 GPS rempl2)'!$A$4:$V$503,15,0)</f>
        <v>Definir la Estrategia de sensibilización de la Guía de Aprendizaje en Derecho de Consumo con las entidades publicas interesadas (Documento Estrategia de sensibilización de la Guía de Aprendizaje en Derecho de Consumo)</v>
      </c>
      <c r="I441" s="88">
        <f>VLOOKUP(A441,'PAI 2025 GPS rempl2)'!$A$4:$V$503,17,0)</f>
        <v>1</v>
      </c>
      <c r="J441" s="88" t="str">
        <f>VLOOKUP(A441,'PAI 2025 GPS rempl2)'!$A$4:$V$503,18,0)</f>
        <v>Númerica</v>
      </c>
      <c r="K441" s="88" t="str">
        <f>VLOOKUP(A441,'PAI 2025 GPS rempl2)'!$A$4:$V$503,20,0)</f>
        <v>2025-06-03</v>
      </c>
      <c r="L441" s="88" t="str">
        <f>VLOOKUP(A441,'PAI 2025 GPS rempl2)'!$A$4:$V$503,21,0)</f>
        <v>2025-07-01</v>
      </c>
      <c r="M441" s="88" t="str">
        <f>VLOOKUP(A441,'PAI 2025 GPS rempl2)'!$A$4:$V$503,22,0)</f>
        <v>3003-GRUPO DE TRABAJO DE APOYO A LA RED NACIONAL DE PROTECCIÓN  AL CONSUMIDOR;
73-GRUPO DE TRABAJO DE COMUNICACION</v>
      </c>
      <c r="N441" s="88"/>
      <c r="O441" s="88"/>
      <c r="P441" s="88"/>
      <c r="Q441" s="88"/>
    </row>
    <row r="442" spans="1:17" x14ac:dyDescent="0.25">
      <c r="A442" s="87" t="s">
        <v>1553</v>
      </c>
      <c r="B442" s="87" t="s">
        <v>533</v>
      </c>
      <c r="C442" s="88" t="s">
        <v>1829</v>
      </c>
      <c r="D442" s="88" t="s">
        <v>1828</v>
      </c>
      <c r="E442" s="88" t="s">
        <v>880</v>
      </c>
      <c r="F442" s="88"/>
      <c r="G442" s="88"/>
      <c r="H442" s="88" t="str">
        <f>VLOOKUP(A442,'PAI 2025 GPS rempl2)'!$A$4:$V$503,15,0)</f>
        <v>Aplicar la estrategia de sensibilización definida (Informe de aplicación de la estrategia)</v>
      </c>
      <c r="I442" s="88">
        <f>VLOOKUP(A442,'PAI 2025 GPS rempl2)'!$A$4:$V$503,17,0)</f>
        <v>1</v>
      </c>
      <c r="J442" s="88" t="str">
        <f>VLOOKUP(A442,'PAI 2025 GPS rempl2)'!$A$4:$V$503,18,0)</f>
        <v>Númerica</v>
      </c>
      <c r="K442" s="88" t="str">
        <f>VLOOKUP(A442,'PAI 2025 GPS rempl2)'!$A$4:$V$503,20,0)</f>
        <v>2025-07-01</v>
      </c>
      <c r="L442" s="88" t="str">
        <f>VLOOKUP(A442,'PAI 2025 GPS rempl2)'!$A$4:$V$503,21,0)</f>
        <v>2025-12-15</v>
      </c>
      <c r="M442" s="88" t="str">
        <f>VLOOKUP(A442,'PAI 2025 GPS rempl2)'!$A$4:$V$503,22,0)</f>
        <v>3003-GRUPO DE TRABAJO DE APOYO A LA RED NACIONAL DE PROTECCIÓN  AL CONSUMIDOR</v>
      </c>
      <c r="N442" s="88"/>
      <c r="O442" s="88"/>
      <c r="P442" s="88"/>
      <c r="Q442" s="88"/>
    </row>
    <row r="443" spans="1:17" x14ac:dyDescent="0.25">
      <c r="A443" s="87" t="s">
        <v>1555</v>
      </c>
      <c r="B443" s="87" t="s">
        <v>523</v>
      </c>
      <c r="C443" s="88" t="s">
        <v>1819</v>
      </c>
      <c r="D443" s="88" t="s">
        <v>1827</v>
      </c>
      <c r="E443" s="88" t="s">
        <v>826</v>
      </c>
      <c r="F443" s="88" t="s">
        <v>13</v>
      </c>
      <c r="G443" s="88" t="str">
        <f>VLOOKUP(A443,'PAI 2025 GPS rempl2)'!$E$4:$L$502,8,0)</f>
        <v>C-3503-0200-0009-40401c</v>
      </c>
      <c r="H443" s="88" t="str">
        <f>VLOOKUP(A443,'PAI 2025 GPS rempl2)'!$A$4:$V$503,15,0)</f>
        <v>Ligas del consumidor para mejorar su impacto en la protección del consumidor a través de la participación en el fondo de iniciativas del programa Consufondo, fortalecidas (Informe Final ejecución programa Consufondo)</v>
      </c>
      <c r="I443" s="88">
        <f>VLOOKUP(A443,'PAI 2025 GPS rempl2)'!$A$4:$V$503,17,0)</f>
        <v>10</v>
      </c>
      <c r="J443" s="88" t="str">
        <f>VLOOKUP(A443,'PAI 2025 GPS rempl2)'!$A$4:$V$503,18,0)</f>
        <v>Númerica</v>
      </c>
      <c r="K443" s="88" t="str">
        <f>VLOOKUP(A443,'PAI 2025 GPS rempl2)'!$A$4:$V$503,20,0)</f>
        <v>2025-02-03</v>
      </c>
      <c r="L443" s="88" t="str">
        <f>VLOOKUP(A443,'PAI 2025 GPS rempl2)'!$A$4:$V$503,21,0)</f>
        <v>2025-12-15</v>
      </c>
      <c r="M443" s="88" t="str">
        <f>VLOOKUP(A443,'PAI 2025 GPS rempl2)'!$A$4:$V$503,22,0)</f>
        <v>105-GRUPO DE TRABAJO DE CONTRATACIÓN;
3003-GRUPO DE TRABAJO DE APOYO A LA RED NACIONAL DE PROTECCIÓN  AL CONSUMIDOR</v>
      </c>
      <c r="N443" s="88" t="s">
        <v>1694</v>
      </c>
      <c r="O443" s="88" t="s">
        <v>1733</v>
      </c>
      <c r="P443" s="88" t="s">
        <v>1867</v>
      </c>
      <c r="Q443" s="88" t="s">
        <v>1789</v>
      </c>
    </row>
    <row r="444" spans="1:17" x14ac:dyDescent="0.25">
      <c r="A444" s="87" t="s">
        <v>1558</v>
      </c>
      <c r="B444" s="87" t="s">
        <v>533</v>
      </c>
      <c r="C444" s="88" t="s">
        <v>1819</v>
      </c>
      <c r="D444" s="88" t="s">
        <v>1827</v>
      </c>
      <c r="E444" s="88" t="s">
        <v>826</v>
      </c>
      <c r="F444" s="88"/>
      <c r="G444" s="88"/>
      <c r="H444" s="88" t="str">
        <f>VLOOKUP(A444,'PAI 2025 GPS rempl2)'!$A$4:$V$503,15,0)</f>
        <v>Elaborar estudios previos  (Documento Estudios previos aprobados secretaria general y jurídica)</v>
      </c>
      <c r="I444" s="88">
        <f>VLOOKUP(A444,'PAI 2025 GPS rempl2)'!$A$4:$V$503,17,0)</f>
        <v>1</v>
      </c>
      <c r="J444" s="88" t="str">
        <f>VLOOKUP(A444,'PAI 2025 GPS rempl2)'!$A$4:$V$503,18,0)</f>
        <v>Númerica</v>
      </c>
      <c r="K444" s="88" t="str">
        <f>VLOOKUP(A444,'PAI 2025 GPS rempl2)'!$A$4:$V$503,20,0)</f>
        <v>2025-02-03</v>
      </c>
      <c r="L444" s="88" t="str">
        <f>VLOOKUP(A444,'PAI 2025 GPS rempl2)'!$A$4:$V$503,21,0)</f>
        <v>2025-03-31</v>
      </c>
      <c r="M444" s="88" t="str">
        <f>VLOOKUP(A444,'PAI 2025 GPS rempl2)'!$A$4:$V$503,22,0)</f>
        <v>3003-GRUPO DE TRABAJO DE APOYO A LA RED NACIONAL DE PROTECCIÓN  AL CONSUMIDOR</v>
      </c>
      <c r="N444" s="88"/>
      <c r="O444" s="88"/>
      <c r="P444" s="88"/>
      <c r="Q444" s="88"/>
    </row>
    <row r="445" spans="1:17" x14ac:dyDescent="0.25">
      <c r="A445" s="87" t="s">
        <v>1560</v>
      </c>
      <c r="B445" s="87" t="s">
        <v>533</v>
      </c>
      <c r="C445" s="88" t="s">
        <v>1819</v>
      </c>
      <c r="D445" s="88" t="s">
        <v>1827</v>
      </c>
      <c r="E445" s="88" t="s">
        <v>826</v>
      </c>
      <c r="F445" s="88"/>
      <c r="G445" s="88"/>
      <c r="H445" s="88" t="str">
        <f>VLOOKUP(A445,'PAI 2025 GPS rempl2)'!$A$4:$V$503,15,0)</f>
        <v>Actualizar y aprobar la cartilla Consufondo  (Cartilla Actualizada y aprobada de Consufondo)</v>
      </c>
      <c r="I445" s="88">
        <f>VLOOKUP(A445,'PAI 2025 GPS rempl2)'!$A$4:$V$503,17,0)</f>
        <v>1</v>
      </c>
      <c r="J445" s="88" t="str">
        <f>VLOOKUP(A445,'PAI 2025 GPS rempl2)'!$A$4:$V$503,18,0)</f>
        <v>Númerica</v>
      </c>
      <c r="K445" s="88" t="str">
        <f>VLOOKUP(A445,'PAI 2025 GPS rempl2)'!$A$4:$V$503,20,0)</f>
        <v>2025-04-01</v>
      </c>
      <c r="L445" s="88" t="str">
        <f>VLOOKUP(A445,'PAI 2025 GPS rempl2)'!$A$4:$V$503,21,0)</f>
        <v>2025-04-21</v>
      </c>
      <c r="M445" s="88" t="str">
        <f>VLOOKUP(A445,'PAI 2025 GPS rempl2)'!$A$4:$V$503,22,0)</f>
        <v>3003-GRUPO DE TRABAJO DE APOYO A LA RED NACIONAL DE PROTECCIÓN  AL CONSUMIDOR</v>
      </c>
      <c r="N445" s="88"/>
      <c r="O445" s="88"/>
      <c r="P445" s="88"/>
      <c r="Q445" s="88"/>
    </row>
    <row r="446" spans="1:17" x14ac:dyDescent="0.25">
      <c r="A446" s="87" t="s">
        <v>1562</v>
      </c>
      <c r="B446" s="87" t="s">
        <v>533</v>
      </c>
      <c r="C446" s="88" t="s">
        <v>1819</v>
      </c>
      <c r="D446" s="88" t="s">
        <v>1827</v>
      </c>
      <c r="E446" s="88" t="s">
        <v>826</v>
      </c>
      <c r="F446" s="88"/>
      <c r="G446" s="88"/>
      <c r="H446" s="88" t="str">
        <f>VLOOKUP(A446,'PAI 2025 GPS rempl2)'!$A$4:$V$503,15,0)</f>
        <v>Socializar el programa CONSUFONDO a grupos de interés o grupos de valor establecidos en la cartilla (Informe de socialización de la Cartilla de CONSUFONDO con grupos de valor e interés)</v>
      </c>
      <c r="I446" s="88">
        <f>VLOOKUP(A446,'PAI 2025 GPS rempl2)'!$A$4:$V$503,17,0)</f>
        <v>1</v>
      </c>
      <c r="J446" s="88" t="str">
        <f>VLOOKUP(A446,'PAI 2025 GPS rempl2)'!$A$4:$V$503,18,0)</f>
        <v>Númerica</v>
      </c>
      <c r="K446" s="88" t="str">
        <f>VLOOKUP(A446,'PAI 2025 GPS rempl2)'!$A$4:$V$503,20,0)</f>
        <v>2025-05-02</v>
      </c>
      <c r="L446" s="88" t="str">
        <f>VLOOKUP(A446,'PAI 2025 GPS rempl2)'!$A$4:$V$503,21,0)</f>
        <v>2025-05-30</v>
      </c>
      <c r="M446" s="88" t="str">
        <f>VLOOKUP(A446,'PAI 2025 GPS rempl2)'!$A$4:$V$503,22,0)</f>
        <v>3003-GRUPO DE TRABAJO DE APOYO A LA RED NACIONAL DE PROTECCIÓN  AL CONSUMIDOR</v>
      </c>
      <c r="N446" s="88"/>
      <c r="O446" s="88"/>
      <c r="P446" s="88"/>
      <c r="Q446" s="88"/>
    </row>
    <row r="447" spans="1:17" x14ac:dyDescent="0.25">
      <c r="A447" s="87" t="s">
        <v>1564</v>
      </c>
      <c r="B447" s="87" t="s">
        <v>533</v>
      </c>
      <c r="C447" s="88" t="s">
        <v>1819</v>
      </c>
      <c r="D447" s="88" t="s">
        <v>1827</v>
      </c>
      <c r="E447" s="88" t="s">
        <v>826</v>
      </c>
      <c r="F447" s="88"/>
      <c r="G447" s="88"/>
      <c r="H447" s="88" t="str">
        <f>VLOOKUP(A447,'PAI 2025 GPS rempl2)'!$A$4:$V$503,15,0)</f>
        <v>Solicitar la contratación a Secretaria General   (Memorando de Solicitud de contratación a Secretaria General)</v>
      </c>
      <c r="I447" s="88">
        <f>VLOOKUP(A447,'PAI 2025 GPS rempl2)'!$A$4:$V$503,17,0)</f>
        <v>1</v>
      </c>
      <c r="J447" s="88" t="str">
        <f>VLOOKUP(A447,'PAI 2025 GPS rempl2)'!$A$4:$V$503,18,0)</f>
        <v>Númerica</v>
      </c>
      <c r="K447" s="88" t="str">
        <f>VLOOKUP(A447,'PAI 2025 GPS rempl2)'!$A$4:$V$503,20,0)</f>
        <v>2025-05-02</v>
      </c>
      <c r="L447" s="88" t="str">
        <f>VLOOKUP(A447,'PAI 2025 GPS rempl2)'!$A$4:$V$503,21,0)</f>
        <v>2025-05-30</v>
      </c>
      <c r="M447" s="88" t="str">
        <f>VLOOKUP(A447,'PAI 2025 GPS rempl2)'!$A$4:$V$503,22,0)</f>
        <v>3003-GRUPO DE TRABAJO DE APOYO A LA RED NACIONAL DE PROTECCIÓN  AL CONSUMIDOR</v>
      </c>
      <c r="N447" s="88"/>
      <c r="O447" s="88"/>
      <c r="P447" s="88"/>
      <c r="Q447" s="88"/>
    </row>
    <row r="448" spans="1:17" x14ac:dyDescent="0.25">
      <c r="A448" s="87" t="s">
        <v>1566</v>
      </c>
      <c r="B448" s="87" t="s">
        <v>1813</v>
      </c>
      <c r="C448" s="88" t="s">
        <v>1819</v>
      </c>
      <c r="D448" s="88" t="s">
        <v>1827</v>
      </c>
      <c r="E448" s="88" t="s">
        <v>826</v>
      </c>
      <c r="F448" s="88"/>
      <c r="G448" s="88"/>
      <c r="H448" s="88" t="str">
        <f>VLOOKUP(A448,'PAI 2025 GPS rempl2)'!$A$4:$V$503,15,0)</f>
        <v>Revisar la solicitud de contratación y realizar los ajustes cuando haya lugar a ello  (Correo electrónico del abogado a cargo informando la revisión del proceso y/o captura de pantalla de la publicación en el SECOP /Único entregable)</v>
      </c>
      <c r="I448" s="88">
        <f>VLOOKUP(A448,'PAI 2025 GPS rempl2)'!$A$4:$V$503,17,0)</f>
        <v>1</v>
      </c>
      <c r="J448" s="88" t="str">
        <f>VLOOKUP(A448,'PAI 2025 GPS rempl2)'!$A$4:$V$503,18,0)</f>
        <v>Númerica</v>
      </c>
      <c r="K448" s="88" t="str">
        <f>VLOOKUP(A448,'PAI 2025 GPS rempl2)'!$A$4:$V$503,20,0)</f>
        <v>2025-05-02</v>
      </c>
      <c r="L448" s="88" t="str">
        <f>VLOOKUP(A448,'PAI 2025 GPS rempl2)'!$A$4:$V$503,21,0)</f>
        <v>2025-05-23</v>
      </c>
      <c r="M448" s="88" t="str">
        <f>VLOOKUP(A448,'PAI 2025 GPS rempl2)'!$A$4:$V$503,22,0)</f>
        <v>105-GRUPO DE TRABAJO DE CONTRATACIÓN</v>
      </c>
      <c r="N448" s="88"/>
      <c r="O448" s="88"/>
      <c r="P448" s="88"/>
      <c r="Q448" s="88"/>
    </row>
    <row r="449" spans="1:17" x14ac:dyDescent="0.25">
      <c r="A449" s="87" t="s">
        <v>1568</v>
      </c>
      <c r="B449" s="87" t="s">
        <v>1813</v>
      </c>
      <c r="C449" s="88" t="s">
        <v>1819</v>
      </c>
      <c r="D449" s="88" t="s">
        <v>1827</v>
      </c>
      <c r="E449" s="88" t="s">
        <v>826</v>
      </c>
      <c r="F449" s="88"/>
      <c r="G449" s="88"/>
      <c r="H449" s="88" t="str">
        <f>VLOOKUP(A449,'PAI 2025 GPS rempl2)'!$A$4:$V$503,15,0)</f>
        <v>Publicar el proceso de contratación en el SECOP  (Correo electrónico del abogado a cargo informando la publicación del proceso en SECOP y/o captura de pantalla de la publicación en el secop)</v>
      </c>
      <c r="I449" s="88">
        <f>VLOOKUP(A449,'PAI 2025 GPS rempl2)'!$A$4:$V$503,17,0)</f>
        <v>1</v>
      </c>
      <c r="J449" s="88" t="str">
        <f>VLOOKUP(A449,'PAI 2025 GPS rempl2)'!$A$4:$V$503,18,0)</f>
        <v>Númerica</v>
      </c>
      <c r="K449" s="88" t="str">
        <f>VLOOKUP(A449,'PAI 2025 GPS rempl2)'!$A$4:$V$503,20,0)</f>
        <v>2025-05-26</v>
      </c>
      <c r="L449" s="88" t="str">
        <f>VLOOKUP(A449,'PAI 2025 GPS rempl2)'!$A$4:$V$503,21,0)</f>
        <v>2025-06-13</v>
      </c>
      <c r="M449" s="88" t="str">
        <f>VLOOKUP(A449,'PAI 2025 GPS rempl2)'!$A$4:$V$503,22,0)</f>
        <v>105-GRUPO DE TRABAJO DE CONTRATACIÓN</v>
      </c>
      <c r="N449" s="88"/>
      <c r="O449" s="88"/>
      <c r="P449" s="88"/>
      <c r="Q449" s="88"/>
    </row>
    <row r="450" spans="1:17" x14ac:dyDescent="0.25">
      <c r="A450" s="87" t="s">
        <v>1571</v>
      </c>
      <c r="B450" s="87" t="s">
        <v>1813</v>
      </c>
      <c r="C450" s="88" t="s">
        <v>1819</v>
      </c>
      <c r="D450" s="88" t="s">
        <v>1827</v>
      </c>
      <c r="E450" s="88" t="s">
        <v>826</v>
      </c>
      <c r="F450" s="88"/>
      <c r="G450" s="88"/>
      <c r="H450" s="88" t="str">
        <f>VLOOKUP(A450,'PAI 2025 GPS rempl2)'!$A$4:$V$503,15,0)</f>
        <v>Seleccionar las ligas a beneficiar con el programa Consufondo, a través del desarrollo del proceso contractual  (Resolución declaratoria de desierto o contrato suscrito o captura de pantalla del SECOP con la cancelación del proceso/único entregable)</v>
      </c>
      <c r="I450" s="88">
        <f>VLOOKUP(A450,'PAI 2025 GPS rempl2)'!$A$4:$V$503,17,0)</f>
        <v>10</v>
      </c>
      <c r="J450" s="88" t="str">
        <f>VLOOKUP(A450,'PAI 2025 GPS rempl2)'!$A$4:$V$503,18,0)</f>
        <v>Númerica</v>
      </c>
      <c r="K450" s="88" t="str">
        <f>VLOOKUP(A450,'PAI 2025 GPS rempl2)'!$A$4:$V$503,20,0)</f>
        <v>2025-06-16</v>
      </c>
      <c r="L450" s="88" t="str">
        <f>VLOOKUP(A450,'PAI 2025 GPS rempl2)'!$A$4:$V$503,21,0)</f>
        <v>2025-08-08</v>
      </c>
      <c r="M450" s="88" t="str">
        <f>VLOOKUP(A450,'PAI 2025 GPS rempl2)'!$A$4:$V$503,22,0)</f>
        <v>105-GRUPO DE TRABAJO DE CONTRATACIÓN</v>
      </c>
      <c r="N450" s="88"/>
      <c r="O450" s="88"/>
      <c r="P450" s="88"/>
      <c r="Q450" s="88"/>
    </row>
    <row r="451" spans="1:17" x14ac:dyDescent="0.25">
      <c r="A451" s="87" t="s">
        <v>1574</v>
      </c>
      <c r="B451" s="87" t="s">
        <v>533</v>
      </c>
      <c r="C451" s="88" t="s">
        <v>1819</v>
      </c>
      <c r="D451" s="88" t="s">
        <v>1827</v>
      </c>
      <c r="E451" s="88" t="s">
        <v>826</v>
      </c>
      <c r="F451" s="88"/>
      <c r="G451" s="88"/>
      <c r="H451" s="88" t="str">
        <f>VLOOKUP(A451,'PAI 2025 GPS rempl2)'!$A$4:$V$503,15,0)</f>
        <v>Realizar seguimiento a la ejecución de la iniciativas seleccionadas (Informe de actividades Programa Consufondo que de cuenta de las ligas fortalecidas)</v>
      </c>
      <c r="I451" s="88">
        <f>VLOOKUP(A451,'PAI 2025 GPS rempl2)'!$A$4:$V$503,17,0)</f>
        <v>4</v>
      </c>
      <c r="J451" s="88" t="str">
        <f>VLOOKUP(A451,'PAI 2025 GPS rempl2)'!$A$4:$V$503,18,0)</f>
        <v>Númerica</v>
      </c>
      <c r="K451" s="88" t="str">
        <f>VLOOKUP(A451,'PAI 2025 GPS rempl2)'!$A$4:$V$503,20,0)</f>
        <v>2025-08-11</v>
      </c>
      <c r="L451" s="88" t="str">
        <f>VLOOKUP(A451,'PAI 2025 GPS rempl2)'!$A$4:$V$503,21,0)</f>
        <v>2025-12-15</v>
      </c>
      <c r="M451" s="88" t="str">
        <f>VLOOKUP(A451,'PAI 2025 GPS rempl2)'!$A$4:$V$503,22,0)</f>
        <v>3003-GRUPO DE TRABAJO DE APOYO A LA RED NACIONAL DE PROTECCIÓN  AL CONSUMIDOR</v>
      </c>
      <c r="N451" s="88"/>
      <c r="O451" s="88"/>
      <c r="P451" s="88"/>
      <c r="Q451" s="88"/>
    </row>
    <row r="452" spans="1:17" x14ac:dyDescent="0.25">
      <c r="A452" s="87" t="s">
        <v>1577</v>
      </c>
      <c r="B452" s="87" t="s">
        <v>523</v>
      </c>
      <c r="C452" s="88" t="s">
        <v>1819</v>
      </c>
      <c r="D452" s="88" t="s">
        <v>1823</v>
      </c>
      <c r="E452" s="88" t="s">
        <v>724</v>
      </c>
      <c r="F452" s="88" t="s">
        <v>10</v>
      </c>
      <c r="G452" s="88" t="str">
        <f>VLOOKUP(A452,'PAI 2025 GPS rempl2)'!$E$4:$L$502,8,0)</f>
        <v>N/A</v>
      </c>
      <c r="H452" s="88" t="str">
        <f>VLOOKUP(A452,'PAI 2025 GPS rempl2)'!$A$4:$V$503,15,0)</f>
        <v>Plan de difusión para que el consumidor conozca sus derechos "ABC  de atención a los usuarios SIC / Supersolidaria, ejecutado Imágenes (fotografía o captura de pantalla) de la difusión realizada</v>
      </c>
      <c r="I452" s="88">
        <f>VLOOKUP(A452,'PAI 2025 GPS rempl2)'!$A$4:$V$503,17,0)</f>
        <v>1</v>
      </c>
      <c r="J452" s="88" t="str">
        <f>VLOOKUP(A452,'PAI 2025 GPS rempl2)'!$A$4:$V$503,18,0)</f>
        <v>Númerica</v>
      </c>
      <c r="K452" s="88" t="str">
        <f>VLOOKUP(A452,'PAI 2025 GPS rempl2)'!$A$4:$V$503,20,0)</f>
        <v>2025-01-15</v>
      </c>
      <c r="L452" s="88" t="str">
        <f>VLOOKUP(A452,'PAI 2025 GPS rempl2)'!$A$4:$V$503,21,0)</f>
        <v>2025-12-30</v>
      </c>
      <c r="M452" s="88" t="str">
        <f>VLOOKUP(A452,'PAI 2025 GPS rempl2)'!$A$4:$V$503,22,0)</f>
        <v>3000-DESPACHO DEL SUPERINTENDENTE DELEGADO PARA LA PROTECCIÓN DEL CONSUMIDOR;
73-GRUPO DE TRABAJO DE COMUNICACION</v>
      </c>
      <c r="N452" s="88" t="s">
        <v>1691</v>
      </c>
      <c r="O452" s="88" t="s">
        <v>1692</v>
      </c>
      <c r="P452" s="88" t="s">
        <v>1867</v>
      </c>
      <c r="Q452" s="88" t="s">
        <v>1788</v>
      </c>
    </row>
    <row r="453" spans="1:17" x14ac:dyDescent="0.25">
      <c r="A453" s="87" t="s">
        <v>1580</v>
      </c>
      <c r="B453" s="87" t="s">
        <v>533</v>
      </c>
      <c r="C453" s="88" t="s">
        <v>1819</v>
      </c>
      <c r="D453" s="88" t="s">
        <v>1823</v>
      </c>
      <c r="E453" s="88" t="s">
        <v>724</v>
      </c>
      <c r="F453" s="88"/>
      <c r="G453" s="88"/>
      <c r="H453" s="88" t="str">
        <f>VLOOKUP(A453,'PAI 2025 GPS rempl2)'!$A$4:$V$503,15,0)</f>
        <v>Aprobar el documento final que se va a difundir a los consumidores (Documento final aprobado)</v>
      </c>
      <c r="I453" s="88">
        <f>VLOOKUP(A453,'PAI 2025 GPS rempl2)'!$A$4:$V$503,17,0)</f>
        <v>1</v>
      </c>
      <c r="J453" s="88" t="str">
        <f>VLOOKUP(A453,'PAI 2025 GPS rempl2)'!$A$4:$V$503,18,0)</f>
        <v>Númerica</v>
      </c>
      <c r="K453" s="88" t="str">
        <f>VLOOKUP(A453,'PAI 2025 GPS rempl2)'!$A$4:$V$503,20,0)</f>
        <v>2025-01-15</v>
      </c>
      <c r="L453" s="88" t="str">
        <f>VLOOKUP(A453,'PAI 2025 GPS rempl2)'!$A$4:$V$503,21,0)</f>
        <v>2025-05-30</v>
      </c>
      <c r="M453" s="88" t="str">
        <f>VLOOKUP(A453,'PAI 2025 GPS rempl2)'!$A$4:$V$503,22,0)</f>
        <v>3000-DESPACHO DEL SUPERINTENDENTE DELEGADO PARA LA PROTECCIÓN DEL CONSUMIDOR</v>
      </c>
      <c r="N453" s="88"/>
      <c r="O453" s="88"/>
      <c r="P453" s="88"/>
      <c r="Q453" s="88"/>
    </row>
    <row r="454" spans="1:17" x14ac:dyDescent="0.25">
      <c r="A454" s="87" t="s">
        <v>1582</v>
      </c>
      <c r="B454" s="87" t="s">
        <v>1813</v>
      </c>
      <c r="C454" s="88" t="s">
        <v>1819</v>
      </c>
      <c r="D454" s="88" t="s">
        <v>1823</v>
      </c>
      <c r="E454" s="88" t="s">
        <v>724</v>
      </c>
      <c r="F454" s="88"/>
      <c r="G454" s="88"/>
      <c r="H454" s="88" t="str">
        <f>VLOOKUP(A454,'PAI 2025 GPS rempl2)'!$A$4:$V$503,15,0)</f>
        <v>Definir los grupos de valor y los mecanismos que se utilizaran para la difusión  (Captura de pantalla con la publicación del documento)</v>
      </c>
      <c r="I454" s="88">
        <f>VLOOKUP(A454,'PAI 2025 GPS rempl2)'!$A$4:$V$503,17,0)</f>
        <v>1</v>
      </c>
      <c r="J454" s="88" t="str">
        <f>VLOOKUP(A454,'PAI 2025 GPS rempl2)'!$A$4:$V$503,18,0)</f>
        <v>Númerica</v>
      </c>
      <c r="K454" s="88" t="str">
        <f>VLOOKUP(A454,'PAI 2025 GPS rempl2)'!$A$4:$V$503,20,0)</f>
        <v>2025-06-03</v>
      </c>
      <c r="L454" s="88" t="str">
        <f>VLOOKUP(A454,'PAI 2025 GPS rempl2)'!$A$4:$V$503,21,0)</f>
        <v>2025-07-01</v>
      </c>
      <c r="M454" s="88" t="str">
        <f>VLOOKUP(A454,'PAI 2025 GPS rempl2)'!$A$4:$V$503,22,0)</f>
        <v>73-GRUPO DE TRABAJO DE COMUNICACION</v>
      </c>
      <c r="N454" s="88"/>
      <c r="O454" s="88"/>
      <c r="P454" s="88"/>
      <c r="Q454" s="88"/>
    </row>
    <row r="455" spans="1:17" x14ac:dyDescent="0.25">
      <c r="A455" s="87" t="s">
        <v>1584</v>
      </c>
      <c r="B455" s="87" t="s">
        <v>1813</v>
      </c>
      <c r="C455" s="88" t="s">
        <v>1819</v>
      </c>
      <c r="D455" s="88" t="s">
        <v>1823</v>
      </c>
      <c r="E455" s="88" t="s">
        <v>724</v>
      </c>
      <c r="F455" s="88"/>
      <c r="G455" s="88"/>
      <c r="H455" s="88" t="str">
        <f>VLOOKUP(A455,'PAI 2025 GPS rempl2)'!$A$4:$V$503,15,0)</f>
        <v>Realizar la difusión del ABC de atención a los usuarios SIC / Super Solidaria, de acuerdo con los mecanismos definidos - Imágenes (fotografía o captura de pantalla) de la difusión realizada</v>
      </c>
      <c r="I455" s="88">
        <f>VLOOKUP(A455,'PAI 2025 GPS rempl2)'!$A$4:$V$503,17,0)</f>
        <v>1</v>
      </c>
      <c r="J455" s="88" t="str">
        <f>VLOOKUP(A455,'PAI 2025 GPS rempl2)'!$A$4:$V$503,18,0)</f>
        <v>Númerica</v>
      </c>
      <c r="K455" s="88" t="str">
        <f>VLOOKUP(A455,'PAI 2025 GPS rempl2)'!$A$4:$V$503,20,0)</f>
        <v>2025-07-01</v>
      </c>
      <c r="L455" s="88" t="str">
        <f>VLOOKUP(A455,'PAI 2025 GPS rempl2)'!$A$4:$V$503,21,0)</f>
        <v>2025-12-30</v>
      </c>
      <c r="M455" s="88" t="str">
        <f>VLOOKUP(A455,'PAI 2025 GPS rempl2)'!$A$4:$V$503,22,0)</f>
        <v>73-GRUPO DE TRABAJO DE COMUNICACION</v>
      </c>
      <c r="N455" s="88"/>
      <c r="O455" s="88"/>
      <c r="P455" s="88"/>
      <c r="Q455" s="88"/>
    </row>
    <row r="456" spans="1:17" x14ac:dyDescent="0.25">
      <c r="A456" s="87" t="s">
        <v>1585</v>
      </c>
      <c r="B456" s="87" t="s">
        <v>523</v>
      </c>
      <c r="C456" s="88" t="s">
        <v>1819</v>
      </c>
      <c r="D456" s="88" t="s">
        <v>1823</v>
      </c>
      <c r="E456" s="88" t="s">
        <v>724</v>
      </c>
      <c r="F456" s="88" t="s">
        <v>10</v>
      </c>
      <c r="G456" s="88" t="str">
        <f>VLOOKUP(A456,'PAI 2025 GPS rempl2)'!$E$4:$L$502,8,0)</f>
        <v>N/A</v>
      </c>
      <c r="H456" s="88" t="str">
        <f>VLOOKUP(A456,'PAI 2025 GPS rempl2)'!$A$4:$V$503,15,0)</f>
        <v>Cursos virtuales en materia de protección al consumidor dirigidos a la ciudadanía interesada, publicados en campus virtual  (Imágenes de la difusión de los cursos)</v>
      </c>
      <c r="I456" s="88">
        <f>VLOOKUP(A456,'PAI 2025 GPS rempl2)'!$A$4:$V$503,17,0)</f>
        <v>2</v>
      </c>
      <c r="J456" s="88" t="str">
        <f>VLOOKUP(A456,'PAI 2025 GPS rempl2)'!$A$4:$V$503,18,0)</f>
        <v>Númerica</v>
      </c>
      <c r="K456" s="88" t="str">
        <f>VLOOKUP(A456,'PAI 2025 GPS rempl2)'!$A$4:$V$503,20,0)</f>
        <v>2025-01-15</v>
      </c>
      <c r="L456" s="88" t="str">
        <f>VLOOKUP(A456,'PAI 2025 GPS rempl2)'!$A$4:$V$503,21,0)</f>
        <v>2025-12-15</v>
      </c>
      <c r="M456" s="88" t="str">
        <f>VLOOKUP(A456,'PAI 2025 GPS rempl2)'!$A$4:$V$503,22,0)</f>
        <v>3000-DESPACHO DEL SUPERINTENDENTE DELEGADO PARA LA PROTECCIÓN DEL CONSUMIDOR;
71-GRUPO DE TRABAJO DE FORMACION;
73-GRUPO DE TRABAJO DE COMUNICACION</v>
      </c>
      <c r="N456" s="88" t="s">
        <v>1691</v>
      </c>
      <c r="O456" s="88" t="s">
        <v>1692</v>
      </c>
      <c r="P456" s="88" t="s">
        <v>1867</v>
      </c>
      <c r="Q456" s="88" t="s">
        <v>1788</v>
      </c>
    </row>
    <row r="457" spans="1:17" x14ac:dyDescent="0.25">
      <c r="A457" s="87" t="s">
        <v>1588</v>
      </c>
      <c r="B457" s="87" t="s">
        <v>533</v>
      </c>
      <c r="C457" s="88" t="s">
        <v>1819</v>
      </c>
      <c r="D457" s="88" t="s">
        <v>1823</v>
      </c>
      <c r="E457" s="88" t="s">
        <v>724</v>
      </c>
      <c r="F457" s="88"/>
      <c r="G457" s="88"/>
      <c r="H457" s="88" t="str">
        <f>VLOOKUP(A457,'PAI 2025 GPS rempl2)'!$A$4:$V$503,15,0)</f>
        <v>Enviar a OSCAE las plantillas diligenciadas con el contenido para cursos virtuales (Responsable Delegatura) (Correo electrónico con  las plantillas diligenciadas)</v>
      </c>
      <c r="I457" s="88">
        <f>VLOOKUP(A457,'PAI 2025 GPS rempl2)'!$A$4:$V$503,17,0)</f>
        <v>2</v>
      </c>
      <c r="J457" s="88" t="str">
        <f>VLOOKUP(A457,'PAI 2025 GPS rempl2)'!$A$4:$V$503,18,0)</f>
        <v>Númerica</v>
      </c>
      <c r="K457" s="88" t="str">
        <f>VLOOKUP(A457,'PAI 2025 GPS rempl2)'!$A$4:$V$503,20,0)</f>
        <v>2025-01-15</v>
      </c>
      <c r="L457" s="88" t="str">
        <f>VLOOKUP(A457,'PAI 2025 GPS rempl2)'!$A$4:$V$503,21,0)</f>
        <v>2025-03-28</v>
      </c>
      <c r="M457" s="88" t="str">
        <f>VLOOKUP(A457,'PAI 2025 GPS rempl2)'!$A$4:$V$503,22,0)</f>
        <v>3000-DESPACHO DEL SUPERINTENDENTE DELEGADO PARA LA PROTECCIÓN DEL CONSUMIDOR</v>
      </c>
      <c r="N457" s="88"/>
      <c r="O457" s="88"/>
      <c r="P457" s="88"/>
      <c r="Q457" s="88"/>
    </row>
    <row r="458" spans="1:17" x14ac:dyDescent="0.25">
      <c r="A458" s="87" t="s">
        <v>1590</v>
      </c>
      <c r="B458" s="87" t="s">
        <v>1813</v>
      </c>
      <c r="C458" s="88" t="s">
        <v>1819</v>
      </c>
      <c r="D458" s="88" t="s">
        <v>1823</v>
      </c>
      <c r="E458" s="88" t="s">
        <v>724</v>
      </c>
      <c r="F458" s="88"/>
      <c r="G458" s="88"/>
      <c r="H458" s="88" t="str">
        <f>VLOOKUP(A458,'PAI 2025 GPS rempl2)'!$A$4:$V$503,15,0)</f>
        <v>Diseñar y presentar propuesta pedagógica de los contenidos presentados por la delegatura para cada uno de los cursos (Responsable OSCAE) (Documento con la propuesta)</v>
      </c>
      <c r="I458" s="88">
        <f>VLOOKUP(A458,'PAI 2025 GPS rempl2)'!$A$4:$V$503,17,0)</f>
        <v>2</v>
      </c>
      <c r="J458" s="88" t="str">
        <f>VLOOKUP(A458,'PAI 2025 GPS rempl2)'!$A$4:$V$503,18,0)</f>
        <v>Númerica</v>
      </c>
      <c r="K458" s="88" t="str">
        <f>VLOOKUP(A458,'PAI 2025 GPS rempl2)'!$A$4:$V$503,20,0)</f>
        <v>2025-03-03</v>
      </c>
      <c r="L458" s="88" t="str">
        <f>VLOOKUP(A458,'PAI 2025 GPS rempl2)'!$A$4:$V$503,21,0)</f>
        <v>2025-04-30</v>
      </c>
      <c r="M458" s="88" t="str">
        <f>VLOOKUP(A458,'PAI 2025 GPS rempl2)'!$A$4:$V$503,22,0)</f>
        <v>71-GRUPO DE TRABAJO DE FORMACION</v>
      </c>
      <c r="N458" s="88"/>
      <c r="O458" s="88"/>
      <c r="P458" s="88"/>
      <c r="Q458" s="88"/>
    </row>
    <row r="459" spans="1:17" x14ac:dyDescent="0.25">
      <c r="A459" s="87" t="s">
        <v>1592</v>
      </c>
      <c r="B459" s="87" t="s">
        <v>533</v>
      </c>
      <c r="C459" s="88" t="s">
        <v>1819</v>
      </c>
      <c r="D459" s="88" t="s">
        <v>1823</v>
      </c>
      <c r="E459" s="88" t="s">
        <v>724</v>
      </c>
      <c r="F459" s="88"/>
      <c r="G459" s="88"/>
      <c r="H459" s="88" t="str">
        <f>VLOOKUP(A459,'PAI 2025 GPS rempl2)'!$A$4:$V$503,15,0)</f>
        <v>Revisar y aprobar los contenidos propuestos por el equipo pedagógico de OSCAE (Responsable Delegatura) (Documento con los contenidos propuestos)</v>
      </c>
      <c r="I459" s="88">
        <f>VLOOKUP(A459,'PAI 2025 GPS rempl2)'!$A$4:$V$503,17,0)</f>
        <v>2</v>
      </c>
      <c r="J459" s="88" t="str">
        <f>VLOOKUP(A459,'PAI 2025 GPS rempl2)'!$A$4:$V$503,18,0)</f>
        <v>Númerica</v>
      </c>
      <c r="K459" s="88" t="str">
        <f>VLOOKUP(A459,'PAI 2025 GPS rempl2)'!$A$4:$V$503,20,0)</f>
        <v>2025-04-01</v>
      </c>
      <c r="L459" s="88" t="str">
        <f>VLOOKUP(A459,'PAI 2025 GPS rempl2)'!$A$4:$V$503,21,0)</f>
        <v>2025-05-30</v>
      </c>
      <c r="M459" s="88" t="str">
        <f>VLOOKUP(A459,'PAI 2025 GPS rempl2)'!$A$4:$V$503,22,0)</f>
        <v>3000-DESPACHO DEL SUPERINTENDENTE DELEGADO PARA LA PROTECCIÓN DEL CONSUMIDOR</v>
      </c>
      <c r="N459" s="88"/>
      <c r="O459" s="88"/>
      <c r="P459" s="88"/>
      <c r="Q459" s="88"/>
    </row>
    <row r="460" spans="1:17" x14ac:dyDescent="0.25">
      <c r="A460" s="87" t="s">
        <v>1594</v>
      </c>
      <c r="B460" s="87" t="s">
        <v>1813</v>
      </c>
      <c r="C460" s="88" t="s">
        <v>1819</v>
      </c>
      <c r="D460" s="88" t="s">
        <v>1823</v>
      </c>
      <c r="E460" s="88" t="s">
        <v>724</v>
      </c>
      <c r="F460" s="88"/>
      <c r="G460" s="88"/>
      <c r="H460" s="88" t="str">
        <f>VLOOKUP(A460,'PAI 2025 GPS rempl2)'!$A$4:$V$503,15,0)</f>
        <v>Virtualizar los contenidos (Responsable OSCAE) (Captura de pantalla con los cursos virtualizados)</v>
      </c>
      <c r="I460" s="88">
        <f>VLOOKUP(A460,'PAI 2025 GPS rempl2)'!$A$4:$V$503,17,0)</f>
        <v>2</v>
      </c>
      <c r="J460" s="88" t="str">
        <f>VLOOKUP(A460,'PAI 2025 GPS rempl2)'!$A$4:$V$503,18,0)</f>
        <v>Númerica</v>
      </c>
      <c r="K460" s="88" t="str">
        <f>VLOOKUP(A460,'PAI 2025 GPS rempl2)'!$A$4:$V$503,20,0)</f>
        <v>2025-06-03</v>
      </c>
      <c r="L460" s="88" t="str">
        <f>VLOOKUP(A460,'PAI 2025 GPS rempl2)'!$A$4:$V$503,21,0)</f>
        <v>2025-08-29</v>
      </c>
      <c r="M460" s="88" t="str">
        <f>VLOOKUP(A460,'PAI 2025 GPS rempl2)'!$A$4:$V$503,22,0)</f>
        <v>71-GRUPO DE TRABAJO DE FORMACION</v>
      </c>
      <c r="N460" s="88"/>
      <c r="O460" s="88"/>
      <c r="P460" s="88"/>
      <c r="Q460" s="88"/>
    </row>
    <row r="461" spans="1:17" x14ac:dyDescent="0.25">
      <c r="A461" s="87" t="s">
        <v>1596</v>
      </c>
      <c r="B461" s="87" t="s">
        <v>533</v>
      </c>
      <c r="C461" s="88" t="s">
        <v>1819</v>
      </c>
      <c r="D461" s="88" t="s">
        <v>1823</v>
      </c>
      <c r="E461" s="88" t="s">
        <v>724</v>
      </c>
      <c r="F461" s="88"/>
      <c r="G461" s="88"/>
      <c r="H461" s="88" t="str">
        <f>VLOOKUP(A461,'PAI 2025 GPS rempl2)'!$A$4:$V$503,15,0)</f>
        <v>Recibir y aprobar el curso virtualizado (Responsable Delegatura) (Correo electrónico con la aprobación de los cursos)</v>
      </c>
      <c r="I461" s="88">
        <f>VLOOKUP(A461,'PAI 2025 GPS rempl2)'!$A$4:$V$503,17,0)</f>
        <v>2</v>
      </c>
      <c r="J461" s="88" t="str">
        <f>VLOOKUP(A461,'PAI 2025 GPS rempl2)'!$A$4:$V$503,18,0)</f>
        <v>Númerica</v>
      </c>
      <c r="K461" s="88" t="str">
        <f>VLOOKUP(A461,'PAI 2025 GPS rempl2)'!$A$4:$V$503,20,0)</f>
        <v>2025-09-01</v>
      </c>
      <c r="L461" s="88" t="str">
        <f>VLOOKUP(A461,'PAI 2025 GPS rempl2)'!$A$4:$V$503,21,0)</f>
        <v>2025-09-30</v>
      </c>
      <c r="M461" s="88" t="str">
        <f>VLOOKUP(A461,'PAI 2025 GPS rempl2)'!$A$4:$V$503,22,0)</f>
        <v>3000-DESPACHO DEL SUPERINTENDENTE DELEGADO PARA LA PROTECCIÓN DEL CONSUMIDOR</v>
      </c>
      <c r="N461" s="88"/>
      <c r="O461" s="88"/>
      <c r="P461" s="88"/>
      <c r="Q461" s="88"/>
    </row>
    <row r="462" spans="1:17" x14ac:dyDescent="0.25">
      <c r="A462" s="87" t="s">
        <v>1598</v>
      </c>
      <c r="B462" s="87" t="s">
        <v>1813</v>
      </c>
      <c r="C462" s="88" t="s">
        <v>1819</v>
      </c>
      <c r="D462" s="88" t="s">
        <v>1823</v>
      </c>
      <c r="E462" s="88" t="s">
        <v>724</v>
      </c>
      <c r="F462" s="88"/>
      <c r="G462" s="88"/>
      <c r="H462" s="88" t="str">
        <f>VLOOKUP(A462,'PAI 2025 GPS rempl2)'!$A$4:$V$503,15,0)</f>
        <v>Difundir los cursos  virtuales en materia de protección al consumidor (Imágenes de la difusión de los cursos)</v>
      </c>
      <c r="I462" s="88">
        <f>VLOOKUP(A462,'PAI 2025 GPS rempl2)'!$A$4:$V$503,17,0)</f>
        <v>2</v>
      </c>
      <c r="J462" s="88" t="str">
        <f>VLOOKUP(A462,'PAI 2025 GPS rempl2)'!$A$4:$V$503,18,0)</f>
        <v>Númerica</v>
      </c>
      <c r="K462" s="88" t="str">
        <f>VLOOKUP(A462,'PAI 2025 GPS rempl2)'!$A$4:$V$503,20,0)</f>
        <v>2025-10-01</v>
      </c>
      <c r="L462" s="88" t="str">
        <f>VLOOKUP(A462,'PAI 2025 GPS rempl2)'!$A$4:$V$503,21,0)</f>
        <v>2025-12-15</v>
      </c>
      <c r="M462" s="88" t="str">
        <f>VLOOKUP(A462,'PAI 2025 GPS rempl2)'!$A$4:$V$503,22,0)</f>
        <v>71-GRUPO DE TRABAJO DE FORMACION;
73-GRUPO DE TRABAJO DE COMUNICACION</v>
      </c>
      <c r="N462" s="88"/>
      <c r="O462" s="88"/>
      <c r="P462" s="88"/>
      <c r="Q462" s="88"/>
    </row>
    <row r="463" spans="1:17" x14ac:dyDescent="0.25">
      <c r="A463" s="87" t="s">
        <v>1601</v>
      </c>
      <c r="B463" s="87" t="s">
        <v>523</v>
      </c>
      <c r="C463" s="88" t="s">
        <v>1819</v>
      </c>
      <c r="D463" s="88" t="s">
        <v>1823</v>
      </c>
      <c r="E463" s="88" t="s">
        <v>724</v>
      </c>
      <c r="F463" s="88" t="s">
        <v>10</v>
      </c>
      <c r="G463" s="88" t="str">
        <f>VLOOKUP(A463,'PAI 2025 GPS rempl2)'!$E$4:$L$502,8,0)</f>
        <v>N/A</v>
      </c>
      <c r="H463" s="88" t="str">
        <f>VLOOKUP(A463,'PAI 2025 GPS rempl2)'!$A$4:$V$503,15,0)</f>
        <v>Jornadas de capacitación "Me informo y cuido mi dinero" dirigidas a usuarios, consumidores y ciudadanía en general, realizadas - Imágenes (fotografía o captura de pantalla) de la difusión realizada</v>
      </c>
      <c r="I463" s="88">
        <f>VLOOKUP(A463,'PAI 2025 GPS rempl2)'!$A$4:$V$503,17,0)</f>
        <v>8</v>
      </c>
      <c r="J463" s="88" t="str">
        <f>VLOOKUP(A463,'PAI 2025 GPS rempl2)'!$A$4:$V$503,18,0)</f>
        <v>Númerica</v>
      </c>
      <c r="K463" s="88" t="str">
        <f>VLOOKUP(A463,'PAI 2025 GPS rempl2)'!$A$4:$V$503,20,0)</f>
        <v>2025-01-15</v>
      </c>
      <c r="L463" s="88" t="str">
        <f>VLOOKUP(A463,'PAI 2025 GPS rempl2)'!$A$4:$V$503,21,0)</f>
        <v>2025-12-30</v>
      </c>
      <c r="M463" s="88" t="str">
        <f>VLOOKUP(A463,'PAI 2025 GPS rempl2)'!$A$4:$V$503,22,0)</f>
        <v>3000-DESPACHO DEL SUPERINTENDENTE DELEGADO PARA LA PROTECCIÓN DEL CONSUMIDOR</v>
      </c>
      <c r="N463" s="88" t="s">
        <v>1691</v>
      </c>
      <c r="O463" s="88" t="s">
        <v>1692</v>
      </c>
      <c r="P463" s="88" t="s">
        <v>1867</v>
      </c>
      <c r="Q463" s="88" t="s">
        <v>1788</v>
      </c>
    </row>
    <row r="464" spans="1:17" x14ac:dyDescent="0.25">
      <c r="A464" s="87" t="s">
        <v>1603</v>
      </c>
      <c r="B464" s="87" t="s">
        <v>533</v>
      </c>
      <c r="C464" s="88" t="s">
        <v>1819</v>
      </c>
      <c r="D464" s="88" t="s">
        <v>1823</v>
      </c>
      <c r="E464" s="88" t="s">
        <v>724</v>
      </c>
      <c r="F464" s="88"/>
      <c r="G464" s="88"/>
      <c r="H464" s="88" t="str">
        <f>VLOOKUP(A464,'PAI 2025 GPS rempl2)'!$A$4:$V$503,15,0)</f>
        <v>Definir la estrategia que se utilizará para las jornadas de capacitación  (Listado de asistencia a reunión)</v>
      </c>
      <c r="I464" s="88">
        <f>VLOOKUP(A464,'PAI 2025 GPS rempl2)'!$A$4:$V$503,17,0)</f>
        <v>1</v>
      </c>
      <c r="J464" s="88" t="str">
        <f>VLOOKUP(A464,'PAI 2025 GPS rempl2)'!$A$4:$V$503,18,0)</f>
        <v>Númerica</v>
      </c>
      <c r="K464" s="88" t="str">
        <f>VLOOKUP(A464,'PAI 2025 GPS rempl2)'!$A$4:$V$503,20,0)</f>
        <v>2025-01-15</v>
      </c>
      <c r="L464" s="88" t="str">
        <f>VLOOKUP(A464,'PAI 2025 GPS rempl2)'!$A$4:$V$503,21,0)</f>
        <v>2025-02-28</v>
      </c>
      <c r="M464" s="88" t="str">
        <f>VLOOKUP(A464,'PAI 2025 GPS rempl2)'!$A$4:$V$503,22,0)</f>
        <v>3000-DESPACHO DEL SUPERINTENDENTE DELEGADO PARA LA PROTECCIÓN DEL CONSUMIDOR</v>
      </c>
      <c r="N464" s="88"/>
      <c r="O464" s="88"/>
      <c r="P464" s="88"/>
      <c r="Q464" s="88"/>
    </row>
    <row r="465" spans="1:17" x14ac:dyDescent="0.25">
      <c r="A465" s="87" t="s">
        <v>1605</v>
      </c>
      <c r="B465" s="87" t="s">
        <v>533</v>
      </c>
      <c r="C465" s="88" t="s">
        <v>1819</v>
      </c>
      <c r="D465" s="88" t="s">
        <v>1823</v>
      </c>
      <c r="E465" s="88" t="s">
        <v>724</v>
      </c>
      <c r="F465" s="88"/>
      <c r="G465" s="88"/>
      <c r="H465" s="88" t="str">
        <f>VLOOKUP(A465,'PAI 2025 GPS rempl2)'!$A$4:$V$503,15,0)</f>
        <v>Realizar las jornadas de capacitación - Imágenes (fotografía o captura de pantalla) de la difusión realizada</v>
      </c>
      <c r="I465" s="88">
        <f>VLOOKUP(A465,'PAI 2025 GPS rempl2)'!$A$4:$V$503,17,0)</f>
        <v>8</v>
      </c>
      <c r="J465" s="88" t="str">
        <f>VLOOKUP(A465,'PAI 2025 GPS rempl2)'!$A$4:$V$503,18,0)</f>
        <v>Númerica</v>
      </c>
      <c r="K465" s="88" t="str">
        <f>VLOOKUP(A465,'PAI 2025 GPS rempl2)'!$A$4:$V$503,20,0)</f>
        <v>2025-03-03</v>
      </c>
      <c r="L465" s="88" t="str">
        <f>VLOOKUP(A465,'PAI 2025 GPS rempl2)'!$A$4:$V$503,21,0)</f>
        <v>2025-12-30</v>
      </c>
      <c r="M465" s="88" t="str">
        <f>VLOOKUP(A465,'PAI 2025 GPS rempl2)'!$A$4:$V$503,22,0)</f>
        <v>3000-DESPACHO DEL SUPERINTENDENTE DELEGADO PARA LA PROTECCIÓN DEL CONSUMIDOR</v>
      </c>
      <c r="N465" s="88"/>
      <c r="O465" s="88"/>
      <c r="P465" s="88"/>
      <c r="Q465" s="88"/>
    </row>
    <row r="466" spans="1:17" x14ac:dyDescent="0.25">
      <c r="A466" s="87" t="s">
        <v>1606</v>
      </c>
      <c r="B466" s="87" t="s">
        <v>523</v>
      </c>
      <c r="C466" s="88" t="s">
        <v>1819</v>
      </c>
      <c r="D466" s="88" t="s">
        <v>1823</v>
      </c>
      <c r="E466" s="88" t="s">
        <v>724</v>
      </c>
      <c r="F466" s="88" t="s">
        <v>10</v>
      </c>
      <c r="G466" s="88" t="str">
        <f>VLOOKUP(A466,'PAI 2025 GPS rempl2)'!$E$4:$L$502,8,0)</f>
        <v>N/A</v>
      </c>
      <c r="H466" s="88" t="str">
        <f>VLOOKUP(A466,'PAI 2025 GPS rempl2)'!$A$4:$V$503,15,0)</f>
        <v>Difusión a nivel nacional, dirigida a diversos grupos objetivo como herramienta de fortalecimiento del conocimiento  - Captura de pantalla de publicación de la campaña</v>
      </c>
      <c r="I466" s="88">
        <f>VLOOKUP(A466,'PAI 2025 GPS rempl2)'!$A$4:$V$503,17,0)</f>
        <v>4</v>
      </c>
      <c r="J466" s="88" t="str">
        <f>VLOOKUP(A466,'PAI 2025 GPS rempl2)'!$A$4:$V$503,18,0)</f>
        <v>Númerica</v>
      </c>
      <c r="K466" s="88" t="str">
        <f>VLOOKUP(A466,'PAI 2025 GPS rempl2)'!$A$4:$V$503,20,0)</f>
        <v>2025-01-15</v>
      </c>
      <c r="L466" s="88" t="str">
        <f>VLOOKUP(A466,'PAI 2025 GPS rempl2)'!$A$4:$V$503,21,0)</f>
        <v>2025-12-30</v>
      </c>
      <c r="M466" s="88" t="str">
        <f>VLOOKUP(A466,'PAI 2025 GPS rempl2)'!$A$4:$V$503,22,0)</f>
        <v>3000-DESPACHO DEL SUPERINTENDENTE DELEGADO PARA LA PROTECCIÓN DEL CONSUMIDOR;
3100-DIRECCION DE INVESTIGACIONES DE PROTECCION AL CONSUMIDOR;
3200-DIRECCIÓN DE INVESTIGACIONES DE PROTECCIÓN DE USUARIOS DE SERVICIOS DE COMUNICACIONES;
73-GRUPO DE TRABAJO DE COMUNICACION</v>
      </c>
      <c r="N466" s="88" t="s">
        <v>1691</v>
      </c>
      <c r="O466" s="88" t="s">
        <v>1692</v>
      </c>
      <c r="P466" s="88" t="s">
        <v>1867</v>
      </c>
      <c r="Q466" s="88" t="s">
        <v>1788</v>
      </c>
    </row>
    <row r="467" spans="1:17" x14ac:dyDescent="0.25">
      <c r="A467" s="87" t="s">
        <v>1609</v>
      </c>
      <c r="B467" s="87" t="s">
        <v>533</v>
      </c>
      <c r="C467" s="88" t="s">
        <v>1819</v>
      </c>
      <c r="D467" s="88" t="s">
        <v>1823</v>
      </c>
      <c r="E467" s="88" t="s">
        <v>724</v>
      </c>
      <c r="F467" s="88"/>
      <c r="G467" s="88"/>
      <c r="H467" s="88" t="str">
        <f>VLOOKUP(A467,'PAI 2025 GPS rempl2)'!$A$4:$V$503,15,0)</f>
        <v>Elaborar el plan de difusión, definiendo los  grupos objetivos a los que se dirigirá. (Documento con el plan de difusión)</v>
      </c>
      <c r="I467" s="88">
        <f>VLOOKUP(A467,'PAI 2025 GPS rempl2)'!$A$4:$V$503,17,0)</f>
        <v>1</v>
      </c>
      <c r="J467" s="88" t="str">
        <f>VLOOKUP(A467,'PAI 2025 GPS rempl2)'!$A$4:$V$503,18,0)</f>
        <v>Númerica</v>
      </c>
      <c r="K467" s="88" t="str">
        <f>VLOOKUP(A467,'PAI 2025 GPS rempl2)'!$A$4:$V$503,20,0)</f>
        <v>2025-01-15</v>
      </c>
      <c r="L467" s="88" t="str">
        <f>VLOOKUP(A467,'PAI 2025 GPS rempl2)'!$A$4:$V$503,21,0)</f>
        <v>2025-02-28</v>
      </c>
      <c r="M467" s="88" t="str">
        <f>VLOOKUP(A467,'PAI 2025 GPS rempl2)'!$A$4:$V$503,22,0)</f>
        <v>3000-DESPACHO DEL SUPERINTENDENTE DELEGADO PARA LA PROTECCIÓN DEL CONSUMIDOR;
3100-DIRECCION DE INVESTIGACIONES DE PROTECCION AL CONSUMIDOR;
3200-DIRECCIÓN DE INVESTIGACIONES DE PROTECCIÓN DE USUARIOS DE SERVICIOS DE COMUNICACIONES</v>
      </c>
      <c r="N467" s="88"/>
      <c r="O467" s="88"/>
      <c r="P467" s="88"/>
      <c r="Q467" s="88"/>
    </row>
    <row r="468" spans="1:17" x14ac:dyDescent="0.25">
      <c r="A468" s="87" t="s">
        <v>1612</v>
      </c>
      <c r="B468" s="87" t="s">
        <v>1813</v>
      </c>
      <c r="C468" s="88" t="s">
        <v>1819</v>
      </c>
      <c r="D468" s="88" t="s">
        <v>1823</v>
      </c>
      <c r="E468" s="88" t="s">
        <v>724</v>
      </c>
      <c r="F468" s="88"/>
      <c r="G468" s="88"/>
      <c r="H468" s="88" t="str">
        <f>VLOOKUP(A468,'PAI 2025 GPS rempl2)'!$A$4:$V$503,15,0)</f>
        <v>Elaborar y presentar el concepto grafico y racional de la campaña (Correo electrónico en que se observe el concepto gráfico y racional de la campaña)</v>
      </c>
      <c r="I468" s="88">
        <f>VLOOKUP(A468,'PAI 2025 GPS rempl2)'!$A$4:$V$503,17,0)</f>
        <v>1</v>
      </c>
      <c r="J468" s="88" t="str">
        <f>VLOOKUP(A468,'PAI 2025 GPS rempl2)'!$A$4:$V$503,18,0)</f>
        <v>Númerica</v>
      </c>
      <c r="K468" s="88" t="str">
        <f>VLOOKUP(A468,'PAI 2025 GPS rempl2)'!$A$4:$V$503,20,0)</f>
        <v>2025-03-03</v>
      </c>
      <c r="L468" s="88" t="str">
        <f>VLOOKUP(A468,'PAI 2025 GPS rempl2)'!$A$4:$V$503,21,0)</f>
        <v>2025-11-28</v>
      </c>
      <c r="M468" s="88" t="str">
        <f>VLOOKUP(A468,'PAI 2025 GPS rempl2)'!$A$4:$V$503,22,0)</f>
        <v>73-GRUPO DE TRABAJO DE COMUNICACION</v>
      </c>
      <c r="N468" s="88"/>
      <c r="O468" s="88"/>
      <c r="P468" s="88"/>
      <c r="Q468" s="88"/>
    </row>
    <row r="469" spans="1:17" x14ac:dyDescent="0.25">
      <c r="A469" s="87" t="s">
        <v>1614</v>
      </c>
      <c r="B469" s="87" t="s">
        <v>533</v>
      </c>
      <c r="C469" s="88" t="s">
        <v>1819</v>
      </c>
      <c r="D469" s="88" t="s">
        <v>1823</v>
      </c>
      <c r="E469" s="88" t="s">
        <v>724</v>
      </c>
      <c r="F469" s="88"/>
      <c r="G469" s="88"/>
      <c r="H469" s="88" t="str">
        <f>VLOOKUP(A469,'PAI 2025 GPS rempl2)'!$A$4:$V$503,15,0)</f>
        <v>Revisar y aprobar la propuesta (Correo electrónico con la propuesta aprobada)</v>
      </c>
      <c r="I469" s="88">
        <f>VLOOKUP(A469,'PAI 2025 GPS rempl2)'!$A$4:$V$503,17,0)</f>
        <v>1</v>
      </c>
      <c r="J469" s="88" t="str">
        <f>VLOOKUP(A469,'PAI 2025 GPS rempl2)'!$A$4:$V$503,18,0)</f>
        <v>Númerica</v>
      </c>
      <c r="K469" s="88" t="str">
        <f>VLOOKUP(A469,'PAI 2025 GPS rempl2)'!$A$4:$V$503,20,0)</f>
        <v>2025-03-03</v>
      </c>
      <c r="L469" s="88" t="str">
        <f>VLOOKUP(A469,'PAI 2025 GPS rempl2)'!$A$4:$V$503,21,0)</f>
        <v>2025-11-28</v>
      </c>
      <c r="M469" s="88" t="str">
        <f>VLOOKUP(A469,'PAI 2025 GPS rempl2)'!$A$4:$V$503,22,0)</f>
        <v>3000-DESPACHO DEL SUPERINTENDENTE DELEGADO PARA LA PROTECCIÓN DEL CONSUMIDOR</v>
      </c>
      <c r="N469" s="88"/>
      <c r="O469" s="88"/>
      <c r="P469" s="88"/>
      <c r="Q469" s="88"/>
    </row>
    <row r="470" spans="1:17" x14ac:dyDescent="0.25">
      <c r="A470" s="87" t="s">
        <v>1616</v>
      </c>
      <c r="B470" s="87" t="s">
        <v>1813</v>
      </c>
      <c r="C470" s="88" t="s">
        <v>1819</v>
      </c>
      <c r="D470" s="88" t="s">
        <v>1823</v>
      </c>
      <c r="E470" s="88" t="s">
        <v>724</v>
      </c>
      <c r="F470" s="88"/>
      <c r="G470" s="88"/>
      <c r="H470" s="88" t="str">
        <f>VLOOKUP(A470,'PAI 2025 GPS rempl2)'!$A$4:$V$503,15,0)</f>
        <v>Ejecutar la campaña (Captura de pantalla de publicación de la campaña)</v>
      </c>
      <c r="I470" s="88">
        <f>VLOOKUP(A470,'PAI 2025 GPS rempl2)'!$A$4:$V$503,17,0)</f>
        <v>4</v>
      </c>
      <c r="J470" s="88" t="str">
        <f>VLOOKUP(A470,'PAI 2025 GPS rempl2)'!$A$4:$V$503,18,0)</f>
        <v>Númerica</v>
      </c>
      <c r="K470" s="88" t="str">
        <f>VLOOKUP(A470,'PAI 2025 GPS rempl2)'!$A$4:$V$503,20,0)</f>
        <v>2025-03-03</v>
      </c>
      <c r="L470" s="88" t="str">
        <f>VLOOKUP(A470,'PAI 2025 GPS rempl2)'!$A$4:$V$503,21,0)</f>
        <v>2025-12-30</v>
      </c>
      <c r="M470" s="88" t="str">
        <f>VLOOKUP(A470,'PAI 2025 GPS rempl2)'!$A$4:$V$503,22,0)</f>
        <v>73-GRUPO DE TRABAJO DE COMUNICACION</v>
      </c>
      <c r="N470" s="88"/>
      <c r="O470" s="88"/>
      <c r="P470" s="88"/>
      <c r="Q470" s="88"/>
    </row>
    <row r="471" spans="1:17" x14ac:dyDescent="0.25">
      <c r="A471" s="87" t="s">
        <v>1617</v>
      </c>
      <c r="B471" s="87" t="s">
        <v>523</v>
      </c>
      <c r="C471" s="88" t="s">
        <v>1829</v>
      </c>
      <c r="D471" s="88" t="s">
        <v>1828</v>
      </c>
      <c r="E471" s="88" t="s">
        <v>880</v>
      </c>
      <c r="F471" s="88" t="s">
        <v>12</v>
      </c>
      <c r="G471" s="88" t="str">
        <f>VLOOKUP(A471,'PAI 2025 GPS rempl2)'!$E$4:$L$502,8,0)</f>
        <v>N/A</v>
      </c>
      <c r="H471" s="88" t="str">
        <f>VLOOKUP(A471,'PAI 2025 GPS rempl2)'!$A$4:$V$503,15,0)</f>
        <v>Capacitaciones internas al personal que atiende y oriente a los usuarios en las Casas del Consumidor, realizadas - Imágenes (fotografía o captura de pantalla) de la difusión realizada</v>
      </c>
      <c r="I471" s="88">
        <f>VLOOKUP(A471,'PAI 2025 GPS rempl2)'!$A$4:$V$503,17,0)</f>
        <v>8</v>
      </c>
      <c r="J471" s="88" t="str">
        <f>VLOOKUP(A471,'PAI 2025 GPS rempl2)'!$A$4:$V$503,18,0)</f>
        <v>Númerica</v>
      </c>
      <c r="K471" s="88" t="str">
        <f>VLOOKUP(A471,'PAI 2025 GPS rempl2)'!$A$4:$V$503,20,0)</f>
        <v>2025-01-15</v>
      </c>
      <c r="L471" s="88" t="str">
        <f>VLOOKUP(A471,'PAI 2025 GPS rempl2)'!$A$4:$V$503,21,0)</f>
        <v>2025-12-30</v>
      </c>
      <c r="M471" s="88" t="str">
        <f>VLOOKUP(A471,'PAI 2025 GPS rempl2)'!$A$4:$V$503,22,0)</f>
        <v>3000-DESPACHO DEL SUPERINTENDENTE DELEGADO PARA LA PROTECCIÓN DEL CONSUMIDOR;
3100-DIRECCION DE INVESTIGACIONES DE PROTECCION AL CONSUMIDOR;
3200-DIRECCIÓN DE INVESTIGACIONES DE PROTECCIÓN DE USUARIOS DE SERVICIOS DE COMUNICACIONES</v>
      </c>
      <c r="N471" s="88" t="s">
        <v>1687</v>
      </c>
      <c r="O471" s="88" t="s">
        <v>1688</v>
      </c>
      <c r="P471" s="88">
        <v>0</v>
      </c>
      <c r="Q471" s="88" t="s">
        <v>1786</v>
      </c>
    </row>
    <row r="472" spans="1:17" x14ac:dyDescent="0.25">
      <c r="A472" s="87" t="s">
        <v>1618</v>
      </c>
      <c r="B472" s="87" t="s">
        <v>533</v>
      </c>
      <c r="C472" s="88" t="s">
        <v>1829</v>
      </c>
      <c r="D472" s="88" t="s">
        <v>1828</v>
      </c>
      <c r="E472" s="88" t="s">
        <v>880</v>
      </c>
      <c r="F472" s="88"/>
      <c r="G472" s="88"/>
      <c r="H472" s="88" t="str">
        <f>VLOOKUP(A472,'PAI 2025 GPS rempl2)'!$A$4:$V$503,15,0)</f>
        <v>Definir el plan de trabajo de las jornadas a realizar ( Listado de asistencia a reunión)</v>
      </c>
      <c r="I472" s="88">
        <f>VLOOKUP(A472,'PAI 2025 GPS rempl2)'!$A$4:$V$503,17,0)</f>
        <v>1</v>
      </c>
      <c r="J472" s="88" t="str">
        <f>VLOOKUP(A472,'PAI 2025 GPS rempl2)'!$A$4:$V$503,18,0)</f>
        <v>Númerica</v>
      </c>
      <c r="K472" s="88" t="str">
        <f>VLOOKUP(A472,'PAI 2025 GPS rempl2)'!$A$4:$V$503,20,0)</f>
        <v>2025-01-15</v>
      </c>
      <c r="L472" s="88" t="str">
        <f>VLOOKUP(A472,'PAI 2025 GPS rempl2)'!$A$4:$V$503,21,0)</f>
        <v>2025-02-28</v>
      </c>
      <c r="M472" s="88" t="str">
        <f>VLOOKUP(A472,'PAI 2025 GPS rempl2)'!$A$4:$V$503,22,0)</f>
        <v>3000-DESPACHO DEL SUPERINTENDENTE DELEGADO PARA LA PROTECCIÓN DEL CONSUMIDOR;
3100-DIRECCION DE INVESTIGACIONES DE PROTECCION AL CONSUMIDOR;
3200-DIRECCIÓN DE INVESTIGACIONES DE PROTECCIÓN DE USUARIOS DE SERVICIOS DE COMUNICACIONES</v>
      </c>
      <c r="N472" s="88"/>
      <c r="O472" s="88"/>
      <c r="P472" s="88"/>
      <c r="Q472" s="88"/>
    </row>
    <row r="473" spans="1:17" x14ac:dyDescent="0.25">
      <c r="A473" s="87" t="s">
        <v>1619</v>
      </c>
      <c r="B473" s="87" t="s">
        <v>533</v>
      </c>
      <c r="C473" s="88" t="s">
        <v>1829</v>
      </c>
      <c r="D473" s="88" t="s">
        <v>1828</v>
      </c>
      <c r="E473" s="88" t="s">
        <v>880</v>
      </c>
      <c r="F473" s="88"/>
      <c r="G473" s="88"/>
      <c r="H473" s="88" t="str">
        <f>VLOOKUP(A473,'PAI 2025 GPS rempl2)'!$A$4:$V$503,15,0)</f>
        <v>Desarrollar las jornadas de capacitación - Imágenes (fotografía o captura de pantalla) de la difusión realizada.</v>
      </c>
      <c r="I473" s="88">
        <f>VLOOKUP(A473,'PAI 2025 GPS rempl2)'!$A$4:$V$503,17,0)</f>
        <v>8</v>
      </c>
      <c r="J473" s="88" t="str">
        <f>VLOOKUP(A473,'PAI 2025 GPS rempl2)'!$A$4:$V$503,18,0)</f>
        <v>Númerica</v>
      </c>
      <c r="K473" s="88" t="str">
        <f>VLOOKUP(A473,'PAI 2025 GPS rempl2)'!$A$4:$V$503,20,0)</f>
        <v>2025-03-03</v>
      </c>
      <c r="L473" s="88" t="str">
        <f>VLOOKUP(A473,'PAI 2025 GPS rempl2)'!$A$4:$V$503,21,0)</f>
        <v>2025-12-30</v>
      </c>
      <c r="M473" s="88" t="str">
        <f>VLOOKUP(A473,'PAI 2025 GPS rempl2)'!$A$4:$V$503,22,0)</f>
        <v>3000-DESPACHO DEL SUPERINTENDENTE DELEGADO PARA LA PROTECCIÓN DEL CONSUMIDOR;
3100-DIRECCION DE INVESTIGACIONES DE PROTECCION AL CONSUMIDOR;
3200-DIRECCIÓN DE INVESTIGACIONES DE PROTECCIÓN DE USUARIOS DE SERVICIOS DE COMUNICACIONES</v>
      </c>
      <c r="N473" s="88"/>
      <c r="O473" s="88"/>
      <c r="P473" s="88"/>
      <c r="Q473" s="88"/>
    </row>
    <row r="474" spans="1:17" x14ac:dyDescent="0.25">
      <c r="A474" s="87" t="s">
        <v>1621</v>
      </c>
      <c r="B474" s="87" t="s">
        <v>523</v>
      </c>
      <c r="C474" s="88" t="s">
        <v>1819</v>
      </c>
      <c r="D474" s="88" t="s">
        <v>1818</v>
      </c>
      <c r="E474" s="88" t="s">
        <v>592</v>
      </c>
      <c r="F474" s="88" t="s">
        <v>11</v>
      </c>
      <c r="G474" s="88" t="str">
        <f>VLOOKUP(A474,'PAI 2025 GPS rempl2)'!$E$4:$L$502,8,0)</f>
        <v>FUNCIONAMIENTO</v>
      </c>
      <c r="H474" s="88" t="str">
        <f>VLOOKUP(A474,'PAI 2025 GPS rempl2)'!$A$4:$V$503,15,0)</f>
        <v>Unificación y optimización de radicación en la Sede Electrónica de la SIC, implementada (Informe  que de cuenta de le unificación y optimización de radicación en la Sede Electrónica de la SIC)</v>
      </c>
      <c r="I474" s="88">
        <f>VLOOKUP(A474,'PAI 2025 GPS rempl2)'!$A$4:$V$503,17,0)</f>
        <v>100</v>
      </c>
      <c r="J474" s="88" t="str">
        <f>VLOOKUP(A474,'PAI 2025 GPS rempl2)'!$A$4:$V$503,18,0)</f>
        <v>Porcentual</v>
      </c>
      <c r="K474" s="88" t="str">
        <f>VLOOKUP(A474,'PAI 2025 GPS rempl2)'!$A$4:$V$503,20,0)</f>
        <v>2025-03-03</v>
      </c>
      <c r="L474" s="88" t="str">
        <f>VLOOKUP(A474,'PAI 2025 GPS rempl2)'!$A$4:$V$503,21,0)</f>
        <v>2025-12-16</v>
      </c>
      <c r="M474" s="88" t="str">
        <f>VLOOKUP(A474,'PAI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4" s="88" t="s">
        <v>1689</v>
      </c>
      <c r="O474" s="88" t="s">
        <v>1690</v>
      </c>
      <c r="P474" s="88">
        <v>0</v>
      </c>
      <c r="Q474" s="88" t="s">
        <v>1787</v>
      </c>
    </row>
    <row r="475" spans="1:17" x14ac:dyDescent="0.25">
      <c r="A475" s="87" t="s">
        <v>1624</v>
      </c>
      <c r="B475" s="87" t="s">
        <v>533</v>
      </c>
      <c r="C475" s="88" t="s">
        <v>1819</v>
      </c>
      <c r="D475" s="88" t="s">
        <v>1818</v>
      </c>
      <c r="E475" s="88" t="s">
        <v>592</v>
      </c>
      <c r="F475" s="88"/>
      <c r="G475" s="88"/>
      <c r="H475" s="88" t="str">
        <f>VLOOKUP(A475,'PAI 2025 GPS rempl2)'!$A$4:$V$503,15,0)</f>
        <v>Elaborar un diagnóstico para identificar los canales de radicación, el volumen de entradas y el grado de congestión de los mismos (Diagnóstico del estado de los canales de radicación y grado de congestión)</v>
      </c>
      <c r="I475" s="88">
        <f>VLOOKUP(A475,'PAI 2025 GPS rempl2)'!$A$4:$V$503,17,0)</f>
        <v>1</v>
      </c>
      <c r="J475" s="88" t="str">
        <f>VLOOKUP(A475,'PAI 2025 GPS rempl2)'!$A$4:$V$503,18,0)</f>
        <v>Númerica</v>
      </c>
      <c r="K475" s="88" t="str">
        <f>VLOOKUP(A475,'PAI 2025 GPS rempl2)'!$A$4:$V$503,20,0)</f>
        <v>2025-03-03</v>
      </c>
      <c r="L475" s="88" t="str">
        <f>VLOOKUP(A475,'PAI 2025 GPS rempl2)'!$A$4:$V$503,21,0)</f>
        <v>2025-03-31</v>
      </c>
      <c r="M475" s="88" t="str">
        <f>VLOOKUP(A475,'PAI 2025 GPS rempl2)'!$A$4:$V$503,22,0)</f>
        <v>100-SECRETARIA GENERAL;
141-GRUPO DE TRABAJO DE GESTIÓN DOCUMENTAL Y ARCHIVO;
20-OFICINA DE TECNOLOGÍA E INFORMÁTICA;
72-GRUPO DE TRABAJO DE ATENCION AL CIUDADANO</v>
      </c>
      <c r="N475" s="88"/>
      <c r="O475" s="88"/>
      <c r="P475" s="88"/>
      <c r="Q475" s="88"/>
    </row>
    <row r="476" spans="1:17" x14ac:dyDescent="0.25">
      <c r="A476" s="87" t="s">
        <v>1627</v>
      </c>
      <c r="B476" s="87" t="s">
        <v>533</v>
      </c>
      <c r="C476" s="88" t="s">
        <v>1819</v>
      </c>
      <c r="D476" s="88" t="s">
        <v>1818</v>
      </c>
      <c r="E476" s="88" t="s">
        <v>592</v>
      </c>
      <c r="F476" s="88"/>
      <c r="G476" s="88"/>
      <c r="H476" s="88" t="str">
        <f>VLOOKUP(A476,'PAI 2025 GPS rempl2)'!$A$4:$V$503,15,0)</f>
        <v>Realizar un plan de trabajo para la unificación y optimización de radicación en la Sede Electrónica de la SIC (Plan de trabajo para la implementación de la estrategia de unificación y optimización de radicación en la Sede Electrónica de la SIC)</v>
      </c>
      <c r="I476" s="88">
        <f>VLOOKUP(A476,'PAI 2025 GPS rempl2)'!$A$4:$V$503,17,0)</f>
        <v>1</v>
      </c>
      <c r="J476" s="88" t="str">
        <f>VLOOKUP(A476,'PAI 2025 GPS rempl2)'!$A$4:$V$503,18,0)</f>
        <v>Númerica</v>
      </c>
      <c r="K476" s="88" t="str">
        <f>VLOOKUP(A476,'PAI 2025 GPS rempl2)'!$A$4:$V$503,20,0)</f>
        <v>2025-04-01</v>
      </c>
      <c r="L476" s="88" t="str">
        <f>VLOOKUP(A476,'PAI 2025 GPS rempl2)'!$A$4:$V$503,21,0)</f>
        <v>2025-04-30</v>
      </c>
      <c r="M476" s="88" t="str">
        <f>VLOOKUP(A476,'PAI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6" s="88"/>
      <c r="O476" s="88"/>
      <c r="P476" s="88"/>
      <c r="Q476" s="88"/>
    </row>
    <row r="477" spans="1:17" x14ac:dyDescent="0.25">
      <c r="A477" s="87" t="s">
        <v>1629</v>
      </c>
      <c r="B477" s="87" t="s">
        <v>533</v>
      </c>
      <c r="C477" s="88" t="s">
        <v>1819</v>
      </c>
      <c r="D477" s="88" t="s">
        <v>1818</v>
      </c>
      <c r="E477" s="88" t="s">
        <v>592</v>
      </c>
      <c r="F477" s="88"/>
      <c r="G477" s="88"/>
      <c r="H477" s="88" t="str">
        <f>VLOOKUP(A477,'PAI 2025 GPS rempl2)'!$A$4:$V$503,15,0)</f>
        <v>Ejecutar el plan de trabajo para la unificación y optimización de radicación en la Sede Electrónica de la SIC (Plan de trabajo con seguimiento y sus respectivas evidencias)</v>
      </c>
      <c r="I477" s="88">
        <f>VLOOKUP(A477,'PAI 2025 GPS rempl2)'!$A$4:$V$503,17,0)</f>
        <v>100</v>
      </c>
      <c r="J477" s="88" t="str">
        <f>VLOOKUP(A477,'PAI 2025 GPS rempl2)'!$A$4:$V$503,18,0)</f>
        <v>Porcentual</v>
      </c>
      <c r="K477" s="88" t="str">
        <f>VLOOKUP(A477,'PAI 2025 GPS rempl2)'!$A$4:$V$503,20,0)</f>
        <v>2025-05-02</v>
      </c>
      <c r="L477" s="88" t="str">
        <f>VLOOKUP(A477,'PAI 2025 GPS rempl2)'!$A$4:$V$503,21,0)</f>
        <v>2025-12-16</v>
      </c>
      <c r="M477" s="88" t="str">
        <f>VLOOKUP(A477,'PAI 2025 GPS rempl2)'!$A$4:$V$503,22,0)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77" s="88"/>
      <c r="O477" s="88"/>
      <c r="P477" s="88"/>
      <c r="Q477" s="88"/>
    </row>
    <row r="478" spans="1:17" x14ac:dyDescent="0.25">
      <c r="A478" s="87" t="s">
        <v>1630</v>
      </c>
      <c r="B478" s="87" t="s">
        <v>523</v>
      </c>
      <c r="C478" s="88" t="s">
        <v>1819</v>
      </c>
      <c r="D478" s="88" t="s">
        <v>1822</v>
      </c>
      <c r="E478" s="88" t="s">
        <v>692</v>
      </c>
      <c r="F478" s="88" t="s">
        <v>11</v>
      </c>
      <c r="G478" s="88" t="str">
        <f>VLOOKUP(A478,'PAI 2025 GPS rempl2)'!$E$4:$L$502,8,0)</f>
        <v>C-3599-0200-0005-53105b</v>
      </c>
      <c r="H478" s="88" t="str">
        <f>VLOOKUP(A478,'PAI 2025 GPS rempl2)'!$A$4:$V$503,15,0)</f>
        <v>Sede electrónica de la SIC accesible, intuitiva y comprensible que acerque la oferta institucional a la ciudadanía, operando (Informe final de implementación de la Sede Electrónica accesible, intuitiva y comprensible para la ciudadanía)</v>
      </c>
      <c r="I478" s="88">
        <f>VLOOKUP(A478,'PAI 2025 GPS rempl2)'!$A$4:$V$503,17,0)</f>
        <v>1</v>
      </c>
      <c r="J478" s="88" t="str">
        <f>VLOOKUP(A478,'PAI 2025 GPS rempl2)'!$A$4:$V$503,18,0)</f>
        <v>Númerica</v>
      </c>
      <c r="K478" s="88" t="str">
        <f>VLOOKUP(A478,'PAI 2025 GPS rempl2)'!$A$4:$V$503,20,0)</f>
        <v>2025-02-03</v>
      </c>
      <c r="L478" s="88" t="str">
        <f>VLOOKUP(A478,'PAI 2025 GPS rempl2)'!$A$4:$V$503,21,0)</f>
        <v>2025-12-16</v>
      </c>
      <c r="M478" s="88" t="str">
        <f>VLOOKUP(A478,'PAI 2025 GPS rempl2)'!$A$4:$V$503,22,0)</f>
        <v>100-SECRETARIA GENERAL;
20-OFICINA DE TECNOLOGÍA E INFORMÁTICA;
73-GRUPO DE TRABAJO DE COMUNICACION</v>
      </c>
      <c r="N478" s="88" t="s">
        <v>1689</v>
      </c>
      <c r="O478" s="88" t="s">
        <v>1690</v>
      </c>
      <c r="P478" s="88">
        <v>0</v>
      </c>
      <c r="Q478" s="88" t="s">
        <v>1787</v>
      </c>
    </row>
    <row r="479" spans="1:17" x14ac:dyDescent="0.25">
      <c r="A479" s="87" t="s">
        <v>1633</v>
      </c>
      <c r="B479" s="87" t="s">
        <v>533</v>
      </c>
      <c r="C479" s="88" t="s">
        <v>1819</v>
      </c>
      <c r="D479" s="88" t="s">
        <v>1822</v>
      </c>
      <c r="E479" s="88" t="s">
        <v>692</v>
      </c>
      <c r="F479" s="88"/>
      <c r="G479" s="88"/>
      <c r="H479" s="88" t="str">
        <f>VLOOKUP(A479,'PAI 2025 GPS rempl2)'!$A$4:$V$503,15,0)</f>
        <v>Realizar un diagnóstico por un equipo especializado para determinar el grado de accesibilidad de la Sede Electrónica de la Entidad (Diagnóstico del estado de accesibilidad de la Sede Electrónica)</v>
      </c>
      <c r="I479" s="88">
        <f>VLOOKUP(A479,'PAI 2025 GPS rempl2)'!$A$4:$V$503,17,0)</f>
        <v>1</v>
      </c>
      <c r="J479" s="88" t="str">
        <f>VLOOKUP(A479,'PAI 2025 GPS rempl2)'!$A$4:$V$503,18,0)</f>
        <v>Númerica</v>
      </c>
      <c r="K479" s="88" t="str">
        <f>VLOOKUP(A479,'PAI 2025 GPS rempl2)'!$A$4:$V$503,20,0)</f>
        <v>2025-02-03</v>
      </c>
      <c r="L479" s="88" t="str">
        <f>VLOOKUP(A479,'PAI 2025 GPS rempl2)'!$A$4:$V$503,21,0)</f>
        <v>2025-02-21</v>
      </c>
      <c r="M479" s="88" t="str">
        <f>VLOOKUP(A479,'PAI 2025 GPS rempl2)'!$A$4:$V$503,22,0)</f>
        <v>100-SECRETARIA GENERAL;
20-OFICINA DE TECNOLOGÍA E INFORMÁTICA</v>
      </c>
      <c r="N479" s="88"/>
      <c r="O479" s="88"/>
      <c r="P479" s="88"/>
      <c r="Q479" s="88"/>
    </row>
    <row r="480" spans="1:17" x14ac:dyDescent="0.25">
      <c r="A480" s="87" t="s">
        <v>1637</v>
      </c>
      <c r="B480" s="87" t="s">
        <v>533</v>
      </c>
      <c r="C480" s="88" t="s">
        <v>1819</v>
      </c>
      <c r="D480" s="88" t="s">
        <v>1822</v>
      </c>
      <c r="E480" s="88" t="s">
        <v>692</v>
      </c>
      <c r="F480" s="88"/>
      <c r="G480" s="88"/>
      <c r="H480" s="88" t="str">
        <f>VLOOKUP(A480,'PAI 2025 GPS rempl2)'!$A$4:$V$503,15,0)</f>
        <v>Elaborar un plan de trabajo con las áreas participantes del producto, con el propósito de lograr una sede electrónica accesible, intuitiva y comprensible (Plan de Trabajo para una sede electrónica accesible)</v>
      </c>
      <c r="I480" s="88">
        <f>VLOOKUP(A480,'PAI 2025 GPS rempl2)'!$A$4:$V$503,17,0)</f>
        <v>1</v>
      </c>
      <c r="J480" s="88" t="str">
        <f>VLOOKUP(A480,'PAI 2025 GPS rempl2)'!$A$4:$V$503,18,0)</f>
        <v>Númerica</v>
      </c>
      <c r="K480" s="88" t="str">
        <f>VLOOKUP(A480,'PAI 2025 GPS rempl2)'!$A$4:$V$503,20,0)</f>
        <v>2025-02-17</v>
      </c>
      <c r="L480" s="88" t="str">
        <f>VLOOKUP(A480,'PAI 2025 GPS rempl2)'!$A$4:$V$503,21,0)</f>
        <v>2025-03-14</v>
      </c>
      <c r="M480" s="88" t="str">
        <f>VLOOKUP(A480,'PAI 2025 GPS rempl2)'!$A$4:$V$503,22,0)</f>
        <v>100-SECRETARIA GENERAL;
20-OFICINA DE TECNOLOGÍA E INFORMÁTICA;
73-GRUPO DE TRABAJO DE COMUNICACION</v>
      </c>
      <c r="N480" s="88"/>
      <c r="O480" s="88"/>
      <c r="P480" s="88"/>
      <c r="Q480" s="88"/>
    </row>
    <row r="481" spans="1:17" x14ac:dyDescent="0.25">
      <c r="A481" s="87" t="s">
        <v>1639</v>
      </c>
      <c r="B481" s="87" t="s">
        <v>533</v>
      </c>
      <c r="C481" s="88" t="s">
        <v>1819</v>
      </c>
      <c r="D481" s="88" t="s">
        <v>1822</v>
      </c>
      <c r="E481" s="88" t="s">
        <v>692</v>
      </c>
      <c r="F481" s="88"/>
      <c r="G481" s="88"/>
      <c r="H481" s="88" t="str">
        <f>VLOOKUP(A481,'PAI 2025 GPS rempl2)'!$A$4:$V$503,15,0)</f>
        <v>Ejecutar el plan de trabajo para una sede electrónica accesible, intuitiva y comprensible (Plan de trabajo con seguimiento y sus respectivas evidencias)</v>
      </c>
      <c r="I481" s="88">
        <f>VLOOKUP(A481,'PAI 2025 GPS rempl2)'!$A$4:$V$503,17,0)</f>
        <v>100</v>
      </c>
      <c r="J481" s="88" t="str">
        <f>VLOOKUP(A481,'PAI 2025 GPS rempl2)'!$A$4:$V$503,18,0)</f>
        <v>Porcentual</v>
      </c>
      <c r="K481" s="88" t="str">
        <f>VLOOKUP(A481,'PAI 2025 GPS rempl2)'!$A$4:$V$503,20,0)</f>
        <v>2025-03-17</v>
      </c>
      <c r="L481" s="88" t="str">
        <f>VLOOKUP(A481,'PAI 2025 GPS rempl2)'!$A$4:$V$503,21,0)</f>
        <v>2025-12-16</v>
      </c>
      <c r="M481" s="88" t="str">
        <f>VLOOKUP(A481,'PAI 2025 GPS rempl2)'!$A$4:$V$503,22,0)</f>
        <v>100-SECRETARIA GENERAL;
20-OFICINA DE TECNOLOGÍA E INFORMÁTICA;
73-GRUPO DE TRABAJO DE COMUNICACION</v>
      </c>
      <c r="N481" s="88"/>
      <c r="O481" s="88"/>
      <c r="P481" s="88"/>
      <c r="Q481" s="88"/>
    </row>
    <row r="482" spans="1:17" x14ac:dyDescent="0.25">
      <c r="A482" s="87" t="s">
        <v>1640</v>
      </c>
      <c r="B482" s="87" t="s">
        <v>523</v>
      </c>
      <c r="C482" s="88" t="s">
        <v>1819</v>
      </c>
      <c r="D482" s="88" t="s">
        <v>1827</v>
      </c>
      <c r="E482" s="88" t="s">
        <v>826</v>
      </c>
      <c r="F482" s="88" t="s">
        <v>63</v>
      </c>
      <c r="G482" s="88" t="str">
        <f>VLOOKUP(A482,'PAI 2025 GPS rempl2)'!$E$4:$L$502,8,0)</f>
        <v>FUNCIONAMIENTO</v>
      </c>
      <c r="H482" s="88" t="str">
        <f>VLOOKUP(A482,'PAI 2025 GPS rempl2)'!$A$4:$V$503,15,0)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82" s="88">
        <f>VLOOKUP(A482,'PAI 2025 GPS rempl2)'!$A$4:$V$503,17,0)</f>
        <v>1</v>
      </c>
      <c r="J482" s="88" t="str">
        <f>VLOOKUP(A482,'PAI 2025 GPS rempl2)'!$A$4:$V$503,18,0)</f>
        <v>Númerica</v>
      </c>
      <c r="K482" s="88" t="str">
        <f>VLOOKUP(A482,'PAI 2025 GPS rempl2)'!$A$4:$V$503,20,0)</f>
        <v>2025-01-27</v>
      </c>
      <c r="L482" s="88" t="str">
        <f>VLOOKUP(A482,'PAI 2025 GPS rempl2)'!$A$4:$V$503,21,0)</f>
        <v>2025-12-16</v>
      </c>
      <c r="M482" s="88" t="str">
        <f>VLOOKUP(A482,'PAI 2025 GPS rempl2)'!$A$4:$V$503,22,0)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82" s="88" t="s">
        <v>2033</v>
      </c>
      <c r="O482" s="88" t="s">
        <v>1686</v>
      </c>
      <c r="P482" s="88">
        <v>0</v>
      </c>
      <c r="Q482" s="88" t="s">
        <v>1786</v>
      </c>
    </row>
    <row r="483" spans="1:17" x14ac:dyDescent="0.25">
      <c r="A483" s="87" t="s">
        <v>1642</v>
      </c>
      <c r="B483" s="87" t="s">
        <v>533</v>
      </c>
      <c r="C483" s="88" t="s">
        <v>1819</v>
      </c>
      <c r="D483" s="88" t="s">
        <v>1827</v>
      </c>
      <c r="E483" s="88" t="s">
        <v>826</v>
      </c>
      <c r="F483" s="88"/>
      <c r="G483" s="88"/>
      <c r="H483" s="88" t="str">
        <f>VLOOKUP(A483,'PAI 2025 GPS rempl2)'!$A$4:$V$503,15,0)</f>
        <v>Actualizar la política de Derechos Humanos de la Entidad, incorporando el enfoque diferencial  (Política de Derechos Humanos Actualizada)</v>
      </c>
      <c r="I483" s="88">
        <f>VLOOKUP(A483,'PAI 2025 GPS rempl2)'!$A$4:$V$503,17,0)</f>
        <v>1</v>
      </c>
      <c r="J483" s="88" t="str">
        <f>VLOOKUP(A483,'PAI 2025 GPS rempl2)'!$A$4:$V$503,18,0)</f>
        <v>Númerica</v>
      </c>
      <c r="K483" s="88" t="str">
        <f>VLOOKUP(A483,'PAI 2025 GPS rempl2)'!$A$4:$V$503,20,0)</f>
        <v>2025-01-27</v>
      </c>
      <c r="L483" s="88" t="str">
        <f>VLOOKUP(A483,'PAI 2025 GPS rempl2)'!$A$4:$V$503,21,0)</f>
        <v>2025-05-30</v>
      </c>
      <c r="M483" s="88" t="str">
        <f>VLOOKUP(A483,'PAI 2025 GPS rempl2)'!$A$4:$V$503,22,0)</f>
        <v>100-SECRETARIA GENERAL</v>
      </c>
      <c r="N483" s="88"/>
      <c r="O483" s="88"/>
      <c r="P483" s="88"/>
      <c r="Q483" s="88"/>
    </row>
    <row r="484" spans="1:17" x14ac:dyDescent="0.25">
      <c r="A484" s="87" t="s">
        <v>1644</v>
      </c>
      <c r="B484" s="87" t="s">
        <v>533</v>
      </c>
      <c r="C484" s="88" t="s">
        <v>1819</v>
      </c>
      <c r="D484" s="88" t="s">
        <v>1827</v>
      </c>
      <c r="E484" s="88" t="s">
        <v>826</v>
      </c>
      <c r="F484" s="88"/>
      <c r="G484" s="88"/>
      <c r="H484" s="88" t="str">
        <f>VLOOKUP(A484,'PAI 2025 GPS rempl2)'!$A$4:$V$503,15,0)</f>
        <v>Ejecutar el plan de trabajo de la Política de Equidad de Género y Diversidad (Plan de trabajo con seguimiento y sus respectivas evidencias)</v>
      </c>
      <c r="I484" s="88">
        <f>VLOOKUP(A484,'PAI 2025 GPS rempl2)'!$A$4:$V$503,17,0)</f>
        <v>100</v>
      </c>
      <c r="J484" s="88" t="str">
        <f>VLOOKUP(A484,'PAI 2025 GPS rempl2)'!$A$4:$V$503,18,0)</f>
        <v>Porcentual</v>
      </c>
      <c r="K484" s="88" t="str">
        <f>VLOOKUP(A484,'PAI 2025 GPS rempl2)'!$A$4:$V$503,20,0)</f>
        <v>2025-01-27</v>
      </c>
      <c r="L484" s="88" t="str">
        <f>VLOOKUP(A484,'PAI 2025 GPS rempl2)'!$A$4:$V$503,21,0)</f>
        <v>2025-12-16</v>
      </c>
      <c r="M484" s="88" t="str">
        <f>VLOOKUP(A484,'PAI 2025 GPS rempl2)'!$A$4:$V$503,22,0)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84" s="88"/>
      <c r="O484" s="88"/>
      <c r="P484" s="88"/>
      <c r="Q484" s="88"/>
    </row>
    <row r="485" spans="1:17" x14ac:dyDescent="0.25">
      <c r="A485" s="87" t="s">
        <v>1645</v>
      </c>
      <c r="B485" s="87" t="s">
        <v>533</v>
      </c>
      <c r="C485" s="88" t="s">
        <v>1819</v>
      </c>
      <c r="D485" s="88" t="s">
        <v>1827</v>
      </c>
      <c r="E485" s="88" t="s">
        <v>826</v>
      </c>
      <c r="F485" s="88"/>
      <c r="G485" s="88"/>
      <c r="H485" s="88" t="str">
        <f>VLOOKUP(A485,'PAI 2025 GPS rempl2)'!$A$4:$V$503,15,0)</f>
        <v>Formular un plan de trabajo para la implementación de la política de Derechos Humanos de la Entidad (Plan de Trabajo de la Política de Derechos Humanos)</v>
      </c>
      <c r="I485" s="88">
        <f>VLOOKUP(A485,'PAI 2025 GPS rempl2)'!$A$4:$V$503,17,0)</f>
        <v>1</v>
      </c>
      <c r="J485" s="88" t="str">
        <f>VLOOKUP(A485,'PAI 2025 GPS rempl2)'!$A$4:$V$503,18,0)</f>
        <v>Númerica</v>
      </c>
      <c r="K485" s="88" t="str">
        <f>VLOOKUP(A485,'PAI 2025 GPS rempl2)'!$A$4:$V$503,20,0)</f>
        <v>2025-06-03</v>
      </c>
      <c r="L485" s="88" t="str">
        <f>VLOOKUP(A485,'PAI 2025 GPS rempl2)'!$A$4:$V$503,21,0)</f>
        <v>2025-07-25</v>
      </c>
      <c r="M485" s="88" t="str">
        <f>VLOOKUP(A485,'PAI 2025 GPS rempl2)'!$A$4:$V$503,22,0)</f>
        <v>100-SECRETARIA GENERAL</v>
      </c>
      <c r="N485" s="88"/>
      <c r="O485" s="88"/>
      <c r="P485" s="88"/>
      <c r="Q485" s="88"/>
    </row>
    <row r="486" spans="1:17" x14ac:dyDescent="0.25">
      <c r="A486" s="87" t="s">
        <v>1648</v>
      </c>
      <c r="B486" s="87" t="s">
        <v>533</v>
      </c>
      <c r="C486" s="88" t="s">
        <v>1819</v>
      </c>
      <c r="D486" s="88" t="s">
        <v>1827</v>
      </c>
      <c r="E486" s="88" t="s">
        <v>826</v>
      </c>
      <c r="F486" s="88"/>
      <c r="G486" s="88"/>
      <c r="H486" s="88" t="str">
        <f>VLOOKUP(A486,'PAI 2025 GPS rempl2)'!$A$4:$V$503,15,0)</f>
        <v>Ejecutar el plan de trabajo de la Política de Derechos Humanos de la SIC.  (Plan de trabajo con seguimiento y sus respectivas evidencias)</v>
      </c>
      <c r="I486" s="88">
        <f>VLOOKUP(A486,'PAI 2025 GPS rempl2)'!$A$4:$V$503,17,0)</f>
        <v>100</v>
      </c>
      <c r="J486" s="88" t="str">
        <f>VLOOKUP(A486,'PAI 2025 GPS rempl2)'!$A$4:$V$503,18,0)</f>
        <v>Porcentual</v>
      </c>
      <c r="K486" s="88" t="str">
        <f>VLOOKUP(A486,'PAI 2025 GPS rempl2)'!$A$4:$V$503,20,0)</f>
        <v>2025-07-28</v>
      </c>
      <c r="L486" s="88" t="str">
        <f>VLOOKUP(A486,'PAI 2025 GPS rempl2)'!$A$4:$V$503,21,0)</f>
        <v>2025-12-16</v>
      </c>
      <c r="M486" s="88" t="str">
        <f>VLOOKUP(A486,'PAI 2025 GPS rempl2)'!$A$4:$V$503,22,0)</f>
        <v>100-SECRETARIA GENERAL;
111-GRUPO DE TRABAJO DE ADMINISTRACIÓN DE PERSONAL;
117-GRUPO DE TRABAJO DE DESARROLLO DE TALENTO HUMANO;
72-GRUPO DE TRABAJO DE ATENCION AL CIUDADANO;
73-GRUPO DE TRABAJO DE COMUNICACION</v>
      </c>
      <c r="N486" s="88"/>
      <c r="O486" s="88"/>
      <c r="P486" s="88"/>
      <c r="Q486" s="88"/>
    </row>
    <row r="487" spans="1:17" x14ac:dyDescent="0.25">
      <c r="A487" s="87" t="s">
        <v>1651</v>
      </c>
      <c r="B487" s="87" t="s">
        <v>523</v>
      </c>
      <c r="C487" s="88" t="s">
        <v>1819</v>
      </c>
      <c r="D487" s="88" t="s">
        <v>1821</v>
      </c>
      <c r="E487" s="88" t="s">
        <v>673</v>
      </c>
      <c r="F487" s="88" t="s">
        <v>63</v>
      </c>
      <c r="G487" s="88" t="str">
        <f>VLOOKUP(A487,'PAI 2025 GPS rempl2)'!$E$4:$L$502,8,0)</f>
        <v>FUNCIONAMIENTO</v>
      </c>
      <c r="H487" s="88" t="str">
        <f>VLOOKUP(A487,'PAI 2025 GPS rempl2)'!$A$4:$V$503,15,0)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87" s="88">
        <f>VLOOKUP(A487,'PAI 2025 GPS rempl2)'!$A$4:$V$503,17,0)</f>
        <v>100</v>
      </c>
      <c r="J487" s="88" t="str">
        <f>VLOOKUP(A487,'PAI 2025 GPS rempl2)'!$A$4:$V$503,18,0)</f>
        <v>Porcentual</v>
      </c>
      <c r="K487" s="88" t="str">
        <f>VLOOKUP(A487,'PAI 2025 GPS rempl2)'!$A$4:$V$503,20,0)</f>
        <v>2025-01-27</v>
      </c>
      <c r="L487" s="88" t="str">
        <f>VLOOKUP(A487,'PAI 2025 GPS rempl2)'!$A$4:$V$503,21,0)</f>
        <v>2025-12-19</v>
      </c>
      <c r="M487" s="88" t="str">
        <f>VLOOKUP(A487,'PAI 2025 GPS rempl2)'!$A$4:$V$503,22,0)</f>
        <v>100-SECRETARIA GENERAL;
130-DIRECCIÓN FINANCIERA</v>
      </c>
      <c r="N487" s="88" t="s">
        <v>2033</v>
      </c>
      <c r="O487" s="88" t="s">
        <v>1686</v>
      </c>
      <c r="P487" s="88">
        <v>0</v>
      </c>
      <c r="Q487" s="88" t="s">
        <v>1786</v>
      </c>
    </row>
    <row r="488" spans="1:17" x14ac:dyDescent="0.25">
      <c r="A488" s="87" t="s">
        <v>1653</v>
      </c>
      <c r="B488" s="87" t="s">
        <v>533</v>
      </c>
      <c r="C488" s="88" t="s">
        <v>1819</v>
      </c>
      <c r="D488" s="88" t="s">
        <v>1821</v>
      </c>
      <c r="E488" s="88" t="s">
        <v>673</v>
      </c>
      <c r="F488" s="88"/>
      <c r="G488" s="88"/>
      <c r="H488" s="88" t="str">
        <f>VLOOKUP(A488,'PAI 2025 GPS rempl2)'!$A$4:$V$503,15,0)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88" s="88">
        <f>VLOOKUP(A488,'PAI 2025 GPS rempl2)'!$A$4:$V$503,17,0)</f>
        <v>1</v>
      </c>
      <c r="J488" s="88" t="str">
        <f>VLOOKUP(A488,'PAI 2025 GPS rempl2)'!$A$4:$V$503,18,0)</f>
        <v>Númerica</v>
      </c>
      <c r="K488" s="88" t="str">
        <f>VLOOKUP(A488,'PAI 2025 GPS rempl2)'!$A$4:$V$503,20,0)</f>
        <v>2025-01-27</v>
      </c>
      <c r="L488" s="88" t="str">
        <f>VLOOKUP(A488,'PAI 2025 GPS rempl2)'!$A$4:$V$503,21,0)</f>
        <v>2025-02-28</v>
      </c>
      <c r="M488" s="88" t="str">
        <f>VLOOKUP(A488,'PAI 2025 GPS rempl2)'!$A$4:$V$503,22,0)</f>
        <v>100-SECRETARIA GENERAL</v>
      </c>
      <c r="N488" s="88"/>
      <c r="O488" s="88"/>
      <c r="P488" s="88"/>
      <c r="Q488" s="88"/>
    </row>
    <row r="489" spans="1:17" x14ac:dyDescent="0.25">
      <c r="A489" s="87" t="s">
        <v>1655</v>
      </c>
      <c r="B489" s="87" t="s">
        <v>533</v>
      </c>
      <c r="C489" s="88" t="s">
        <v>1819</v>
      </c>
      <c r="D489" s="88" t="s">
        <v>1821</v>
      </c>
      <c r="E489" s="88" t="s">
        <v>673</v>
      </c>
      <c r="F489" s="88"/>
      <c r="G489" s="88"/>
      <c r="H489" s="88" t="str">
        <f>VLOOKUP(A489,'PAI 2025 GPS rempl2)'!$A$4:$V$503,15,0)</f>
        <v>Actualizar la materialidad e identificar la doble materialidad de la Entidad para robustecer la identificación de los temas que impactan a los grupos de valor (Documento con la actualización de la materialidad y la identificación de la doble materialidad de la Entidad)</v>
      </c>
      <c r="I489" s="88">
        <f>VLOOKUP(A489,'PAI 2025 GPS rempl2)'!$A$4:$V$503,17,0)</f>
        <v>1</v>
      </c>
      <c r="J489" s="88" t="str">
        <f>VLOOKUP(A489,'PAI 2025 GPS rempl2)'!$A$4:$V$503,18,0)</f>
        <v>Númerica</v>
      </c>
      <c r="K489" s="88" t="str">
        <f>VLOOKUP(A489,'PAI 2025 GPS rempl2)'!$A$4:$V$503,20,0)</f>
        <v>2025-03-03</v>
      </c>
      <c r="L489" s="88" t="str">
        <f>VLOOKUP(A489,'PAI 2025 GPS rempl2)'!$A$4:$V$503,21,0)</f>
        <v>2025-06-16</v>
      </c>
      <c r="M489" s="88" t="str">
        <f>VLOOKUP(A489,'PAI 2025 GPS rempl2)'!$A$4:$V$503,22,0)</f>
        <v>100-SECRETARIA GENERAL;
130-DIRECCIÓN FINANCIERA</v>
      </c>
      <c r="N489" s="88"/>
      <c r="O489" s="88"/>
      <c r="P489" s="88"/>
      <c r="Q489" s="88"/>
    </row>
    <row r="490" spans="1:17" x14ac:dyDescent="0.25">
      <c r="A490" s="87" t="s">
        <v>1656</v>
      </c>
      <c r="B490" s="87" t="s">
        <v>533</v>
      </c>
      <c r="C490" s="88" t="s">
        <v>1819</v>
      </c>
      <c r="D490" s="88" t="s">
        <v>1821</v>
      </c>
      <c r="E490" s="88" t="s">
        <v>673</v>
      </c>
      <c r="F490" s="88"/>
      <c r="G490" s="88"/>
      <c r="H490" s="88" t="str">
        <f>VLOOKUP(A490,'PAI 2025 GPS rempl2)'!$A$4:$V$503,15,0)</f>
        <v>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90" s="88">
        <f>VLOOKUP(A490,'PAI 2025 GPS rempl2)'!$A$4:$V$503,17,0)</f>
        <v>100</v>
      </c>
      <c r="J490" s="88" t="str">
        <f>VLOOKUP(A490,'PAI 2025 GPS rempl2)'!$A$4:$V$503,18,0)</f>
        <v>Porcentual</v>
      </c>
      <c r="K490" s="88" t="str">
        <f>VLOOKUP(A490,'PAI 2025 GPS rempl2)'!$A$4:$V$503,20,0)</f>
        <v>2025-03-03</v>
      </c>
      <c r="L490" s="88" t="str">
        <f>VLOOKUP(A490,'PAI 2025 GPS rempl2)'!$A$4:$V$503,21,0)</f>
        <v>2025-11-28</v>
      </c>
      <c r="M490" s="88" t="str">
        <f>VLOOKUP(A490,'PAI 2025 GPS rempl2)'!$A$4:$V$503,22,0)</f>
        <v>100-SECRETARIA GENERAL</v>
      </c>
      <c r="N490" s="88"/>
      <c r="O490" s="88"/>
      <c r="P490" s="88"/>
      <c r="Q490" s="88"/>
    </row>
    <row r="491" spans="1:17" x14ac:dyDescent="0.25">
      <c r="A491" s="87" t="s">
        <v>1657</v>
      </c>
      <c r="B491" s="87" t="s">
        <v>533</v>
      </c>
      <c r="C491" s="88" t="s">
        <v>1819</v>
      </c>
      <c r="D491" s="88" t="s">
        <v>1821</v>
      </c>
      <c r="E491" s="88" t="s">
        <v>673</v>
      </c>
      <c r="F491" s="88"/>
      <c r="G491" s="88"/>
      <c r="H491" s="88" t="str">
        <f>VLOOKUP(A491,'PAI 2025 GPS rempl2)'!$A$4:$V$503,15,0)</f>
        <v>Elaborar el Informe de Sostenibilidad para la vigencia 2024 con el propósito de promover la comunicación y medición de la gestión de la Sostenibilidad (Informe de Sostenibilidad de la vigencia 2024)</v>
      </c>
      <c r="I491" s="88">
        <f>VLOOKUP(A491,'PAI 2025 GPS rempl2)'!$A$4:$V$503,17,0)</f>
        <v>1</v>
      </c>
      <c r="J491" s="88" t="str">
        <f>VLOOKUP(A491,'PAI 2025 GPS rempl2)'!$A$4:$V$503,18,0)</f>
        <v>Númerica</v>
      </c>
      <c r="K491" s="88" t="str">
        <f>VLOOKUP(A491,'PAI 2025 GPS rempl2)'!$A$4:$V$503,20,0)</f>
        <v>2025-03-20</v>
      </c>
      <c r="L491" s="88" t="str">
        <f>VLOOKUP(A491,'PAI 2025 GPS rempl2)'!$A$4:$V$503,21,0)</f>
        <v>2025-08-29</v>
      </c>
      <c r="M491" s="88" t="str">
        <f>VLOOKUP(A491,'PAI 2025 GPS rempl2)'!$A$4:$V$503,22,0)</f>
        <v>100-SECRETARIA GENERAL</v>
      </c>
      <c r="N491" s="88"/>
      <c r="O491" s="88"/>
      <c r="P491" s="88"/>
      <c r="Q491" s="88"/>
    </row>
    <row r="492" spans="1:17" x14ac:dyDescent="0.25">
      <c r="A492" s="87" t="s">
        <v>1658</v>
      </c>
      <c r="B492" s="87" t="s">
        <v>533</v>
      </c>
      <c r="C492" s="88" t="s">
        <v>1819</v>
      </c>
      <c r="D492" s="88" t="s">
        <v>1821</v>
      </c>
      <c r="E492" s="88" t="s">
        <v>673</v>
      </c>
      <c r="F492" s="88"/>
      <c r="G492" s="88"/>
      <c r="H492" s="88" t="str">
        <f>VLOOKUP(A492,'PAI 2025 GPS rempl2)'!$A$4:$V$503,15,0)</f>
        <v>Elaborar una guía que brinde herramientas para integrar los Objetivos de Desarrollo Sostenible (ODS) en la gestión y misionalidad de la SIC.  (Guía de incorporación de los ODS y alineación de la agenda 2030 a misionalidad y gestión de la SIC)</v>
      </c>
      <c r="I492" s="88">
        <f>VLOOKUP(A492,'PAI 2025 GPS rempl2)'!$A$4:$V$503,17,0)</f>
        <v>1</v>
      </c>
      <c r="J492" s="88" t="str">
        <f>VLOOKUP(A492,'PAI 2025 GPS rempl2)'!$A$4:$V$503,18,0)</f>
        <v>Númerica</v>
      </c>
      <c r="K492" s="88" t="str">
        <f>VLOOKUP(A492,'PAI 2025 GPS rempl2)'!$A$4:$V$503,20,0)</f>
        <v>2025-06-24</v>
      </c>
      <c r="L492" s="88" t="str">
        <f>VLOOKUP(A492,'PAI 2025 GPS rempl2)'!$A$4:$V$503,21,0)</f>
        <v>2025-12-19</v>
      </c>
      <c r="M492" s="88" t="str">
        <f>VLOOKUP(A492,'PAI 2025 GPS rempl2)'!$A$4:$V$503,22,0)</f>
        <v>100-SECRETARIA GENERAL</v>
      </c>
      <c r="N492" s="88"/>
      <c r="O492" s="88"/>
      <c r="P492" s="88"/>
      <c r="Q492" s="88"/>
    </row>
    <row r="493" spans="1:17" x14ac:dyDescent="0.25">
      <c r="A493" s="87" t="s">
        <v>1661</v>
      </c>
      <c r="B493" s="87" t="s">
        <v>523</v>
      </c>
      <c r="C493" s="88" t="s">
        <v>1832</v>
      </c>
      <c r="D493" s="88" t="s">
        <v>1831</v>
      </c>
      <c r="E493" s="88" t="s">
        <v>1186</v>
      </c>
      <c r="F493" s="88" t="s">
        <v>11</v>
      </c>
      <c r="G493" s="88" t="str">
        <f>VLOOKUP(A493,'PAI 2025 GPS rempl2)'!$E$4:$L$502,8,0)</f>
        <v>FUNCIONAMIENTO</v>
      </c>
      <c r="H493" s="88" t="str">
        <f>VLOOKUP(A493,'PAI 2025 GPS rempl2)'!$A$4:$V$503,15,0)</f>
        <v>Estrategia para una eficiente y efectiva gestión archivística que garantice la transición al expediente electrónico, implementada (documento con la estrategia definida, seguimiento al plan de trabajo y evidencias de su cumplimiento)</v>
      </c>
      <c r="I493" s="88">
        <f>VLOOKUP(A493,'PAI 2025 GPS rempl2)'!$A$4:$V$503,17,0)</f>
        <v>100</v>
      </c>
      <c r="J493" s="88" t="str">
        <f>VLOOKUP(A493,'PAI 2025 GPS rempl2)'!$A$4:$V$503,18,0)</f>
        <v>Porcentual</v>
      </c>
      <c r="K493" s="88" t="str">
        <f>VLOOKUP(A493,'PAI 2025 GPS rempl2)'!$A$4:$V$503,20,0)</f>
        <v>2025-02-03</v>
      </c>
      <c r="L493" s="88" t="str">
        <f>VLOOKUP(A493,'PAI 2025 GPS rempl2)'!$A$4:$V$503,21,0)</f>
        <v>2025-12-19</v>
      </c>
      <c r="M493" s="88" t="str">
        <f>VLOOKUP(A493,'PAI 2025 GPS rempl2)'!$A$4:$V$503,22,0)</f>
        <v>141-GRUPO DE TRABAJO DE GESTIÓN DOCUMENTAL Y ARCHIVO</v>
      </c>
      <c r="N493" s="88" t="s">
        <v>1689</v>
      </c>
      <c r="O493" s="88" t="s">
        <v>1690</v>
      </c>
      <c r="P493" s="88">
        <v>0</v>
      </c>
      <c r="Q493" s="88" t="s">
        <v>1787</v>
      </c>
    </row>
    <row r="494" spans="1:17" x14ac:dyDescent="0.25">
      <c r="A494" s="87" t="s">
        <v>1664</v>
      </c>
      <c r="B494" s="87" t="s">
        <v>533</v>
      </c>
      <c r="C494" s="88" t="s">
        <v>1832</v>
      </c>
      <c r="D494" s="88" t="s">
        <v>1831</v>
      </c>
      <c r="E494" s="88" t="s">
        <v>1186</v>
      </c>
      <c r="F494" s="88"/>
      <c r="G494" s="88"/>
      <c r="H494" s="88" t="str">
        <f>VLOOKUP(A494,'PAI 2025 GPS rempl2)'!$A$4:$V$503,15,0)</f>
        <v>Definir la estrategia que garantizará la transición al expediente electrónico. (Incluye metas, plazos, recursos necesarios y etapas de implementación) (documento con la estrategia definida / único entregable)</v>
      </c>
      <c r="I494" s="88">
        <f>VLOOKUP(A494,'PAI 2025 GPS rempl2)'!$A$4:$V$503,17,0)</f>
        <v>1</v>
      </c>
      <c r="J494" s="88" t="str">
        <f>VLOOKUP(A494,'PAI 2025 GPS rempl2)'!$A$4:$V$503,18,0)</f>
        <v>Númerica</v>
      </c>
      <c r="K494" s="88" t="str">
        <f>VLOOKUP(A494,'PAI 2025 GPS rempl2)'!$A$4:$V$503,20,0)</f>
        <v>2025-02-03</v>
      </c>
      <c r="L494" s="88" t="str">
        <f>VLOOKUP(A494,'PAI 2025 GPS rempl2)'!$A$4:$V$503,21,0)</f>
        <v>2025-04-25</v>
      </c>
      <c r="M494" s="88" t="str">
        <f>VLOOKUP(A494,'PAI 2025 GPS rempl2)'!$A$4:$V$503,22,0)</f>
        <v>141-GRUPO DE TRABAJO DE GESTIÓN DOCUMENTAL Y ARCHIVO</v>
      </c>
      <c r="N494" s="88"/>
      <c r="O494" s="88"/>
      <c r="P494" s="88"/>
      <c r="Q494" s="88"/>
    </row>
    <row r="495" spans="1:17" x14ac:dyDescent="0.25">
      <c r="A495" s="87" t="s">
        <v>1667</v>
      </c>
      <c r="B495" s="87" t="s">
        <v>533</v>
      </c>
      <c r="C495" s="88" t="s">
        <v>1832</v>
      </c>
      <c r="D495" s="88" t="s">
        <v>1831</v>
      </c>
      <c r="E495" s="88" t="s">
        <v>1186</v>
      </c>
      <c r="F495" s="88"/>
      <c r="G495" s="88"/>
      <c r="H495" s="88" t="str">
        <f>VLOOKUP(A495,'PAI 2025 GPS rempl2)'!$A$4:$V$503,15,0)</f>
        <v>Elaborar un plan de trabajo que defina las actividades,  fechas y responsbales, que permitan la implementación de la estrategia definida (plan de trabajo / único entregable)</v>
      </c>
      <c r="I495" s="88">
        <f>VLOOKUP(A495,'PAI 2025 GPS rempl2)'!$A$4:$V$503,17,0)</f>
        <v>1</v>
      </c>
      <c r="J495" s="88" t="str">
        <f>VLOOKUP(A495,'PAI 2025 GPS rempl2)'!$A$4:$V$503,18,0)</f>
        <v>Númerica</v>
      </c>
      <c r="K495" s="88" t="str">
        <f>VLOOKUP(A495,'PAI 2025 GPS rempl2)'!$A$4:$V$503,20,0)</f>
        <v>2025-04-28</v>
      </c>
      <c r="L495" s="88" t="str">
        <f>VLOOKUP(A495,'PAI 2025 GPS rempl2)'!$A$4:$V$503,21,0)</f>
        <v>2025-05-16</v>
      </c>
      <c r="M495" s="88" t="str">
        <f>VLOOKUP(A495,'PAI 2025 GPS rempl2)'!$A$4:$V$503,22,0)</f>
        <v>141-GRUPO DE TRABAJO DE GESTIÓN DOCUMENTAL Y ARCHIVO</v>
      </c>
      <c r="N495" s="88"/>
      <c r="O495" s="88"/>
      <c r="P495" s="88"/>
      <c r="Q495" s="88"/>
    </row>
    <row r="496" spans="1:17" x14ac:dyDescent="0.25">
      <c r="A496" s="87" t="s">
        <v>1671</v>
      </c>
      <c r="B496" s="87" t="s">
        <v>533</v>
      </c>
      <c r="C496" s="88" t="s">
        <v>1832</v>
      </c>
      <c r="D496" s="88" t="s">
        <v>1831</v>
      </c>
      <c r="E496" s="88" t="s">
        <v>1186</v>
      </c>
      <c r="F496" s="88"/>
      <c r="G496" s="88"/>
      <c r="H496" s="88" t="str">
        <f>VLOOKUP(A496,'PAI 2025 GPS rempl2)'!$A$4:$V$503,15,0)</f>
        <v>Ejecutar las actividades del plan de trabajo planificadas para la vigencia 2025 (Seguimiento al plan de trabajo y evidencias de su cumplimiento)</v>
      </c>
      <c r="I496" s="88">
        <f>VLOOKUP(A496,'PAI 2025 GPS rempl2)'!$A$4:$V$503,17,0)</f>
        <v>100</v>
      </c>
      <c r="J496" s="88" t="str">
        <f>VLOOKUP(A496,'PAI 2025 GPS rempl2)'!$A$4:$V$503,18,0)</f>
        <v>Porcentual</v>
      </c>
      <c r="K496" s="88" t="str">
        <f>VLOOKUP(A496,'PAI 2025 GPS rempl2)'!$A$4:$V$503,20,0)</f>
        <v>2025-05-19</v>
      </c>
      <c r="L496" s="88" t="str">
        <f>VLOOKUP(A496,'PAI 2025 GPS rempl2)'!$A$4:$V$503,21,0)</f>
        <v>2025-12-19</v>
      </c>
      <c r="M496" s="88" t="str">
        <f>VLOOKUP(A496,'PAI 2025 GPS rempl2)'!$A$4:$V$503,22,0)</f>
        <v>141-GRUPO DE TRABAJO DE GESTIÓN DOCUMENTAL Y ARCHIVO</v>
      </c>
      <c r="N496" s="88"/>
      <c r="O496" s="88"/>
      <c r="P496" s="88"/>
      <c r="Q496" s="88"/>
    </row>
    <row r="497" spans="1:17" x14ac:dyDescent="0.25">
      <c r="A497" s="87" t="s">
        <v>1674</v>
      </c>
      <c r="B497" s="87" t="s">
        <v>523</v>
      </c>
      <c r="C497" s="88" t="s">
        <v>1832</v>
      </c>
      <c r="D497" s="88" t="s">
        <v>1831</v>
      </c>
      <c r="E497" s="88" t="s">
        <v>1186</v>
      </c>
      <c r="F497" s="88" t="s">
        <v>63</v>
      </c>
      <c r="G497" s="88" t="str">
        <f>VLOOKUP(A497,'PAI 2025 GPS rempl2)'!$E$4:$L$502,8,0)</f>
        <v>FUNCIONAMIENTO</v>
      </c>
      <c r="H497" s="88" t="str">
        <f>VLOOKUP(A497,'PAI 2025 GPS rempl2)'!$A$4:$V$503,15,0)</f>
        <v>Plan Institucional de Archivos publicado y ejecutado (Plan ejecutado con seguimiento / Link de publicación)</v>
      </c>
      <c r="I497" s="88">
        <f>VLOOKUP(A497,'PAI 2025 GPS rempl2)'!$A$4:$V$503,17,0)</f>
        <v>100</v>
      </c>
      <c r="J497" s="88" t="str">
        <f>VLOOKUP(A497,'PAI 2025 GPS rempl2)'!$A$4:$V$503,18,0)</f>
        <v>Porcentual</v>
      </c>
      <c r="K497" s="88" t="str">
        <f>VLOOKUP(A497,'PAI 2025 GPS rempl2)'!$A$4:$V$503,20,0)</f>
        <v>2025-01-14</v>
      </c>
      <c r="L497" s="88" t="str">
        <f>VLOOKUP(A497,'PAI 2025 GPS rempl2)'!$A$4:$V$503,21,0)</f>
        <v>2025-12-19</v>
      </c>
      <c r="M497" s="88" t="str">
        <f>VLOOKUP(A497,'PAI 2025 GPS rempl2)'!$A$4:$V$503,22,0)</f>
        <v>141-GRUPO DE TRABAJO DE GESTIÓN DOCUMENTAL Y ARCHIVO</v>
      </c>
      <c r="N497" s="88" t="s">
        <v>2033</v>
      </c>
      <c r="O497" s="88" t="s">
        <v>1686</v>
      </c>
      <c r="P497" s="88" t="s">
        <v>1869</v>
      </c>
      <c r="Q497" s="88" t="s">
        <v>1786</v>
      </c>
    </row>
    <row r="498" spans="1:17" x14ac:dyDescent="0.25">
      <c r="A498" s="87" t="s">
        <v>1676</v>
      </c>
      <c r="B498" s="87" t="s">
        <v>533</v>
      </c>
      <c r="C498" s="88" t="s">
        <v>1832</v>
      </c>
      <c r="D498" s="88" t="s">
        <v>1831</v>
      </c>
      <c r="E498" s="88" t="s">
        <v>1186</v>
      </c>
      <c r="F498" s="88"/>
      <c r="G498" s="88"/>
      <c r="H498" s="88" t="str">
        <f>VLOOKUP(A498,'PAI 2025 GPS rempl2)'!$A$4:$V$503,15,0)</f>
        <v>Actualizar y publicar el Plan Institucional de Archivo 2025 (Documento del Plan Institucional de Archivos, actualizado).)</v>
      </c>
      <c r="I498" s="88">
        <f>VLOOKUP(A498,'PAI 2025 GPS rempl2)'!$A$4:$V$503,17,0)</f>
        <v>1</v>
      </c>
      <c r="J498" s="88" t="str">
        <f>VLOOKUP(A498,'PAI 2025 GPS rempl2)'!$A$4:$V$503,18,0)</f>
        <v>Númerica</v>
      </c>
      <c r="K498" s="88" t="str">
        <f>VLOOKUP(A498,'PAI 2025 GPS rempl2)'!$A$4:$V$503,20,0)</f>
        <v>2025-01-14</v>
      </c>
      <c r="L498" s="88" t="str">
        <f>VLOOKUP(A498,'PAI 2025 GPS rempl2)'!$A$4:$V$503,21,0)</f>
        <v>2025-01-31</v>
      </c>
      <c r="M498" s="88" t="str">
        <f>VLOOKUP(A498,'PAI 2025 GPS rempl2)'!$A$4:$V$503,22,0)</f>
        <v>141-GRUPO DE TRABAJO DE GESTIÓN DOCUMENTAL Y ARCHIVO</v>
      </c>
      <c r="N498" s="88"/>
      <c r="O498" s="88"/>
      <c r="P498" s="88"/>
      <c r="Q498" s="88"/>
    </row>
    <row r="499" spans="1:17" x14ac:dyDescent="0.25">
      <c r="A499" s="87" t="s">
        <v>1678</v>
      </c>
      <c r="B499" s="87" t="s">
        <v>533</v>
      </c>
      <c r="C499" s="88" t="s">
        <v>1832</v>
      </c>
      <c r="D499" s="88" t="s">
        <v>1831</v>
      </c>
      <c r="E499" s="88" t="s">
        <v>1186</v>
      </c>
      <c r="F499" s="88"/>
      <c r="G499" s="88"/>
      <c r="H499" s="88" t="str">
        <f>VLOOKUP(A499,'PAI 2025 GPS rempl2)'!$A$4:$V$503,15,0)</f>
        <v>Formular el plan institucional de Archivo (Documento de Plan de Trabajo para el seguimiento de la ejecución)</v>
      </c>
      <c r="I499" s="88">
        <f>VLOOKUP(A499,'PAI 2025 GPS rempl2)'!$A$4:$V$503,17,0)</f>
        <v>1</v>
      </c>
      <c r="J499" s="88" t="str">
        <f>VLOOKUP(A499,'PAI 2025 GPS rempl2)'!$A$4:$V$503,18,0)</f>
        <v>Númerica</v>
      </c>
      <c r="K499" s="88" t="str">
        <f>VLOOKUP(A499,'PAI 2025 GPS rempl2)'!$A$4:$V$503,20,0)</f>
        <v>2025-01-14</v>
      </c>
      <c r="L499" s="88" t="str">
        <f>VLOOKUP(A499,'PAI 2025 GPS rempl2)'!$A$4:$V$503,21,0)</f>
        <v>2025-01-31</v>
      </c>
      <c r="M499" s="88" t="str">
        <f>VLOOKUP(A499,'PAI 2025 GPS rempl2)'!$A$4:$V$503,22,0)</f>
        <v>141-GRUPO DE TRABAJO DE GESTIÓN DOCUMENTAL Y ARCHIVO</v>
      </c>
      <c r="N499" s="88"/>
      <c r="O499" s="88"/>
      <c r="P499" s="88"/>
      <c r="Q499" s="88"/>
    </row>
    <row r="500" spans="1:17" x14ac:dyDescent="0.25">
      <c r="A500" s="87" t="s">
        <v>1680</v>
      </c>
      <c r="B500" s="87" t="s">
        <v>533</v>
      </c>
      <c r="C500" s="88" t="s">
        <v>1832</v>
      </c>
      <c r="D500" s="88" t="s">
        <v>1831</v>
      </c>
      <c r="E500" s="88" t="s">
        <v>1186</v>
      </c>
      <c r="F500" s="88"/>
      <c r="G500" s="88"/>
      <c r="H500" s="88" t="str">
        <f>VLOOKUP(A500,'PAI 2025 GPS rempl2)'!$A$4:$V$503,15,0)</f>
        <v>Ejecutar el Plan de Trabajo del Plan Institucional de Archivos 2025 (informes de avance de ejecución del plan de trabajo)</v>
      </c>
      <c r="I500" s="88">
        <f>VLOOKUP(A500,'PAI 2025 GPS rempl2)'!$A$4:$V$503,17,0)</f>
        <v>100</v>
      </c>
      <c r="J500" s="88" t="str">
        <f>VLOOKUP(A500,'PAI 2025 GPS rempl2)'!$A$4:$V$503,18,0)</f>
        <v>Porcentual</v>
      </c>
      <c r="K500" s="88" t="str">
        <f>VLOOKUP(A500,'PAI 2025 GPS rempl2)'!$A$4:$V$503,20,0)</f>
        <v>2025-02-03</v>
      </c>
      <c r="L500" s="88" t="str">
        <f>VLOOKUP(A500,'PAI 2025 GPS rempl2)'!$A$4:$V$503,21,0)</f>
        <v>2025-12-19</v>
      </c>
      <c r="M500" s="88" t="str">
        <f>VLOOKUP(A500,'PAI 2025 GPS rempl2)'!$A$4:$V$503,22,0)</f>
        <v>141-GRUPO DE TRABAJO DE GESTIÓN DOCUMENTAL Y ARCHIVO</v>
      </c>
      <c r="N500" s="88"/>
      <c r="O500" s="88"/>
      <c r="P500" s="88"/>
      <c r="Q500" s="88"/>
    </row>
    <row r="501" spans="1:17" x14ac:dyDescent="0.25">
      <c r="A501" s="87" t="s">
        <v>1682</v>
      </c>
      <c r="B501" s="87" t="s">
        <v>523</v>
      </c>
      <c r="C501" s="88" t="s">
        <v>1832</v>
      </c>
      <c r="D501" s="88" t="s">
        <v>1831</v>
      </c>
      <c r="E501" s="88" t="s">
        <v>1186</v>
      </c>
      <c r="F501" s="88" t="s">
        <v>9</v>
      </c>
      <c r="G501" s="88" t="str">
        <f>VLOOKUP(A501,'PAI 2025 GPS rempl2)'!$E$4:$L$502,8,0)</f>
        <v>C-3599-0200-0005-53105b</v>
      </c>
      <c r="H501" s="88" t="str">
        <f>VLOOKUP(A501,'PAI 2025 GPS rempl2)'!$A$4:$V$503,15,0)</f>
        <v>Servicios complementarios de gestión documental con radicados de entrada, traslados y salidas, realizados.(Informe anual de servicios complementarios de gestión documental)</v>
      </c>
      <c r="I501" s="88">
        <f>VLOOKUP(A501,'PAI 2025 GPS rempl2)'!$A$4:$V$503,17,0)</f>
        <v>3357800</v>
      </c>
      <c r="J501" s="88" t="str">
        <f>VLOOKUP(A501,'PAI 2025 GPS rempl2)'!$A$4:$V$503,18,0)</f>
        <v>Númerica</v>
      </c>
      <c r="K501" s="88" t="str">
        <f>VLOOKUP(A501,'PAI 2025 GPS rempl2)'!$A$4:$V$503,20,0)</f>
        <v>2025-01-02</v>
      </c>
      <c r="L501" s="88" t="str">
        <f>VLOOKUP(A501,'PAI 2025 GPS rempl2)'!$A$4:$V$503,21,0)</f>
        <v>2025-12-31</v>
      </c>
      <c r="M501" s="88" t="str">
        <f>VLOOKUP(A501,'PAI 2025 GPS rempl2)'!$A$4:$V$503,22,0)</f>
        <v>141-GRUPO DE TRABAJO DE GESTIÓN DOCUMENTAL Y ARCHIVO</v>
      </c>
      <c r="N501" s="88" t="s">
        <v>1693</v>
      </c>
      <c r="O501" s="88" t="s">
        <v>1731</v>
      </c>
      <c r="P501" s="88">
        <v>0</v>
      </c>
      <c r="Q501" s="88" t="s">
        <v>1786</v>
      </c>
    </row>
    <row r="502" spans="1:17" x14ac:dyDescent="0.25">
      <c r="A502" s="87" t="s">
        <v>1684</v>
      </c>
      <c r="B502" s="87" t="s">
        <v>533</v>
      </c>
      <c r="C502" s="88" t="s">
        <v>1832</v>
      </c>
      <c r="D502" s="88" t="s">
        <v>1831</v>
      </c>
      <c r="E502" s="88" t="s">
        <v>1186</v>
      </c>
      <c r="F502" s="88"/>
      <c r="G502" s="88"/>
      <c r="H502" s="88" t="str">
        <f>VLOOKUP(A502,'PAI 2025 GPS rempl2)'!$A$4:$V$503,15,0)</f>
        <v>Realizar los servicios complementarios de gestión a los documentos internos y externos radicados en la entidad (Informes de servicios complementarios de gestión documental)</v>
      </c>
      <c r="I502" s="88">
        <f>VLOOKUP(A502,'PAI 2025 GPS rempl2)'!$A$4:$V$503,17,0)</f>
        <v>3357800</v>
      </c>
      <c r="J502" s="88" t="str">
        <f>VLOOKUP(A502,'PAI 2025 GPS rempl2)'!$A$4:$V$503,18,0)</f>
        <v>Númerica</v>
      </c>
      <c r="K502" s="88" t="str">
        <f>VLOOKUP(A502,'PAI 2025 GPS rempl2)'!$A$4:$V$503,20,0)</f>
        <v>2025-01-02</v>
      </c>
      <c r="L502" s="88" t="str">
        <f>VLOOKUP(A502,'PAI 2025 GPS rempl2)'!$A$4:$V$503,21,0)</f>
        <v>2025-12-31</v>
      </c>
      <c r="M502" s="88" t="str">
        <f>VLOOKUP(A502,'PAI 2025 GPS rempl2)'!$A$4:$V$503,22,0)</f>
        <v>141-GRUPO DE TRABAJO DE GESTIÓN DOCUMENTAL Y ARCHIVO</v>
      </c>
      <c r="N502" s="88"/>
      <c r="O502" s="88"/>
      <c r="P502" s="88"/>
      <c r="Q502" s="88"/>
    </row>
    <row r="503" spans="1:17" x14ac:dyDescent="0.25">
      <c r="P503" s="88"/>
      <c r="Q503" s="88"/>
    </row>
  </sheetData>
  <autoFilter ref="A2:Q2" xr:uid="{E7BCF3A1-0F57-454D-9148-9DA532812E2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54" zoomScaleNormal="100" zoomScaleSheetLayoutView="85" workbookViewId="0">
      <selection activeCell="C19" sqref="C19"/>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157"/>
      <c r="B1" s="157"/>
      <c r="C1" s="158"/>
      <c r="D1" s="158"/>
      <c r="E1" s="158"/>
      <c r="F1" s="158"/>
      <c r="G1" s="158"/>
      <c r="H1" s="158"/>
      <c r="I1" s="158"/>
    </row>
    <row r="6" spans="1:9" ht="25.5" customHeight="1" x14ac:dyDescent="0.25"/>
    <row r="7" spans="1:9" ht="21.75" customHeight="1" x14ac:dyDescent="0.25"/>
    <row r="10" spans="1:9" x14ac:dyDescent="0.25">
      <c r="A10" s="159"/>
      <c r="B10" s="159"/>
      <c r="C10" s="2"/>
      <c r="D10" s="2"/>
    </row>
    <row r="11" spans="1:9" ht="79.5" customHeight="1" x14ac:dyDescent="0.25">
      <c r="A11" s="160"/>
      <c r="B11" s="160"/>
      <c r="C11" s="3"/>
    </row>
    <row r="12" spans="1:9" x14ac:dyDescent="0.25">
      <c r="B12" s="46" t="str">
        <f>+'Dimensión 1 - Talento Humano '!B6:N6</f>
        <v>9 PRODUCTOS</v>
      </c>
      <c r="C12" s="47" t="str">
        <f>+'Dimensión 2 - Direccionamiento'!B6</f>
        <v>4 PRODUCTOS</v>
      </c>
      <c r="D12" s="48" t="str">
        <f>+'Dimensión 3-Gestión con Valor'!B6</f>
        <v>6 PRODUCTOS</v>
      </c>
      <c r="F12" s="61" t="str">
        <f>+'Dimensión 4 - Evaluación de res'!B6</f>
        <v>1 PRODUCTOS</v>
      </c>
      <c r="G12" s="45" t="str">
        <f>+'Dimensión 5 - Información y com'!B6</f>
        <v>5 PRODUCTOS</v>
      </c>
      <c r="H12" s="44" t="str">
        <f>+'Dimensión 6 - GESCO+I'!B6</f>
        <v>5 PRODUCTOS</v>
      </c>
      <c r="I12" s="43" t="str">
        <f>+'Dimensión 7 - Control Interno'!B6</f>
        <v>3 PRODUCTOS</v>
      </c>
    </row>
    <row r="14" spans="1:9" x14ac:dyDescent="0.25">
      <c r="D14" s="62"/>
      <c r="E14" s="62"/>
      <c r="F14" s="62"/>
      <c r="G14" s="62"/>
      <c r="H14" s="62"/>
      <c r="I14" s="62"/>
    </row>
    <row r="15" spans="1:9" x14ac:dyDescent="0.25">
      <c r="D15" s="62"/>
      <c r="E15" s="62"/>
      <c r="F15" s="62"/>
      <c r="G15" s="62"/>
      <c r="H15" s="62"/>
      <c r="I15" s="62"/>
    </row>
    <row r="16" spans="1:9" x14ac:dyDescent="0.25">
      <c r="D16" s="62"/>
      <c r="E16" s="62"/>
      <c r="F16" s="62"/>
      <c r="G16" s="62"/>
      <c r="H16" s="62"/>
      <c r="I16" s="62"/>
    </row>
    <row r="17" spans="2:9" x14ac:dyDescent="0.25">
      <c r="D17" s="62"/>
      <c r="E17" s="62"/>
      <c r="F17" s="62"/>
      <c r="G17" s="62"/>
      <c r="H17" s="62"/>
      <c r="I17" s="62"/>
    </row>
    <row r="18" spans="2:9" x14ac:dyDescent="0.25">
      <c r="D18" s="62"/>
      <c r="E18" s="62"/>
      <c r="F18" s="62"/>
      <c r="G18" s="62"/>
      <c r="H18" s="62"/>
      <c r="I18" s="62"/>
    </row>
    <row r="19" spans="2:9" x14ac:dyDescent="0.25">
      <c r="D19" s="62"/>
      <c r="E19" s="62"/>
      <c r="F19" s="62"/>
      <c r="G19" s="62"/>
      <c r="H19" s="62"/>
      <c r="I19" s="62"/>
    </row>
    <row r="20" spans="2:9" x14ac:dyDescent="0.25">
      <c r="D20" s="62"/>
      <c r="E20" s="62"/>
      <c r="F20" s="62"/>
      <c r="G20" s="62"/>
      <c r="H20" s="62"/>
      <c r="I20" s="62"/>
    </row>
    <row r="21" spans="2:9" x14ac:dyDescent="0.25">
      <c r="D21" s="62"/>
      <c r="E21" s="62"/>
      <c r="F21" s="62"/>
      <c r="G21" s="62"/>
      <c r="H21" s="62"/>
      <c r="I21" s="62"/>
    </row>
    <row r="22" spans="2:9" ht="3.75" customHeight="1" thickBot="1" x14ac:dyDescent="0.3">
      <c r="D22" s="62"/>
      <c r="E22" s="62"/>
      <c r="F22" s="62"/>
      <c r="G22" s="62"/>
      <c r="H22" s="62"/>
      <c r="I22" s="62"/>
    </row>
    <row r="23" spans="2:9" ht="60.75" customHeight="1" thickBot="1" x14ac:dyDescent="0.3">
      <c r="B23" s="161" t="s">
        <v>1811</v>
      </c>
      <c r="C23" s="162"/>
      <c r="D23" s="162"/>
      <c r="E23" s="162"/>
      <c r="F23" s="162"/>
      <c r="G23" s="162"/>
      <c r="H23" s="162"/>
      <c r="I23" s="163"/>
    </row>
    <row r="25" spans="2:9" ht="34.5" customHeight="1" x14ac:dyDescent="0.25"/>
    <row r="26" spans="2:9" ht="15.75" thickBot="1" x14ac:dyDescent="0.3"/>
    <row r="27" spans="2:9" ht="41.25" customHeight="1" thickBot="1" x14ac:dyDescent="0.3">
      <c r="B27" s="79" t="s">
        <v>1808</v>
      </c>
      <c r="C27" s="5"/>
      <c r="D27" s="154" t="s">
        <v>1791</v>
      </c>
      <c r="E27" s="155"/>
      <c r="F27" s="155"/>
      <c r="G27" s="155"/>
      <c r="H27" s="155"/>
      <c r="I27" s="156"/>
    </row>
    <row r="28" spans="2:9" ht="7.5" customHeight="1" thickBot="1" x14ac:dyDescent="0.4">
      <c r="B28" s="80"/>
      <c r="D28" s="78"/>
      <c r="E28" s="78"/>
      <c r="F28" s="78"/>
      <c r="G28" s="78"/>
      <c r="H28" s="78"/>
      <c r="I28" s="78"/>
    </row>
    <row r="29" spans="2:9" ht="43.5" customHeight="1" thickBot="1" x14ac:dyDescent="0.3">
      <c r="B29" s="79" t="s">
        <v>1809</v>
      </c>
      <c r="D29" s="154" t="s">
        <v>1810</v>
      </c>
      <c r="E29" s="155"/>
      <c r="F29" s="155"/>
      <c r="G29" s="155"/>
      <c r="H29" s="155"/>
      <c r="I29" s="156"/>
    </row>
    <row r="30" spans="2:9" ht="7.5" customHeight="1" thickBot="1" x14ac:dyDescent="0.4">
      <c r="B30" s="80"/>
      <c r="D30" s="78"/>
      <c r="E30" s="78"/>
      <c r="F30" s="78"/>
      <c r="G30" s="78"/>
      <c r="H30" s="78"/>
      <c r="I30" s="78"/>
    </row>
    <row r="31" spans="2:9" ht="41.25" customHeight="1" thickBot="1" x14ac:dyDescent="0.3">
      <c r="B31" s="79" t="s">
        <v>1785</v>
      </c>
      <c r="C31" s="5"/>
      <c r="D31" s="154" t="s">
        <v>1792</v>
      </c>
      <c r="E31" s="155"/>
      <c r="F31" s="155"/>
      <c r="G31" s="155"/>
      <c r="H31" s="155"/>
      <c r="I31" s="156"/>
    </row>
    <row r="32" spans="2:9" ht="5.25" customHeight="1" thickBot="1" x14ac:dyDescent="0.4">
      <c r="B32" s="80"/>
      <c r="D32" s="78"/>
      <c r="E32" s="78"/>
      <c r="F32" s="78"/>
      <c r="G32" s="78"/>
      <c r="H32" s="78"/>
      <c r="I32" s="78"/>
    </row>
    <row r="33" spans="2:9" ht="41.25" customHeight="1" thickBot="1" x14ac:dyDescent="0.3">
      <c r="B33" s="79" t="s">
        <v>1793</v>
      </c>
      <c r="C33" s="5"/>
      <c r="D33" s="154" t="s">
        <v>1794</v>
      </c>
      <c r="E33" s="155"/>
      <c r="F33" s="155"/>
      <c r="G33" s="155"/>
      <c r="H33" s="155"/>
      <c r="I33" s="156"/>
    </row>
    <row r="34" spans="2:9" ht="7.5" customHeight="1" thickBot="1" x14ac:dyDescent="0.4">
      <c r="B34" s="80"/>
      <c r="D34" s="78"/>
      <c r="E34" s="78"/>
      <c r="F34" s="78"/>
      <c r="G34" s="78"/>
      <c r="H34" s="78"/>
      <c r="I34" s="78"/>
    </row>
    <row r="35" spans="2:9" ht="41.25" customHeight="1" thickBot="1" x14ac:dyDescent="0.3">
      <c r="B35" s="79" t="s">
        <v>1795</v>
      </c>
      <c r="C35" s="5"/>
      <c r="D35" s="154" t="s">
        <v>1796</v>
      </c>
      <c r="E35" s="155"/>
      <c r="F35" s="155"/>
      <c r="G35" s="155"/>
      <c r="H35" s="155"/>
      <c r="I35" s="156"/>
    </row>
    <row r="36" spans="2:9" ht="5.25" customHeight="1" thickBot="1" x14ac:dyDescent="0.4">
      <c r="B36" s="80"/>
      <c r="D36" s="78"/>
      <c r="E36" s="78"/>
      <c r="F36" s="78"/>
      <c r="G36" s="78"/>
      <c r="H36" s="78"/>
      <c r="I36" s="78"/>
    </row>
    <row r="37" spans="2:9" ht="54.75" customHeight="1" thickBot="1" x14ac:dyDescent="0.3">
      <c r="B37" s="79" t="s">
        <v>1797</v>
      </c>
      <c r="C37" s="5"/>
      <c r="D37" s="154" t="s">
        <v>1798</v>
      </c>
      <c r="E37" s="155"/>
      <c r="F37" s="155"/>
      <c r="G37" s="155"/>
      <c r="H37" s="155"/>
      <c r="I37" s="156"/>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N48"/>
  <sheetViews>
    <sheetView showGridLines="0" view="pageBreakPreview" topLeftCell="E1" zoomScale="68" zoomScaleNormal="110" zoomScaleSheetLayoutView="100" workbookViewId="0">
      <selection activeCell="M50" sqref="M50"/>
    </sheetView>
  </sheetViews>
  <sheetFormatPr baseColWidth="10" defaultRowHeight="22.5" customHeight="1" x14ac:dyDescent="0.25"/>
  <cols>
    <col min="1" max="1" width="7.285156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6384" width="11.42578125" style="5"/>
  </cols>
  <sheetData>
    <row r="1" spans="1:14" ht="21" customHeight="1" x14ac:dyDescent="0.25">
      <c r="H1" s="130"/>
      <c r="I1" s="130"/>
      <c r="J1" s="130"/>
      <c r="K1" s="130"/>
      <c r="L1" s="130"/>
      <c r="M1" s="130"/>
      <c r="N1" s="130"/>
    </row>
    <row r="2" spans="1:14" ht="21" customHeight="1" x14ac:dyDescent="0.25">
      <c r="D2" s="140" t="s">
        <v>14</v>
      </c>
      <c r="G2" s="130"/>
      <c r="H2" s="130"/>
      <c r="I2" s="130"/>
      <c r="J2" s="130"/>
      <c r="K2" s="130"/>
      <c r="L2" s="130"/>
      <c r="M2" s="130"/>
      <c r="N2" s="130"/>
    </row>
    <row r="3" spans="1:14" ht="21" customHeight="1" x14ac:dyDescent="0.25">
      <c r="B3" s="39"/>
      <c r="C3" s="39"/>
      <c r="D3" s="39"/>
      <c r="E3" s="39"/>
      <c r="F3" s="39"/>
      <c r="G3" s="132"/>
      <c r="H3" s="132"/>
      <c r="I3" s="132"/>
      <c r="J3" s="132"/>
      <c r="K3" s="132"/>
      <c r="L3" s="132"/>
      <c r="M3" s="132"/>
      <c r="N3" s="132"/>
    </row>
    <row r="4" spans="1:14" ht="22.5" customHeight="1" x14ac:dyDescent="0.25">
      <c r="B4" s="176" t="s">
        <v>1735</v>
      </c>
      <c r="C4" s="176"/>
      <c r="D4" s="176"/>
      <c r="E4" s="176"/>
      <c r="F4" s="176"/>
      <c r="G4" s="176"/>
      <c r="H4" s="176"/>
      <c r="I4" s="176"/>
      <c r="J4" s="176"/>
      <c r="K4" s="176"/>
      <c r="L4" s="176"/>
      <c r="M4" s="176"/>
      <c r="N4" s="177"/>
    </row>
    <row r="5" spans="1:14" ht="72" customHeight="1" x14ac:dyDescent="0.25">
      <c r="B5" s="9"/>
      <c r="C5" s="9"/>
      <c r="D5" s="188" t="s">
        <v>1736</v>
      </c>
      <c r="E5" s="188"/>
      <c r="F5" s="188"/>
      <c r="G5" s="188"/>
      <c r="H5" s="188"/>
      <c r="I5" s="188"/>
      <c r="J5" s="188"/>
      <c r="K5" s="188"/>
      <c r="L5" s="188"/>
      <c r="M5" s="42"/>
      <c r="N5" s="38"/>
    </row>
    <row r="6" spans="1:14" s="37" customFormat="1" ht="24.75" customHeight="1" x14ac:dyDescent="0.25">
      <c r="B6" s="178" t="str">
        <f>CONCATENATE(COUNTIF(A10:A48,"producto")," PRODUCTOS")</f>
        <v>9 PRODUCTOS</v>
      </c>
      <c r="C6" s="178"/>
      <c r="D6" s="178"/>
      <c r="E6" s="178"/>
      <c r="F6" s="178"/>
      <c r="G6" s="178"/>
      <c r="H6" s="178"/>
      <c r="I6" s="178"/>
      <c r="J6" s="178"/>
      <c r="K6" s="178"/>
      <c r="L6" s="178"/>
      <c r="M6" s="178"/>
      <c r="N6" s="178"/>
    </row>
    <row r="7" spans="1:14" ht="22.5" customHeight="1" thickBot="1" x14ac:dyDescent="0.3">
      <c r="B7" s="179" t="s">
        <v>15</v>
      </c>
      <c r="C7" s="180"/>
      <c r="D7" s="180"/>
      <c r="E7" s="180"/>
      <c r="F7" s="180"/>
      <c r="G7" s="180"/>
      <c r="H7" s="180"/>
      <c r="I7" s="180"/>
      <c r="J7" s="180"/>
      <c r="K7" s="180"/>
      <c r="L7" s="180"/>
      <c r="M7" s="180"/>
      <c r="N7" s="181"/>
    </row>
    <row r="8" spans="1:14" ht="22.5" hidden="1" customHeight="1" thickBot="1" x14ac:dyDescent="0.3">
      <c r="B8" s="182" t="s">
        <v>8</v>
      </c>
      <c r="C8" s="183"/>
      <c r="D8" s="184"/>
      <c r="E8" s="54"/>
      <c r="F8" s="54"/>
      <c r="G8" s="185" t="s">
        <v>1784</v>
      </c>
      <c r="H8" s="186"/>
      <c r="I8" s="186"/>
      <c r="J8" s="186"/>
      <c r="K8" s="186"/>
      <c r="L8" s="186"/>
      <c r="M8" s="186"/>
      <c r="N8" s="187"/>
    </row>
    <row r="9" spans="1:14" ht="48" customHeight="1" thickBot="1" x14ac:dyDescent="0.3">
      <c r="B9" s="22" t="s">
        <v>515</v>
      </c>
      <c r="C9" s="23" t="s">
        <v>1782</v>
      </c>
      <c r="D9" s="23" t="s">
        <v>0</v>
      </c>
      <c r="E9" s="23" t="s">
        <v>1729</v>
      </c>
      <c r="F9" s="23" t="s">
        <v>1785</v>
      </c>
      <c r="G9" s="23" t="s">
        <v>1</v>
      </c>
      <c r="H9" s="23" t="s">
        <v>2</v>
      </c>
      <c r="I9" s="23" t="s">
        <v>3</v>
      </c>
      <c r="J9" s="23" t="s">
        <v>4</v>
      </c>
      <c r="K9" s="24" t="s">
        <v>5</v>
      </c>
      <c r="L9" s="24" t="s">
        <v>6</v>
      </c>
      <c r="M9" s="58" t="s">
        <v>1783</v>
      </c>
      <c r="N9" s="25" t="s">
        <v>7</v>
      </c>
    </row>
    <row r="10" spans="1:14" s="12" customFormat="1" ht="62.25" customHeight="1" x14ac:dyDescent="0.25">
      <c r="A10" s="5" t="str">
        <f>VLOOKUP(B10,'Plantilla publicacion'!$A$3:$B$502,2,0)</f>
        <v>Producto</v>
      </c>
      <c r="B10" s="15" t="s">
        <v>524</v>
      </c>
      <c r="C10" s="189" t="str">
        <f>VLOOKUP(B10,'Plantilla publicacion'!$A$3:$R$502,17,0)</f>
        <v>PND - 5-31-5-b- Convergencia regional - Entidades públicas territoriales y nacionales fortalecidas / PES - Transformación Institucional</v>
      </c>
      <c r="D10" s="189" t="str">
        <f>VLOOKUP(B10,'Plantilla publicacion'!$A$3:$M$502,6,0)</f>
        <v>60-Fortalecer el Sistema Integral de Gestión Institucional en el marco del Modelo Integrado de Planeación y gestión para mejorar la prestación del servicio.</v>
      </c>
      <c r="E10" s="189" t="str">
        <f>VLOOKUP(B10,'Plantilla publicacion'!$A$3:$O$502,14,0)</f>
        <v>106-Cumplimiento de productos del PAI asociados a Fortalecer el Sistema Integral de Gestión Institucional para mejorar la prestación del servicio.</v>
      </c>
      <c r="F10" s="189"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89" t="str">
        <f>VLOOKUP(B10,'Plantilla publicacion'!$A$3:$M$502,7,0)</f>
        <v>N/A</v>
      </c>
      <c r="H10" s="15" t="str">
        <f>VLOOKUP(B10,'Plantilla publicacion'!$A$3:$M$502,8,0)</f>
        <v>Plan anual de Previsión de Recursos Humanos, Elaborado y publicado en la página web de la SIC e Intrasic (Documento del Plan anual de Previsión de Recursos Humanos)</v>
      </c>
      <c r="I10" s="15">
        <f>VLOOKUP(B10,'Plantilla publicacion'!$A$3:$M$502,9,0)</f>
        <v>1</v>
      </c>
      <c r="J10" s="15" t="str">
        <f>VLOOKUP(B10,'Plantilla publicacion'!$A$3:$M$502,10,0)</f>
        <v>Númerica</v>
      </c>
      <c r="K10" s="15" t="str">
        <f>VLOOKUP(B10,'Plantilla publicacion'!$A$3:$M$502,11,0)</f>
        <v>2025-01-15</v>
      </c>
      <c r="L10" s="15" t="str">
        <f>VLOOKUP(B10,'Plantilla publicacion'!$A$3:$M$502,12,0)</f>
        <v>2025-01-31</v>
      </c>
      <c r="M10" s="15" t="str">
        <f>IF(ISERROR(VLOOKUP(B10,'Plantilla publicacion'!$A$3:$P$501,16,0)),"NA",VLOOKUP(B10,'Plantilla publicacion'!$A$3:$P$501,16,0))</f>
        <v>DECRETO 612</v>
      </c>
      <c r="N10" s="15" t="str">
        <f>VLOOKUP(B10,'Plantilla publicacion'!$A$3:$M$502,13,0)</f>
        <v>111-GRUPO DE TRABAJO DE ADMINISTRACIÓN DE PERSONAL</v>
      </c>
    </row>
    <row r="11" spans="1:14" ht="46.5" customHeight="1" x14ac:dyDescent="0.25">
      <c r="A11" s="5" t="str">
        <f>VLOOKUP(B11,'Plantilla publicacion'!$A$3:$B$502,2,0)</f>
        <v>Actividad propia</v>
      </c>
      <c r="B11" s="18" t="s">
        <v>534</v>
      </c>
      <c r="C11" s="164"/>
      <c r="D11" s="164">
        <f>VLOOKUP(B11,'Plantilla publicacion'!$A$3:$M$502,6,0)</f>
        <v>0</v>
      </c>
      <c r="E11" s="164"/>
      <c r="F11" s="164"/>
      <c r="G11" s="164">
        <f>VLOOKUP(B11,'Plantilla publicacion'!$A$3:$M$502,7,0)</f>
        <v>0</v>
      </c>
      <c r="H11" s="6" t="str">
        <f>VLOOKUP(B11,'Plantilla publicacion'!$A$3:$M$502,8,0)</f>
        <v>Elaborar el Plan anual de Previsión de Recursos Humanos (Único entregable) (Documento del Plan anual de Previsión de Recursos Humanos)</v>
      </c>
      <c r="I11" s="6">
        <f>VLOOKUP(B11,'Plantilla publicacion'!$A$3:$M$502,9,0)</f>
        <v>1</v>
      </c>
      <c r="J11" s="6" t="str">
        <f>VLOOKUP(B11,'Plantilla publicacion'!$A$3:$M$502,10,0)</f>
        <v>Númerica</v>
      </c>
      <c r="K11" s="7" t="str">
        <f>VLOOKUP(B11,'Plantilla publicacion'!$A$3:$M$502,11,0)</f>
        <v>2025-01-15</v>
      </c>
      <c r="L11" s="7" t="str">
        <f>VLOOKUP(B11,'Plantilla publicacion'!$A$3:$M$502,12,0)</f>
        <v>2025-01-31</v>
      </c>
      <c r="M11" s="59"/>
      <c r="N11" s="17" t="str">
        <f>VLOOKUP(B11,'Plantilla publicacion'!$A$3:$M$502,13,0)</f>
        <v>111-GRUPO DE TRABAJO DE ADMINISTRACIÓN DE PERSONAL</v>
      </c>
    </row>
    <row r="12" spans="1:14" ht="42" customHeight="1" thickBot="1" x14ac:dyDescent="0.3">
      <c r="A12" s="5" t="str">
        <f>VLOOKUP(B12,'Plantilla publicacion'!$A$3:$B$502,2,0)</f>
        <v>Actividad propia</v>
      </c>
      <c r="B12" s="77" t="s">
        <v>536</v>
      </c>
      <c r="C12" s="164"/>
      <c r="D12" s="164">
        <f>VLOOKUP(B12,'Plantilla publicacion'!$A$3:$M$502,6,0)</f>
        <v>0</v>
      </c>
      <c r="E12" s="164"/>
      <c r="F12" s="164"/>
      <c r="G12" s="164">
        <f>VLOOKUP(B12,'Plantilla publicacion'!$A$3:$M$502,7,0)</f>
        <v>0</v>
      </c>
      <c r="H12" s="11" t="str">
        <f>VLOOKUP(B12,'Plantilla publicacion'!$A$3:$M$502,8,0)</f>
        <v>Publicar el Plan anual de Previsión de Recursos Humanos (Único entregable) (Captura de pantalla de la publicación en la página web de la SIC e Intrasic)</v>
      </c>
      <c r="I12" s="11">
        <f>VLOOKUP(B12,'Plantilla publicacion'!$A$3:$M$502,9,0)</f>
        <v>1</v>
      </c>
      <c r="J12" s="11" t="str">
        <f>VLOOKUP(B12,'Plantilla publicacion'!$A$3:$M$502,10,0)</f>
        <v>Númerica</v>
      </c>
      <c r="K12" s="117" t="str">
        <f>VLOOKUP(B12,'Plantilla publicacion'!$A$3:$M$502,11,0)</f>
        <v>2025-01-15</v>
      </c>
      <c r="L12" s="117" t="str">
        <f>VLOOKUP(B12,'Plantilla publicacion'!$A$3:$M$502,12,0)</f>
        <v>2025-01-31</v>
      </c>
      <c r="M12" s="115"/>
      <c r="N12" s="119" t="str">
        <f>VLOOKUP(B12,'Plantilla publicacion'!$A$3:$M$502,13,0)</f>
        <v>111-GRUPO DE TRABAJO DE ADMINISTRACIÓN DE PERSONAL</v>
      </c>
    </row>
    <row r="13" spans="1:14" s="12" customFormat="1" ht="25.5" x14ac:dyDescent="0.25">
      <c r="A13" s="5" t="str">
        <f>VLOOKUP(B13,'Plantilla publicacion'!$A$3:$B$502,2,0)</f>
        <v>Producto</v>
      </c>
      <c r="B13" s="105" t="s">
        <v>538</v>
      </c>
      <c r="C13" s="166" t="str">
        <f>VLOOKUP(B13,'Plantilla publicacion'!$A$3:$R$502,17,0)</f>
        <v>PND - 5-31-5-b- Convergencia regional - Entidades públicas territoriales y nacionales fortalecidas / PES - Transformación Institucional</v>
      </c>
      <c r="D13" s="166" t="str">
        <f>VLOOKUP(B13,'Plantilla publicacion'!$A$3:$M$502,6,0)</f>
        <v>60-Fortalecer el Sistema Integral de Gestión Institucional en el marco del Modelo Integrado de Planeación y gestión para mejorar la prestación del servicio.</v>
      </c>
      <c r="E13" s="166" t="str">
        <f>VLOOKUP(B13,'Plantilla publicacion'!$A$3:$O$502,14,0)</f>
        <v>106-Cumplimiento de productos del PAI asociados a Fortalecer el Sistema Integral de Gestión Institucional para mejorar la prestación del servicio.</v>
      </c>
      <c r="F13" s="166" t="str">
        <f>VLOOKUP(B13,'Plantilla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166" t="str">
        <f>VLOOKUP(B13,'Plantilla publicacion'!$A$3:$M$502,7,0)</f>
        <v>N/A</v>
      </c>
      <c r="H13" s="107" t="str">
        <f>VLOOKUP(B13,'Plantilla publicacion'!$A$3:$M$502,8,0)</f>
        <v>Plan anual de Vacantes, Elaborado y publicado en la página web de la SIC e Intrasic (Documento del Plan anual de Vacantes)</v>
      </c>
      <c r="I13" s="107">
        <f>VLOOKUP(B13,'Plantilla publicacion'!$A$3:$M$502,9,0)</f>
        <v>1</v>
      </c>
      <c r="J13" s="107" t="str">
        <f>VLOOKUP(B13,'Plantilla publicacion'!$A$3:$M$502,10,0)</f>
        <v>Númerica</v>
      </c>
      <c r="K13" s="107" t="str">
        <f>VLOOKUP(B13,'Plantilla publicacion'!$A$3:$M$502,11,0)</f>
        <v>2025-01-15</v>
      </c>
      <c r="L13" s="107" t="str">
        <f>VLOOKUP(B13,'Plantilla publicacion'!$A$3:$M$502,12,0)</f>
        <v>2025-01-31</v>
      </c>
      <c r="M13" s="15" t="str">
        <f>IF(ISERROR(VLOOKUP(B13,'Plantilla publicacion'!$A$3:$P$501,16,0)),"NA",VLOOKUP(B13,'Plantilla publicacion'!$A$3:$P$501,16,0))</f>
        <v>DECRETO 612</v>
      </c>
      <c r="N13" s="108" t="str">
        <f>VLOOKUP(B13,'Plantilla publicacion'!$A$3:$M$502,13,0)</f>
        <v>111-GRUPO DE TRABAJO DE ADMINISTRACIÓN DE PERSONAL</v>
      </c>
    </row>
    <row r="14" spans="1:14" ht="25.5" x14ac:dyDescent="0.25">
      <c r="A14" s="5" t="str">
        <f>VLOOKUP(B14,'Plantilla publicacion'!$A$3:$B$502,2,0)</f>
        <v>Actividad propia</v>
      </c>
      <c r="B14" s="143" t="s">
        <v>541</v>
      </c>
      <c r="C14" s="164"/>
      <c r="D14" s="164">
        <f>VLOOKUP(B14,'Plantilla publicacion'!$A$3:$M$502,6,0)</f>
        <v>0</v>
      </c>
      <c r="E14" s="164"/>
      <c r="F14" s="164"/>
      <c r="G14" s="164">
        <f>VLOOKUP(B14,'Plantilla publicacion'!$A$3:$M$502,7,0)</f>
        <v>0</v>
      </c>
      <c r="H14" s="6" t="str">
        <f>VLOOKUP(B14,'Plantilla publicacion'!$A$3:$M$502,8,0)</f>
        <v>Elaborar el Plan anual de Vacantes (Único entregable) (Documento del Plan anual de Vacantes)</v>
      </c>
      <c r="I14" s="6">
        <f>VLOOKUP(B14,'Plantilla publicacion'!$A$3:$M$502,9,0)</f>
        <v>1</v>
      </c>
      <c r="J14" s="6" t="str">
        <f>VLOOKUP(B14,'Plantilla publicacion'!$A$3:$M$502,10,0)</f>
        <v>Númerica</v>
      </c>
      <c r="K14" s="7" t="str">
        <f>VLOOKUP(B14,'Plantilla publicacion'!$A$3:$M$502,11,0)</f>
        <v>2025-01-15</v>
      </c>
      <c r="L14" s="7" t="str">
        <f>VLOOKUP(B14,'Plantilla publicacion'!$A$3:$M$502,12,0)</f>
        <v>2025-01-31</v>
      </c>
      <c r="M14" s="59"/>
      <c r="N14" s="110" t="str">
        <f>VLOOKUP(B14,'Plantilla publicacion'!$A$3:$M$502,13,0)</f>
        <v>111-GRUPO DE TRABAJO DE ADMINISTRACIÓN DE PERSONAL</v>
      </c>
    </row>
    <row r="15" spans="1:14" ht="26.25" thickBot="1" x14ac:dyDescent="0.3">
      <c r="A15" s="5" t="str">
        <f>VLOOKUP(B15,'Plantilla publicacion'!$A$3:$B$502,2,0)</f>
        <v>Actividad propia</v>
      </c>
      <c r="B15" s="144" t="s">
        <v>543</v>
      </c>
      <c r="C15" s="165"/>
      <c r="D15" s="165">
        <f>VLOOKUP(B15,'Plantilla publicacion'!$A$3:$M$502,6,0)</f>
        <v>0</v>
      </c>
      <c r="E15" s="165"/>
      <c r="F15" s="165"/>
      <c r="G15" s="165">
        <f>VLOOKUP(B15,'Plantilla publicacion'!$A$3:$M$502,7,0)</f>
        <v>0</v>
      </c>
      <c r="H15" s="113" t="str">
        <f>VLOOKUP(B15,'Plantilla publicacion'!$A$3:$M$502,8,0)</f>
        <v>Publicar el Plan anual de Vacantes (Único entregable) (Captura de pantalla de la publicación en la página web de la SIC e Intrasic)</v>
      </c>
      <c r="I15" s="113">
        <f>VLOOKUP(B15,'Plantilla publicacion'!$A$3:$M$502,9,0)</f>
        <v>1</v>
      </c>
      <c r="J15" s="113" t="str">
        <f>VLOOKUP(B15,'Plantilla publicacion'!$A$3:$M$502,10,0)</f>
        <v>Númerica</v>
      </c>
      <c r="K15" s="114" t="str">
        <f>VLOOKUP(B15,'Plantilla publicacion'!$A$3:$M$502,11,0)</f>
        <v>2025-01-15</v>
      </c>
      <c r="L15" s="114" t="str">
        <f>VLOOKUP(B15,'Plantilla publicacion'!$A$3:$M$502,12,0)</f>
        <v>2025-01-31</v>
      </c>
      <c r="M15" s="115"/>
      <c r="N15" s="116" t="str">
        <f>VLOOKUP(B15,'Plantilla publicacion'!$A$3:$M$502,13,0)</f>
        <v>111-GRUPO DE TRABAJO DE ADMINISTRACIÓN DE PERSONAL</v>
      </c>
    </row>
    <row r="16" spans="1:14" s="12" customFormat="1" ht="51" x14ac:dyDescent="0.25">
      <c r="A16" s="5" t="str">
        <f>VLOOKUP(B16,'Plantilla publicacion'!$A$3:$B$502,2,0)</f>
        <v>Producto</v>
      </c>
      <c r="B16" s="15" t="s">
        <v>545</v>
      </c>
      <c r="C16" s="164" t="str">
        <f>VLOOKUP(B16,'Plantilla publicacion'!$A$3:$R$502,17,0)</f>
        <v>PND - 5-31-5-b- Convergencia regional - Entidades públicas territoriales y nacionales fortalecidas / PES - Transformación Institucional</v>
      </c>
      <c r="D16" s="164" t="str">
        <f>VLOOKUP(B16,'Plantilla publicacion'!$A$3:$M$502,6,0)</f>
        <v>56-Fortalecer la gestión de la información, el conocimiento y la innovación para optimizar la capacidad institucional</v>
      </c>
      <c r="E16" s="164" t="str">
        <f>VLOOKUP(B16,'Plantilla publicacion'!$A$3:$O$502,14,0)</f>
        <v>102-Cumplimiento de productos del PAI asociados a Fortalecer la gestión de la información, el conocimiento y la innovación para optimizar la capacidad institucional</v>
      </c>
      <c r="F16" s="164" t="str">
        <f>VLOOKUP(B16,'Plantilla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164" t="str">
        <f>VLOOKUP(B16,'Plantilla publicacion'!$A$3:$M$502,7,0)</f>
        <v>C-3599-0200-0005-53105b</v>
      </c>
      <c r="H16" s="15" t="str">
        <f>VLOOKUP(B16,'Plantilla publicacion'!$A$3:$M$502,8,0)</f>
        <v>Estrategia que permita la continuidad en la prestación de servicio,  la garantía del bienestar integral y la adecuada gestión del conocimiento, implementada  (Herramienta tecnológica para retención del conocimiento)</v>
      </c>
      <c r="I16" s="15">
        <f>VLOOKUP(B16,'Plantilla publicacion'!$A$3:$M$502,9,0)</f>
        <v>1</v>
      </c>
      <c r="J16" s="15" t="str">
        <f>VLOOKUP(B16,'Plantilla publicacion'!$A$3:$M$502,10,0)</f>
        <v>Númerica</v>
      </c>
      <c r="K16" s="15" t="str">
        <f>VLOOKUP(B16,'Plantilla publicacion'!$A$3:$M$502,11,0)</f>
        <v>2025-01-02</v>
      </c>
      <c r="L16" s="15" t="str">
        <f>VLOOKUP(B16,'Plantilla publicacion'!$A$3:$M$502,12,0)</f>
        <v>2025-12-19</v>
      </c>
      <c r="M16" s="15">
        <f>IF(ISERROR(VLOOKUP(B16,'Plantilla publicacion'!$A$3:$P$501,16,0)),"NA",VLOOKUP(B16,'Plantilla publicacion'!$A$3:$P$501,16,0))</f>
        <v>0</v>
      </c>
      <c r="N16" s="15" t="str">
        <f>VLOOKUP(B16,'Plantilla publicacion'!$A$3:$M$502,13,0)</f>
        <v>111-GRUPO DE TRABAJO DE ADMINISTRACIÓN DE PERSONAL;
20-OFICINA DE TECNOLOGÍA E INFORMÁTICA;
73-GRUPO DE TRABAJO DE COMUNICACION</v>
      </c>
    </row>
    <row r="17" spans="1:14" ht="38.25" x14ac:dyDescent="0.25">
      <c r="A17" s="5" t="str">
        <f>VLOOKUP(B17,'Plantilla publicacion'!$A$3:$B$502,2,0)</f>
        <v>Actividad propia</v>
      </c>
      <c r="B17" s="18" t="s">
        <v>553</v>
      </c>
      <c r="C17" s="164"/>
      <c r="D17" s="164">
        <f>VLOOKUP(B17,'Plantilla publicacion'!$A$3:$M$502,6,0)</f>
        <v>0</v>
      </c>
      <c r="E17" s="164"/>
      <c r="F17" s="164"/>
      <c r="G17" s="164">
        <f>VLOOKUP(B17,'Plantilla publicacion'!$A$3:$M$502,7,0)</f>
        <v>0</v>
      </c>
      <c r="H17" s="6" t="str">
        <f>VLOOKUP(B17,'Plantilla publicacion'!$A$3:$M$502,8,0)</f>
        <v>Implementar una herramienta tecnológica para retención del conocimiento de los servidores públicos  de la entidad por retiro.  (Manual de usuario y acta de entrega de la herramienta)</v>
      </c>
      <c r="I17" s="6">
        <f>VLOOKUP(B17,'Plantilla publicacion'!$A$3:$M$502,9,0)</f>
        <v>2</v>
      </c>
      <c r="J17" s="6" t="str">
        <f>VLOOKUP(B17,'Plantilla publicacion'!$A$3:$M$502,10,0)</f>
        <v>Númerica</v>
      </c>
      <c r="K17" s="7" t="str">
        <f>VLOOKUP(B17,'Plantilla publicacion'!$A$3:$M$502,11,0)</f>
        <v>2025-01-02</v>
      </c>
      <c r="L17" s="7" t="str">
        <f>VLOOKUP(B17,'Plantilla publicacion'!$A$3:$M$502,12,0)</f>
        <v>2025-02-28</v>
      </c>
      <c r="M17" s="59"/>
      <c r="N17" s="17" t="str">
        <f>VLOOKUP(B17,'Plantilla publicacion'!$A$3:$M$502,13,0)</f>
        <v>111-GRUPO DE TRABAJO DE ADMINISTRACIÓN DE PERSONAL;
20-OFICINA DE TECNOLOGÍA E INFORMÁTICA</v>
      </c>
    </row>
    <row r="18" spans="1:14" ht="51" x14ac:dyDescent="0.25">
      <c r="A18" s="5" t="str">
        <f>VLOOKUP(B18,'Plantilla publicacion'!$A$3:$B$502,2,0)</f>
        <v>Actividad propia</v>
      </c>
      <c r="B18" s="18" t="s">
        <v>557</v>
      </c>
      <c r="C18" s="164"/>
      <c r="D18" s="164">
        <f>VLOOKUP(B18,'Plantilla publicacion'!$A$3:$M$502,6,0)</f>
        <v>0</v>
      </c>
      <c r="E18" s="164"/>
      <c r="F18" s="164"/>
      <c r="G18" s="164">
        <f>VLOOKUP(B18,'Plantilla publicacion'!$A$3:$M$502,7,0)</f>
        <v>0</v>
      </c>
      <c r="H18" s="6" t="str">
        <f>VLOOKUP(B18,'Plantilla publicacion'!$A$3:$M$502,8,0)</f>
        <v>Fomentar la apropiación de la herramienta a través de un recurso pedagógico y la encuesta de satisfacción   (
Video didáctico para el diligenciamiento de la herramienta y resultados  de la encuesta de satisfacción)</v>
      </c>
      <c r="I18" s="6">
        <f>VLOOKUP(B18,'Plantilla publicacion'!$A$3:$M$502,9,0)</f>
        <v>2</v>
      </c>
      <c r="J18" s="6" t="str">
        <f>VLOOKUP(B18,'Plantilla publicacion'!$A$3:$M$502,10,0)</f>
        <v>Númerica</v>
      </c>
      <c r="K18" s="7" t="str">
        <f>VLOOKUP(B18,'Plantilla publicacion'!$A$3:$M$502,11,0)</f>
        <v>2025-02-03</v>
      </c>
      <c r="L18" s="7" t="str">
        <f>VLOOKUP(B18,'Plantilla publicacion'!$A$3:$M$502,12,0)</f>
        <v>2025-05-30</v>
      </c>
      <c r="M18" s="59"/>
      <c r="N18" s="17" t="str">
        <f>VLOOKUP(B18,'Plantilla publicacion'!$A$3:$M$502,13,0)</f>
        <v>111-GRUPO DE TRABAJO DE ADMINISTRACIÓN DE PERSONAL;
20-OFICINA DE TECNOLOGÍA E INFORMÁTICA;
73-GRUPO DE TRABAJO DE COMUNICACION</v>
      </c>
    </row>
    <row r="19" spans="1:14" ht="39" thickBot="1" x14ac:dyDescent="0.3">
      <c r="A19" s="5" t="str">
        <f>VLOOKUP(B19,'Plantilla publicacion'!$A$3:$B$502,2,0)</f>
        <v>Actividad propia</v>
      </c>
      <c r="B19" s="77" t="s">
        <v>561</v>
      </c>
      <c r="C19" s="165"/>
      <c r="D19" s="165">
        <f>VLOOKUP(B19,'Plantilla publicacion'!$A$3:$M$502,6,0)</f>
        <v>0</v>
      </c>
      <c r="E19" s="165"/>
      <c r="F19" s="165"/>
      <c r="G19" s="165">
        <f>VLOOKUP(B19,'Plantilla publicacion'!$A$3:$M$502,7,0)</f>
        <v>0</v>
      </c>
      <c r="H19" s="11" t="str">
        <f>VLOOKUP(B19,'Plantilla publicacion'!$A$3:$M$502,8,0)</f>
        <v>Realizar seguimiento trimestral  al diligenciamiento de la herramienta por parte de los servidores que se retiran y  apropiación por parte de los funcionarios que ingresan  y presentarlo al CIGD     (Informes (trimestrales)</v>
      </c>
      <c r="I19" s="11">
        <f>VLOOKUP(B19,'Plantilla publicacion'!$A$3:$M$502,9,0)</f>
        <v>2</v>
      </c>
      <c r="J19" s="11" t="str">
        <f>VLOOKUP(B19,'Plantilla publicacion'!$A$3:$M$502,10,0)</f>
        <v>Númerica</v>
      </c>
      <c r="K19" s="117" t="str">
        <f>VLOOKUP(B19,'Plantilla publicacion'!$A$3:$M$502,11,0)</f>
        <v>2025-06-03</v>
      </c>
      <c r="L19" s="117" t="str">
        <f>VLOOKUP(B19,'Plantilla publicacion'!$A$3:$M$502,12,0)</f>
        <v>2025-12-19</v>
      </c>
      <c r="M19" s="115"/>
      <c r="N19" s="119" t="str">
        <f>VLOOKUP(B19,'Plantilla publicacion'!$A$3:$M$502,13,0)</f>
        <v>111-GRUPO DE TRABAJO DE ADMINISTRACIÓN DE PERSONAL</v>
      </c>
    </row>
    <row r="20" spans="1:14" s="12" customFormat="1" ht="38.25" x14ac:dyDescent="0.25">
      <c r="A20" s="5" t="str">
        <f>VLOOKUP(B20,'Plantilla publicacion'!$A$3:$B$502,2,0)</f>
        <v>Producto</v>
      </c>
      <c r="B20" s="105" t="s">
        <v>622</v>
      </c>
      <c r="C20" s="166" t="str">
        <f>VLOOKUP(B20,'Plantilla publicacion'!$A$3:$R$502,17,0)</f>
        <v>PND - 5-31-5-b- Convergencia regional - Entidades públicas territoriales y nacionales fortalecidas / PES - Transformación Institucional</v>
      </c>
      <c r="D20" s="166" t="str">
        <f>VLOOKUP(B20,'Plantilla publicacion'!$A$3:$M$502,6,0)</f>
        <v>56-Fortalecer la gestión de la información, el conocimiento y la innovación para optimizar la capacidad institucional</v>
      </c>
      <c r="E20" s="166" t="str">
        <f>VLOOKUP(B20,'Plantilla publicacion'!$A$3:$O$502,14,0)</f>
        <v>102-Cumplimiento de productos del PAI asociados a Fortalecer la gestión de la información, el conocimiento y la innovación para optimizar la capacidad institucional</v>
      </c>
      <c r="F20" s="166" t="str">
        <f>VLOOKUP(B20,'Plantilla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166" t="str">
        <f>VLOOKUP(B20,'Plantilla publicacion'!$A$3:$M$502,7,0)</f>
        <v>N/A</v>
      </c>
      <c r="H20" s="107" t="str">
        <f>VLOOKUP(B20,'Plantilla publicacion'!$A$3:$M$502,8,0)</f>
        <v>Estrategia de ingreso efectivo de nuevos funcionarios que conduzca a la garantía del bienestar integral implementada. (Informe final de la implementación de la estrategia)</v>
      </c>
      <c r="I20" s="107">
        <f>VLOOKUP(B20,'Plantilla publicacion'!$A$3:$M$502,9,0)</f>
        <v>100</v>
      </c>
      <c r="J20" s="107" t="str">
        <f>VLOOKUP(B20,'Plantilla publicacion'!$A$3:$M$502,10,0)</f>
        <v>Porcentual</v>
      </c>
      <c r="K20" s="107" t="str">
        <f>VLOOKUP(B20,'Plantilla publicacion'!$A$3:$M$502,11,0)</f>
        <v>2025-02-03</v>
      </c>
      <c r="L20" s="107" t="str">
        <f>VLOOKUP(B20,'Plantilla publicacion'!$A$3:$M$502,12,0)</f>
        <v>2025-11-28</v>
      </c>
      <c r="M20" s="15">
        <f>IF(ISERROR(VLOOKUP(B20,'Plantilla publicacion'!$A$3:$P$501,16,0)),"NA",VLOOKUP(B20,'Plantilla publicacion'!$A$3:$P$501,16,0))</f>
        <v>0</v>
      </c>
      <c r="N20" s="108" t="str">
        <f>VLOOKUP(B20,'Plantilla publicacion'!$A$3:$M$502,13,0)</f>
        <v>117-GRUPO DE TRABAJO DE DESARROLLO DE TALENTO HUMANO</v>
      </c>
    </row>
    <row r="21" spans="1:14" ht="51" x14ac:dyDescent="0.25">
      <c r="A21" s="5" t="str">
        <f>VLOOKUP(B21,'Plantilla publicacion'!$A$3:$B$502,2,0)</f>
        <v>Actividad propia</v>
      </c>
      <c r="B21" s="143" t="s">
        <v>624</v>
      </c>
      <c r="C21" s="164"/>
      <c r="D21" s="164">
        <f>VLOOKUP(B21,'Plantilla publicacion'!$A$3:$M$502,6,0)</f>
        <v>0</v>
      </c>
      <c r="E21" s="164"/>
      <c r="F21" s="164"/>
      <c r="G21" s="164">
        <f>VLOOKUP(B21,'Plantilla publicacion'!$A$3:$M$502,7,0)</f>
        <v>0</v>
      </c>
      <c r="H21" s="6" t="str">
        <f>VLOOKUP(B21,'Plantilla publicacion'!$A$3:$M$502,8,0)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publicacion'!$A$3:$M$502,9,0)</f>
        <v>100</v>
      </c>
      <c r="J21" s="6" t="str">
        <f>VLOOKUP(B21,'Plantilla publicacion'!$A$3:$M$502,10,0)</f>
        <v>Porcentual</v>
      </c>
      <c r="K21" s="7" t="str">
        <f>VLOOKUP(B21,'Plantilla publicacion'!$A$3:$M$502,11,0)</f>
        <v>2025-02-03</v>
      </c>
      <c r="L21" s="7" t="str">
        <f>VLOOKUP(B21,'Plantilla publicacion'!$A$3:$M$502,12,0)</f>
        <v>2025-11-28</v>
      </c>
      <c r="M21" s="59"/>
      <c r="N21" s="110" t="str">
        <f>VLOOKUP(B21,'Plantilla publicacion'!$A$3:$M$502,13,0)</f>
        <v>117-GRUPO DE TRABAJO DE DESARROLLO DE TALENTO HUMANO</v>
      </c>
    </row>
    <row r="22" spans="1:14" ht="25.5" x14ac:dyDescent="0.25">
      <c r="A22" s="5" t="str">
        <f>VLOOKUP(B22,'Plantilla publicacion'!$A$3:$B$502,2,0)</f>
        <v>Actividad propia</v>
      </c>
      <c r="B22" s="143" t="s">
        <v>626</v>
      </c>
      <c r="C22" s="164"/>
      <c r="D22" s="164">
        <f>VLOOKUP(B22,'Plantilla publicacion'!$A$3:$M$502,6,0)</f>
        <v>0</v>
      </c>
      <c r="E22" s="164"/>
      <c r="F22" s="164"/>
      <c r="G22" s="164">
        <f>VLOOKUP(B22,'Plantilla publicacion'!$A$3:$M$502,7,0)</f>
        <v>0</v>
      </c>
      <c r="H22" s="6" t="str">
        <f>VLOOKUP(B22,'Plantilla publicacion'!$A$3:$M$502,8,0)</f>
        <v>Realizar un Taller de adaptación al cambio dirigido a los líderes de las área (Listado de asistencia del taller)</v>
      </c>
      <c r="I22" s="6">
        <f>VLOOKUP(B22,'Plantilla publicacion'!$A$3:$M$502,9,0)</f>
        <v>1</v>
      </c>
      <c r="J22" s="6" t="str">
        <f>VLOOKUP(B22,'Plantilla publicacion'!$A$3:$M$502,10,0)</f>
        <v>Númerica</v>
      </c>
      <c r="K22" s="7" t="str">
        <f>VLOOKUP(B22,'Plantilla publicacion'!$A$3:$M$502,11,0)</f>
        <v>2025-04-01</v>
      </c>
      <c r="L22" s="7" t="str">
        <f>VLOOKUP(B22,'Plantilla publicacion'!$A$3:$M$502,12,0)</f>
        <v>2025-04-30</v>
      </c>
      <c r="M22" s="59"/>
      <c r="N22" s="110" t="str">
        <f>VLOOKUP(B22,'Plantilla publicacion'!$A$3:$M$502,13,0)</f>
        <v>117-GRUPO DE TRABAJO DE DESARROLLO DE TALENTO HUMANO</v>
      </c>
    </row>
    <row r="23" spans="1:14" ht="51" x14ac:dyDescent="0.25">
      <c r="A23" s="5" t="str">
        <f>VLOOKUP(B23,'Plantilla publicacion'!$A$3:$B$502,2,0)</f>
        <v>Actividad propia</v>
      </c>
      <c r="B23" s="143" t="s">
        <v>628</v>
      </c>
      <c r="C23" s="164"/>
      <c r="D23" s="164">
        <f>VLOOKUP(B23,'Plantilla publicacion'!$A$3:$M$502,6,0)</f>
        <v>0</v>
      </c>
      <c r="E23" s="164"/>
      <c r="F23" s="164"/>
      <c r="G23" s="164">
        <f>VLOOKUP(B23,'Plantilla publicacion'!$A$3:$M$502,7,0)</f>
        <v>0</v>
      </c>
      <c r="H23" s="6" t="str">
        <f>VLOOKUP(B23,'Plantilla publicacion'!$A$3:$M$502,8,0)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publicacion'!$A$3:$M$502,9,0)</f>
        <v>1</v>
      </c>
      <c r="J23" s="6" t="str">
        <f>VLOOKUP(B23,'Plantilla publicacion'!$A$3:$M$502,10,0)</f>
        <v>Númerica</v>
      </c>
      <c r="K23" s="7" t="str">
        <f>VLOOKUP(B23,'Plantilla publicacion'!$A$3:$M$502,11,0)</f>
        <v>2025-06-03</v>
      </c>
      <c r="L23" s="7" t="str">
        <f>VLOOKUP(B23,'Plantilla publicacion'!$A$3:$M$502,12,0)</f>
        <v>2025-07-01</v>
      </c>
      <c r="M23" s="59"/>
      <c r="N23" s="110" t="str">
        <f>VLOOKUP(B23,'Plantilla publicacion'!$A$3:$M$502,13,0)</f>
        <v>117-GRUPO DE TRABAJO DE DESARROLLO DE TALENTO HUMANO</v>
      </c>
    </row>
    <row r="24" spans="1:14" ht="26.25" thickBot="1" x14ac:dyDescent="0.3">
      <c r="A24" s="5" t="str">
        <f>VLOOKUP(B24,'Plantilla publicacion'!$A$3:$B$502,2,0)</f>
        <v>Actividad propia</v>
      </c>
      <c r="B24" s="144" t="s">
        <v>631</v>
      </c>
      <c r="C24" s="165"/>
      <c r="D24" s="165">
        <f>VLOOKUP(B24,'Plantilla publicacion'!$A$3:$M$502,6,0)</f>
        <v>0</v>
      </c>
      <c r="E24" s="165"/>
      <c r="F24" s="165"/>
      <c r="G24" s="165">
        <f>VLOOKUP(B24,'Plantilla publicacion'!$A$3:$M$502,7,0)</f>
        <v>0</v>
      </c>
      <c r="H24" s="113" t="str">
        <f>VLOOKUP(B24,'Plantilla publicacion'!$A$3:$M$502,8,0)</f>
        <v>Realizar campañas "escuchando tus emociones" (Informe con estadísticas de las personas que participaron de la campaña)</v>
      </c>
      <c r="I24" s="113">
        <f>VLOOKUP(B24,'Plantilla publicacion'!$A$3:$M$502,9,0)</f>
        <v>6</v>
      </c>
      <c r="J24" s="113" t="str">
        <f>VLOOKUP(B24,'Plantilla publicacion'!$A$3:$M$502,10,0)</f>
        <v>Númerica</v>
      </c>
      <c r="K24" s="114" t="str">
        <f>VLOOKUP(B24,'Plantilla publicacion'!$A$3:$M$502,11,0)</f>
        <v>2025-06-03</v>
      </c>
      <c r="L24" s="114" t="str">
        <f>VLOOKUP(B24,'Plantilla publicacion'!$A$3:$M$502,12,0)</f>
        <v>2025-11-28</v>
      </c>
      <c r="M24" s="115"/>
      <c r="N24" s="116" t="str">
        <f>VLOOKUP(B24,'Plantilla publicacion'!$A$3:$M$502,13,0)</f>
        <v>117-GRUPO DE TRABAJO DE DESARROLLO DE TALENTO HUMANO</v>
      </c>
    </row>
    <row r="25" spans="1:14" s="12" customFormat="1" ht="38.25" x14ac:dyDescent="0.25">
      <c r="A25" s="5" t="str">
        <f>VLOOKUP(B25,'Plantilla publicacion'!$A$3:$B$502,2,0)</f>
        <v>Producto</v>
      </c>
      <c r="B25" s="15" t="s">
        <v>633</v>
      </c>
      <c r="C25" s="166" t="str">
        <f>VLOOKUP(B25,'Plantilla publicacion'!$A$3:$R$502,17,0)</f>
        <v>PND - 5-31-5-b- Convergencia regional - Entidades públicas territoriales y nacionales fortalecidas / PES - Transformación Institucional</v>
      </c>
      <c r="D25" s="166" t="str">
        <f>VLOOKUP(B25,'Plantilla publicacion'!$A$3:$M$502,6,0)</f>
        <v>60-Fortalecer el Sistema Integral de Gestión Institucional en el marco del Modelo Integrado de Planeación y gestión para mejorar la prestación del servicio.</v>
      </c>
      <c r="E25" s="166" t="str">
        <f>VLOOKUP(B25,'Plantilla publicacion'!$A$3:$O$502,14,0)</f>
        <v>106-Cumplimiento de productos del PAI asociados a Fortalecer el Sistema Integral de Gestión Institucional para mejorar la prestación del servicio.</v>
      </c>
      <c r="F25" s="166" t="str">
        <f>VLOOKUP(B25,'Plantilla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166" t="str">
        <f>VLOOKUP(B25,'Plantilla publicacion'!$A$3:$M$502,7,0)</f>
        <v>N/A</v>
      </c>
      <c r="H25" s="15" t="str">
        <f>VLOOKUP(B25,'Plantilla publicacion'!$A$3:$M$502,8,0)</f>
        <v>Documento del Plan Estratégico de Talento Humano, elaborado y publicado  (Plan elaborado y captura de pantalla de la publicación en página web de la SIC e Intrasic)</v>
      </c>
      <c r="I25" s="15">
        <f>VLOOKUP(B25,'Plantilla publicacion'!$A$3:$M$502,9,0)</f>
        <v>1</v>
      </c>
      <c r="J25" s="15" t="str">
        <f>VLOOKUP(B25,'Plantilla publicacion'!$A$3:$M$502,10,0)</f>
        <v>Númerica</v>
      </c>
      <c r="K25" s="15" t="str">
        <f>VLOOKUP(B25,'Plantilla publicacion'!$A$3:$M$502,11,0)</f>
        <v>2025-01-20</v>
      </c>
      <c r="L25" s="15" t="str">
        <f>VLOOKUP(B25,'Plantilla publicacion'!$A$3:$M$502,12,0)</f>
        <v>2025-02-28</v>
      </c>
      <c r="M25" s="15" t="str">
        <f>IF(ISERROR(VLOOKUP(B25,'Plantilla publicacion'!$A$3:$P$501,16,0)),"NA",VLOOKUP(B25,'Plantilla publicacion'!$A$3:$P$501,16,0))</f>
        <v>PES_20240073 / DECRETO 612</v>
      </c>
      <c r="N25" s="15" t="str">
        <f>VLOOKUP(B25,'Plantilla publicacion'!$A$3:$M$502,13,0)</f>
        <v>117-GRUPO DE TRABAJO DE DESARROLLO DE TALENTO HUMANO</v>
      </c>
    </row>
    <row r="26" spans="1:14" ht="25.5" x14ac:dyDescent="0.25">
      <c r="A26" s="5" t="str">
        <f>VLOOKUP(B26,'Plantilla publicacion'!$A$3:$B$502,2,0)</f>
        <v>Actividad propia</v>
      </c>
      <c r="B26" s="18" t="s">
        <v>637</v>
      </c>
      <c r="C26" s="164"/>
      <c r="D26" s="164">
        <f>VLOOKUP(B26,'Plantilla publicacion'!$A$3:$M$502,6,0)</f>
        <v>0</v>
      </c>
      <c r="E26" s="164"/>
      <c r="F26" s="164"/>
      <c r="G26" s="164">
        <f>VLOOKUP(B26,'Plantilla publicacion'!$A$3:$M$502,7,0)</f>
        <v>0</v>
      </c>
      <c r="H26" s="6" t="str">
        <f>VLOOKUP(B26,'Plantilla publicacion'!$A$3:$M$502,8,0)</f>
        <v>Elaborar el documento del Plan Estratégico de Talento Humano (Documento del plan/único entregable)</v>
      </c>
      <c r="I26" s="6">
        <f>VLOOKUP(B26,'Plantilla publicacion'!$A$3:$M$502,9,0)</f>
        <v>1</v>
      </c>
      <c r="J26" s="6" t="str">
        <f>VLOOKUP(B26,'Plantilla publicacion'!$A$3:$M$502,10,0)</f>
        <v>Númerica</v>
      </c>
      <c r="K26" s="7" t="str">
        <f>VLOOKUP(B26,'Plantilla publicacion'!$A$3:$M$502,11,0)</f>
        <v>2025-01-20</v>
      </c>
      <c r="L26" s="7" t="str">
        <f>VLOOKUP(B26,'Plantilla publicacion'!$A$3:$M$502,12,0)</f>
        <v>2025-01-31</v>
      </c>
      <c r="M26" s="59"/>
      <c r="N26" s="17" t="str">
        <f>VLOOKUP(B26,'Plantilla publicacion'!$A$3:$M$502,13,0)</f>
        <v>117-GRUPO DE TRABAJO DE DESARROLLO DE TALENTO HUMANO</v>
      </c>
    </row>
    <row r="27" spans="1:14" ht="26.25" thickBot="1" x14ac:dyDescent="0.3">
      <c r="A27" s="5" t="str">
        <f>VLOOKUP(B27,'Plantilla publicacion'!$A$3:$B$502,2,0)</f>
        <v>Actividad propia</v>
      </c>
      <c r="B27" s="77" t="s">
        <v>639</v>
      </c>
      <c r="C27" s="165"/>
      <c r="D27" s="165">
        <f>VLOOKUP(B27,'Plantilla publicacion'!$A$3:$M$502,6,0)</f>
        <v>0</v>
      </c>
      <c r="E27" s="165"/>
      <c r="F27" s="165"/>
      <c r="G27" s="165">
        <f>VLOOKUP(B27,'Plantilla publicacion'!$A$3:$M$502,7,0)</f>
        <v>0</v>
      </c>
      <c r="H27" s="11" t="str">
        <f>VLOOKUP(B27,'Plantilla publicacion'!$A$3:$M$502,8,0)</f>
        <v>Publicar el Plan Estratégico de Talento Humano  (Captura de pantalla de la publicación en página web de la SIC e Intrasic)</v>
      </c>
      <c r="I27" s="11">
        <f>VLOOKUP(B27,'Plantilla publicacion'!$A$3:$M$502,9,0)</f>
        <v>1</v>
      </c>
      <c r="J27" s="11" t="str">
        <f>VLOOKUP(B27,'Plantilla publicacion'!$A$3:$M$502,10,0)</f>
        <v>Númerica</v>
      </c>
      <c r="K27" s="117" t="str">
        <f>VLOOKUP(B27,'Plantilla publicacion'!$A$3:$M$502,11,0)</f>
        <v>2025-02-03</v>
      </c>
      <c r="L27" s="117" t="str">
        <f>VLOOKUP(B27,'Plantilla publicacion'!$A$3:$M$502,12,0)</f>
        <v>2025-02-28</v>
      </c>
      <c r="M27" s="115"/>
      <c r="N27" s="119" t="str">
        <f>VLOOKUP(B27,'Plantilla publicacion'!$A$3:$M$502,13,0)</f>
        <v>117-GRUPO DE TRABAJO DE DESARROLLO DE TALENTO HUMANO</v>
      </c>
    </row>
    <row r="28" spans="1:14" s="12" customFormat="1" ht="25.5" x14ac:dyDescent="0.25">
      <c r="A28" s="5" t="str">
        <f>VLOOKUP(B28,'Plantilla publicacion'!$A$3:$B$502,2,0)</f>
        <v>Producto</v>
      </c>
      <c r="B28" s="105" t="s">
        <v>641</v>
      </c>
      <c r="C28" s="166" t="str">
        <f>VLOOKUP(B28,'Plantilla publicacion'!$A$3:$R$502,17,0)</f>
        <v>PND - 5-31-5-b- Convergencia regional - Entidades públicas territoriales y nacionales fortalecidas / PES - Transformación Institucional</v>
      </c>
      <c r="D28" s="166" t="str">
        <f>VLOOKUP(B28,'Plantilla publicacion'!$A$3:$M$502,6,0)</f>
        <v>60-Fortalecer el Sistema Integral de Gestión Institucional en el marco del Modelo Integrado de Planeación y gestión para mejorar la prestación del servicio.</v>
      </c>
      <c r="E28" s="166" t="str">
        <f>VLOOKUP(B28,'Plantilla publicacion'!$A$3:$O$502,14,0)</f>
        <v>106-Cumplimiento de productos del PAI asociados a Fortalecer el Sistema Integral de Gestión Institucional para mejorar la prestación del servicio.</v>
      </c>
      <c r="F28" s="166" t="str">
        <f>VLOOKUP(B28,'Plantilla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166" t="str">
        <f>VLOOKUP(B28,'Plantilla publicacion'!$A$3:$M$502,7,0)</f>
        <v>N/A</v>
      </c>
      <c r="H28" s="107" t="str">
        <f>VLOOKUP(B28,'Plantilla publicacion'!$A$3:$M$502,8,0)</f>
        <v>Objetivo de mejora Empresas Familiarmente responsables efr, cumplidos (Informe consolidado de cumplimiento de objetivos de mejora, único entregable)</v>
      </c>
      <c r="I28" s="107">
        <f>VLOOKUP(B28,'Plantilla publicacion'!$A$3:$M$502,9,0)</f>
        <v>1</v>
      </c>
      <c r="J28" s="107" t="str">
        <f>VLOOKUP(B28,'Plantilla publicacion'!$A$3:$M$502,10,0)</f>
        <v>Númerica</v>
      </c>
      <c r="K28" s="107" t="str">
        <f>VLOOKUP(B28,'Plantilla publicacion'!$A$3:$M$502,11,0)</f>
        <v>2025-01-20</v>
      </c>
      <c r="L28" s="107" t="str">
        <f>VLOOKUP(B28,'Plantilla publicacion'!$A$3:$M$502,12,0)</f>
        <v>2025-12-22</v>
      </c>
      <c r="M28" s="15">
        <f>IF(ISERROR(VLOOKUP(B28,'Plantilla publicacion'!$A$3:$P$501,16,0)),"NA",VLOOKUP(B28,'Plantilla publicacion'!$A$3:$P$501,16,0))</f>
        <v>0</v>
      </c>
      <c r="N28" s="108" t="str">
        <f>VLOOKUP(B28,'Plantilla publicacion'!$A$3:$M$502,13,0)</f>
        <v>117-GRUPO DE TRABAJO DE DESARROLLO DE TALENTO HUMANO</v>
      </c>
    </row>
    <row r="29" spans="1:14" ht="38.25" x14ac:dyDescent="0.25">
      <c r="A29" s="5" t="str">
        <f>VLOOKUP(B29,'Plantilla publicacion'!$A$3:$B$502,2,0)</f>
        <v>Actividad propia</v>
      </c>
      <c r="B29" s="143" t="s">
        <v>644</v>
      </c>
      <c r="C29" s="164"/>
      <c r="D29" s="164">
        <f>VLOOKUP(B29,'Plantilla publicacion'!$A$3:$M$502,6,0)</f>
        <v>0</v>
      </c>
      <c r="E29" s="164"/>
      <c r="F29" s="164"/>
      <c r="G29" s="164">
        <f>VLOOKUP(B29,'Plantilla publicacion'!$A$3:$M$502,7,0)</f>
        <v>0</v>
      </c>
      <c r="H29" s="6" t="str">
        <f>VLOOKUP(B29,'Plantilla publicacion'!$A$3:$M$502,8,0)</f>
        <v>Establecer plan de trabajo con acciones, fechas y responsables, para el cumplimiento de los objetivos de mejora efr   (Plan de trabajo / único entregable)</v>
      </c>
      <c r="I29" s="6">
        <f>VLOOKUP(B29,'Plantilla publicacion'!$A$3:$M$502,9,0)</f>
        <v>1</v>
      </c>
      <c r="J29" s="6" t="str">
        <f>VLOOKUP(B29,'Plantilla publicacion'!$A$3:$M$502,10,0)</f>
        <v>Númerica</v>
      </c>
      <c r="K29" s="7" t="str">
        <f>VLOOKUP(B29,'Plantilla publicacion'!$A$3:$M$502,11,0)</f>
        <v>2025-01-20</v>
      </c>
      <c r="L29" s="7" t="str">
        <f>VLOOKUP(B29,'Plantilla publicacion'!$A$3:$M$502,12,0)</f>
        <v>2025-01-31</v>
      </c>
      <c r="M29" s="59"/>
      <c r="N29" s="110" t="str">
        <f>VLOOKUP(B29,'Plantilla publicacion'!$A$3:$M$502,13,0)</f>
        <v>117-GRUPO DE TRABAJO DE DESARROLLO DE TALENTO HUMANO</v>
      </c>
    </row>
    <row r="30" spans="1:14" ht="39" thickBot="1" x14ac:dyDescent="0.3">
      <c r="A30" s="5" t="str">
        <f>VLOOKUP(B30,'Plantilla publicacion'!$A$3:$B$502,2,0)</f>
        <v>Actividad propia</v>
      </c>
      <c r="B30" s="144" t="s">
        <v>645</v>
      </c>
      <c r="C30" s="165"/>
      <c r="D30" s="165">
        <f>VLOOKUP(B30,'Plantilla publicacion'!$A$3:$M$502,6,0)</f>
        <v>0</v>
      </c>
      <c r="E30" s="165"/>
      <c r="F30" s="165"/>
      <c r="G30" s="165">
        <f>VLOOKUP(B30,'Plantilla publicacion'!$A$3:$M$502,7,0)</f>
        <v>0</v>
      </c>
      <c r="H30" s="113" t="str">
        <f>VLOOKUP(B30,'Plantilla publicacion'!$A$3:$M$502,8,0)</f>
        <v>Ejecutar el plan de trabajo para el cumplimiento de los objetivos de mejora efr  (Informes trimestrales (4) de seguimiento y soportes documentales de cumplimiento)</v>
      </c>
      <c r="I30" s="113">
        <f>VLOOKUP(B30,'Plantilla publicacion'!$A$3:$M$502,9,0)</f>
        <v>100</v>
      </c>
      <c r="J30" s="113" t="str">
        <f>VLOOKUP(B30,'Plantilla publicacion'!$A$3:$M$502,10,0)</f>
        <v>Porcentual</v>
      </c>
      <c r="K30" s="114" t="str">
        <f>VLOOKUP(B30,'Plantilla publicacion'!$A$3:$M$502,11,0)</f>
        <v>2025-02-03</v>
      </c>
      <c r="L30" s="114" t="str">
        <f>VLOOKUP(B30,'Plantilla publicacion'!$A$3:$M$502,12,0)</f>
        <v>2025-12-22</v>
      </c>
      <c r="M30" s="115"/>
      <c r="N30" s="116" t="str">
        <f>VLOOKUP(B30,'Plantilla publicacion'!$A$3:$M$502,13,0)</f>
        <v>117-GRUPO DE TRABAJO DE DESARROLLO DE TALENTO HUMANO</v>
      </c>
    </row>
    <row r="31" spans="1:14" s="12" customFormat="1" ht="25.5" x14ac:dyDescent="0.25">
      <c r="A31" s="5" t="str">
        <f>VLOOKUP(B31,'Plantilla publicacion'!$A$3:$B$502,2,0)</f>
        <v>Producto</v>
      </c>
      <c r="B31" s="15" t="s">
        <v>647</v>
      </c>
      <c r="C31" s="166" t="str">
        <f>VLOOKUP(B31,'Plantilla publicacion'!$A$3:$R$502,17,0)</f>
        <v>PND - 5-31-5-b- Convergencia regional - Entidades públicas territoriales y nacionales fortalecidas / PES - Transformación Institucional</v>
      </c>
      <c r="D31" s="166" t="str">
        <f>VLOOKUP(B31,'Plantilla publicacion'!$A$3:$M$502,6,0)</f>
        <v>60-Fortalecer el Sistema Integral de Gestión Institucional en el marco del Modelo Integrado de Planeación y gestión para mejorar la prestación del servicio.</v>
      </c>
      <c r="E31" s="166" t="str">
        <f>VLOOKUP(B31,'Plantilla publicacion'!$A$3:$O$502,14,0)</f>
        <v>106-Cumplimiento de productos del PAI asociados a Fortalecer el Sistema Integral de Gestión Institucional para mejorar la prestación del servicio.</v>
      </c>
      <c r="F31" s="166" t="str">
        <f>VLOOKUP(B31,'Plantilla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166" t="str">
        <f>VLOOKUP(B31,'Plantilla publicacion'!$A$3:$M$502,7,0)</f>
        <v>FUNCIONAMIENTO</v>
      </c>
      <c r="H31" s="15" t="str">
        <f>VLOOKUP(B31,'Plantilla publicacion'!$A$3:$M$502,8,0)</f>
        <v>Plan de Bienestar Social y Estímulos, elaborado y ejecutado (Informe semestral de la ejecución del plan / único entregable)</v>
      </c>
      <c r="I31" s="15">
        <f>VLOOKUP(B31,'Plantilla publicacion'!$A$3:$M$502,9,0)</f>
        <v>100</v>
      </c>
      <c r="J31" s="15" t="str">
        <f>VLOOKUP(B31,'Plantilla publicacion'!$A$3:$M$502,10,0)</f>
        <v>Porcentual</v>
      </c>
      <c r="K31" s="15" t="str">
        <f>VLOOKUP(B31,'Plantilla publicacion'!$A$3:$M$502,11,0)</f>
        <v>2025-01-13</v>
      </c>
      <c r="L31" s="15" t="str">
        <f>VLOOKUP(B31,'Plantilla publicacion'!$A$3:$M$502,12,0)</f>
        <v>2025-12-22</v>
      </c>
      <c r="M31" s="15" t="str">
        <f>IF(ISERROR(VLOOKUP(B31,'Plantilla publicacion'!$A$3:$P$501,16,0)),"NA",VLOOKUP(B31,'Plantilla publicacion'!$A$3:$P$501,16,0))</f>
        <v>DECRETO 612</v>
      </c>
      <c r="N31" s="15" t="str">
        <f>VLOOKUP(B31,'Plantilla publicacion'!$A$3:$M$502,13,0)</f>
        <v>117-GRUPO DE TRABAJO DE DESARROLLO DE TALENTO HUMANO</v>
      </c>
    </row>
    <row r="32" spans="1:14" ht="51" x14ac:dyDescent="0.25">
      <c r="A32" s="5" t="str">
        <f>VLOOKUP(B32,'Plantilla publicacion'!$A$3:$B$502,2,0)</f>
        <v>Actividad propia</v>
      </c>
      <c r="B32" s="18" t="s">
        <v>650</v>
      </c>
      <c r="C32" s="164"/>
      <c r="D32" s="164">
        <f>VLOOKUP(B32,'Plantilla publicacion'!$A$3:$M$502,6,0)</f>
        <v>0</v>
      </c>
      <c r="E32" s="164"/>
      <c r="F32" s="164"/>
      <c r="G32" s="164">
        <f>VLOOKUP(B32,'Plantilla publicacion'!$A$3:$M$502,7,0)</f>
        <v>0</v>
      </c>
      <c r="H32" s="6" t="str">
        <f>VLOOKUP(B32,'Plantilla publicacion'!$A$3:$M$502,8,0)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publicacion'!$A$3:$M$502,9,0)</f>
        <v>1</v>
      </c>
      <c r="J32" s="6" t="str">
        <f>VLOOKUP(B32,'Plantilla publicacion'!$A$3:$M$502,10,0)</f>
        <v>Númerica</v>
      </c>
      <c r="K32" s="7" t="str">
        <f>VLOOKUP(B32,'Plantilla publicacion'!$A$3:$M$502,11,0)</f>
        <v>2025-01-13</v>
      </c>
      <c r="L32" s="7" t="str">
        <f>VLOOKUP(B32,'Plantilla publicacion'!$A$3:$M$502,12,0)</f>
        <v>2025-01-31</v>
      </c>
      <c r="M32" s="59"/>
      <c r="N32" s="17" t="str">
        <f>VLOOKUP(B32,'Plantilla publicacion'!$A$3:$M$502,13,0)</f>
        <v>117-GRUPO DE TRABAJO DE DESARROLLO DE TALENTO HUMANO</v>
      </c>
    </row>
    <row r="33" spans="1:14" ht="38.25" x14ac:dyDescent="0.25">
      <c r="A33" s="5" t="str">
        <f>VLOOKUP(B33,'Plantilla publicacion'!$A$3:$B$502,2,0)</f>
        <v>Actividad propia</v>
      </c>
      <c r="B33" s="18" t="s">
        <v>652</v>
      </c>
      <c r="C33" s="164"/>
      <c r="D33" s="164">
        <f>VLOOKUP(B33,'Plantilla publicacion'!$A$3:$M$502,6,0)</f>
        <v>0</v>
      </c>
      <c r="E33" s="164"/>
      <c r="F33" s="164"/>
      <c r="G33" s="164">
        <f>VLOOKUP(B33,'Plantilla publicacion'!$A$3:$M$502,7,0)</f>
        <v>0</v>
      </c>
      <c r="H33" s="6" t="str">
        <f>VLOOKUP(B33,'Plantilla publicacion'!$A$3:$M$502,8,0)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publicacion'!$A$3:$M$502,9,0)</f>
        <v>1</v>
      </c>
      <c r="J33" s="6" t="str">
        <f>VLOOKUP(B33,'Plantilla publicacion'!$A$3:$M$502,10,0)</f>
        <v>Númerica</v>
      </c>
      <c r="K33" s="7" t="str">
        <f>VLOOKUP(B33,'Plantilla publicacion'!$A$3:$M$502,11,0)</f>
        <v>2025-01-13</v>
      </c>
      <c r="L33" s="7" t="str">
        <f>VLOOKUP(B33,'Plantilla publicacion'!$A$3:$M$502,12,0)</f>
        <v>2025-01-31</v>
      </c>
      <c r="M33" s="59"/>
      <c r="N33" s="17" t="str">
        <f>VLOOKUP(B33,'Plantilla publicacion'!$A$3:$M$502,13,0)</f>
        <v>117-GRUPO DE TRABAJO DE DESARROLLO DE TALENTO HUMANO</v>
      </c>
    </row>
    <row r="34" spans="1:14" ht="51.75" thickBot="1" x14ac:dyDescent="0.3">
      <c r="A34" s="5" t="str">
        <f>VLOOKUP(B34,'Plantilla publicacion'!$A$3:$B$502,2,0)</f>
        <v>Actividad propia</v>
      </c>
      <c r="B34" s="77" t="s">
        <v>654</v>
      </c>
      <c r="C34" s="165"/>
      <c r="D34" s="165">
        <f>VLOOKUP(B34,'Plantilla publicacion'!$A$3:$M$502,6,0)</f>
        <v>0</v>
      </c>
      <c r="E34" s="165"/>
      <c r="F34" s="165"/>
      <c r="G34" s="165">
        <f>VLOOKUP(B34,'Plantilla publicacion'!$A$3:$M$502,7,0)</f>
        <v>0</v>
      </c>
      <c r="H34" s="11" t="str">
        <f>VLOOKUP(B34,'Plantilla publicacion'!$A$3:$M$502,8,0)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publicacion'!$A$3:$M$502,9,0)</f>
        <v>100</v>
      </c>
      <c r="J34" s="11" t="str">
        <f>VLOOKUP(B34,'Plantilla publicacion'!$A$3:$M$502,10,0)</f>
        <v>Porcentual</v>
      </c>
      <c r="K34" s="117" t="str">
        <f>VLOOKUP(B34,'Plantilla publicacion'!$A$3:$M$502,11,0)</f>
        <v>2025-02-03</v>
      </c>
      <c r="L34" s="117" t="str">
        <f>VLOOKUP(B34,'Plantilla publicacion'!$A$3:$M$502,12,0)</f>
        <v>2025-12-22</v>
      </c>
      <c r="M34" s="115"/>
      <c r="N34" s="119" t="str">
        <f>VLOOKUP(B34,'Plantilla publicacion'!$A$3:$M$502,13,0)</f>
        <v>117-GRUPO DE TRABAJO DE DESARROLLO DE TALENTO HUMANO</v>
      </c>
    </row>
    <row r="35" spans="1:14" s="12" customFormat="1" ht="25.5" x14ac:dyDescent="0.25">
      <c r="A35" s="5" t="str">
        <f>VLOOKUP(B35,'Plantilla publicacion'!$A$3:$B$502,2,0)</f>
        <v>Producto</v>
      </c>
      <c r="B35" s="105" t="s">
        <v>655</v>
      </c>
      <c r="C35" s="166" t="str">
        <f>VLOOKUP(B35,'Plantilla publicacion'!$A$3:$R$502,17,0)</f>
        <v>PND - 5-31-5-b- Convergencia regional - Entidades públicas territoriales y nacionales fortalecidas / PES - Transformación Institucional</v>
      </c>
      <c r="D35" s="166" t="str">
        <f>VLOOKUP(B35,'Plantilla publicacion'!$A$3:$M$502,6,0)</f>
        <v>60-Fortalecer el Sistema Integral de Gestión Institucional en el marco del Modelo Integrado de Planeación y gestión para mejorar la prestación del servicio.</v>
      </c>
      <c r="E35" s="166" t="str">
        <f>VLOOKUP(B35,'Plantilla publicacion'!$A$3:$O$502,14,0)</f>
        <v>106-Cumplimiento de productos del PAI asociados a Fortalecer el Sistema Integral de Gestión Institucional para mejorar la prestación del servicio.</v>
      </c>
      <c r="F35" s="166" t="str">
        <f>VLOOKUP(B35,'Plantilla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166" t="str">
        <f>VLOOKUP(B35,'Plantilla publicacion'!$A$3:$M$502,7,0)</f>
        <v>FUNCIONAMIENTO</v>
      </c>
      <c r="H35" s="107" t="str">
        <f>VLOOKUP(B35,'Plantilla publicacion'!$A$3:$M$502,8,0)</f>
        <v>Plan de Capacitación, elaborado y ejecutado  (Informe semestral de la ejecución del plan)</v>
      </c>
      <c r="I35" s="107">
        <f>VLOOKUP(B35,'Plantilla publicacion'!$A$3:$M$502,9,0)</f>
        <v>100</v>
      </c>
      <c r="J35" s="107" t="str">
        <f>VLOOKUP(B35,'Plantilla publicacion'!$A$3:$M$502,10,0)</f>
        <v>Porcentual</v>
      </c>
      <c r="K35" s="107" t="str">
        <f>VLOOKUP(B35,'Plantilla publicacion'!$A$3:$M$502,11,0)</f>
        <v>2025-01-13</v>
      </c>
      <c r="L35" s="107" t="str">
        <f>VLOOKUP(B35,'Plantilla publicacion'!$A$3:$M$502,12,0)</f>
        <v>2025-12-22</v>
      </c>
      <c r="M35" s="15" t="str">
        <f>IF(ISERROR(VLOOKUP(B35,'Plantilla publicacion'!$A$3:$P$501,16,0)),"NA",VLOOKUP(B35,'Plantilla publicacion'!$A$3:$P$501,16,0))</f>
        <v>DECRETO 612</v>
      </c>
      <c r="N35" s="108" t="str">
        <f>VLOOKUP(B35,'Plantilla publicacion'!$A$3:$M$502,13,0)</f>
        <v>117-GRUPO DE TRABAJO DE DESARROLLO DE TALENTO HUMANO</v>
      </c>
    </row>
    <row r="36" spans="1:14" ht="38.25" x14ac:dyDescent="0.25">
      <c r="A36" s="5" t="str">
        <f>VLOOKUP(B36,'Plantilla publicacion'!$A$3:$B$502,2,0)</f>
        <v>Actividad propia</v>
      </c>
      <c r="B36" s="143" t="s">
        <v>658</v>
      </c>
      <c r="C36" s="164"/>
      <c r="D36" s="164">
        <f>VLOOKUP(B36,'Plantilla publicacion'!$A$3:$M$502,6,0)</f>
        <v>0</v>
      </c>
      <c r="E36" s="164"/>
      <c r="F36" s="164"/>
      <c r="G36" s="164">
        <f>VLOOKUP(B36,'Plantilla publicacion'!$A$3:$M$502,7,0)</f>
        <v>0</v>
      </c>
      <c r="H36" s="6" t="str">
        <f>VLOOKUP(B36,'Plantilla publicacion'!$A$3:$M$502,8,0)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publicacion'!$A$3:$M$502,9,0)</f>
        <v>1</v>
      </c>
      <c r="J36" s="6" t="str">
        <f>VLOOKUP(B36,'Plantilla publicacion'!$A$3:$M$502,10,0)</f>
        <v>Númerica</v>
      </c>
      <c r="K36" s="7" t="str">
        <f>VLOOKUP(B36,'Plantilla publicacion'!$A$3:$M$502,11,0)</f>
        <v>2025-01-13</v>
      </c>
      <c r="L36" s="7" t="str">
        <f>VLOOKUP(B36,'Plantilla publicacion'!$A$3:$M$502,12,0)</f>
        <v>2025-01-31</v>
      </c>
      <c r="M36" s="59"/>
      <c r="N36" s="110" t="str">
        <f>VLOOKUP(B36,'Plantilla publicacion'!$A$3:$M$502,13,0)</f>
        <v>117-GRUPO DE TRABAJO DE DESARROLLO DE TALENTO HUMANO</v>
      </c>
    </row>
    <row r="37" spans="1:14" ht="38.25" x14ac:dyDescent="0.25">
      <c r="A37" s="5" t="str">
        <f>VLOOKUP(B37,'Plantilla publicacion'!$A$3:$B$502,2,0)</f>
        <v>Actividad propia</v>
      </c>
      <c r="B37" s="143" t="s">
        <v>660</v>
      </c>
      <c r="C37" s="164"/>
      <c r="D37" s="164">
        <f>VLOOKUP(B37,'Plantilla publicacion'!$A$3:$M$502,6,0)</f>
        <v>0</v>
      </c>
      <c r="E37" s="164"/>
      <c r="F37" s="164"/>
      <c r="G37" s="164">
        <f>VLOOKUP(B37,'Plantilla publicacion'!$A$3:$M$502,7,0)</f>
        <v>0</v>
      </c>
      <c r="H37" s="6" t="str">
        <f>VLOOKUP(B37,'Plantilla publicacion'!$A$3:$M$502,8,0)</f>
        <v>Realizar la Resolución de adopción del plan de capacitación y publicar el plan aprobado en la página web e intrasic (Resolución adoptando el Plan de Capacitación-único entregable)</v>
      </c>
      <c r="I37" s="6">
        <f>VLOOKUP(B37,'Plantilla publicacion'!$A$3:$M$502,9,0)</f>
        <v>1</v>
      </c>
      <c r="J37" s="6" t="str">
        <f>VLOOKUP(B37,'Plantilla publicacion'!$A$3:$M$502,10,0)</f>
        <v>Númerica</v>
      </c>
      <c r="K37" s="7" t="str">
        <f>VLOOKUP(B37,'Plantilla publicacion'!$A$3:$M$502,11,0)</f>
        <v>2025-01-13</v>
      </c>
      <c r="L37" s="7" t="str">
        <f>VLOOKUP(B37,'Plantilla publicacion'!$A$3:$M$502,12,0)</f>
        <v>2025-01-31</v>
      </c>
      <c r="M37" s="59"/>
      <c r="N37" s="110" t="str">
        <f>VLOOKUP(B37,'Plantilla publicacion'!$A$3:$M$502,13,0)</f>
        <v>117-GRUPO DE TRABAJO DE DESARROLLO DE TALENTO HUMANO</v>
      </c>
    </row>
    <row r="38" spans="1:14" ht="39" thickBot="1" x14ac:dyDescent="0.3">
      <c r="A38" s="5" t="str">
        <f>VLOOKUP(B38,'Plantilla publicacion'!$A$3:$B$502,2,0)</f>
        <v>Actividad propia</v>
      </c>
      <c r="B38" s="144" t="s">
        <v>662</v>
      </c>
      <c r="C38" s="165"/>
      <c r="D38" s="165">
        <f>VLOOKUP(B38,'Plantilla publicacion'!$A$3:$M$502,6,0)</f>
        <v>0</v>
      </c>
      <c r="E38" s="165"/>
      <c r="F38" s="165"/>
      <c r="G38" s="165">
        <f>VLOOKUP(B38,'Plantilla publicacion'!$A$3:$M$502,7,0)</f>
        <v>0</v>
      </c>
      <c r="H38" s="113" t="str">
        <f>VLOOKUP(B38,'Plantilla publicacion'!$A$3:$M$502,8,0)</f>
        <v>Ejecutar el  plan de Capacitación (Listas de asistencia cuando aplique, captura de pantalla de la reunión de capacitaciones cuando aplique e informe semestral de las actividades realizadas)</v>
      </c>
      <c r="I38" s="113">
        <f>VLOOKUP(B38,'Plantilla publicacion'!$A$3:$M$502,9,0)</f>
        <v>100</v>
      </c>
      <c r="J38" s="113" t="str">
        <f>VLOOKUP(B38,'Plantilla publicacion'!$A$3:$M$502,10,0)</f>
        <v>Porcentual</v>
      </c>
      <c r="K38" s="114" t="str">
        <f>VLOOKUP(B38,'Plantilla publicacion'!$A$3:$M$502,11,0)</f>
        <v>2025-02-03</v>
      </c>
      <c r="L38" s="114" t="str">
        <f>VLOOKUP(B38,'Plantilla publicacion'!$A$3:$M$502,12,0)</f>
        <v>2025-12-22</v>
      </c>
      <c r="M38" s="115"/>
      <c r="N38" s="116" t="str">
        <f>VLOOKUP(B38,'Plantilla publicacion'!$A$3:$M$502,13,0)</f>
        <v>117-GRUPO DE TRABAJO DE DESARROLLO DE TALENTO HUMANO</v>
      </c>
    </row>
    <row r="39" spans="1:14" s="12" customFormat="1" ht="25.5" x14ac:dyDescent="0.25">
      <c r="A39" s="5" t="str">
        <f>VLOOKUP(B39,'Plantilla publicacion'!$A$3:$B$502,2,0)</f>
        <v>Producto</v>
      </c>
      <c r="B39" s="105" t="s">
        <v>663</v>
      </c>
      <c r="C39" s="166" t="str">
        <f>VLOOKUP(B39,'Plantilla publicacion'!$A$3:$R$502,17,0)</f>
        <v>PND - 5-31-5-b- Convergencia regional - Entidades públicas territoriales y nacionales fortalecidas / PES - Transformación Institucional</v>
      </c>
      <c r="D39" s="166" t="str">
        <f>VLOOKUP(B39,'Plantilla publicacion'!$A$3:$M$502,6,0)</f>
        <v>60-Fortalecer el Sistema Integral de Gestión Institucional en el marco del Modelo Integrado de Planeación y gestión para mejorar la prestación del servicio.</v>
      </c>
      <c r="E39" s="166" t="str">
        <f>VLOOKUP(B39,'Plantilla publicacion'!$A$3:$O$502,14,0)</f>
        <v>106-Cumplimiento de productos del PAI asociados a Fortalecer el Sistema Integral de Gestión Institucional para mejorar la prestación del servicio.</v>
      </c>
      <c r="F39" s="166" t="str">
        <f>VLOOKUP(B39,'Plantilla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166" t="str">
        <f>VLOOKUP(B39,'Plantilla publicacion'!$A$3:$M$502,7,0)</f>
        <v>FUNCIONAMIENTO</v>
      </c>
      <c r="H39" s="107" t="str">
        <f>VLOOKUP(B39,'Plantilla publicacion'!$A$3:$M$502,8,0)</f>
        <v>Plan de Seguridad y salud en el Trabajo SST, elaborado y ejecutado  (Informe semestral de la ejecución del plan)</v>
      </c>
      <c r="I39" s="107">
        <f>VLOOKUP(B39,'Plantilla publicacion'!$A$3:$M$502,9,0)</f>
        <v>100</v>
      </c>
      <c r="J39" s="107" t="str">
        <f>VLOOKUP(B39,'Plantilla publicacion'!$A$3:$M$502,10,0)</f>
        <v>Porcentual</v>
      </c>
      <c r="K39" s="107" t="str">
        <f>VLOOKUP(B39,'Plantilla publicacion'!$A$3:$M$502,11,0)</f>
        <v>2025-01-13</v>
      </c>
      <c r="L39" s="107" t="str">
        <f>VLOOKUP(B39,'Plantilla publicacion'!$A$3:$M$502,12,0)</f>
        <v>2025-12-22</v>
      </c>
      <c r="M39" s="15" t="str">
        <f>IF(ISERROR(VLOOKUP(B39,'Plantilla publicacion'!$A$3:$P$501,16,0)),"NA",VLOOKUP(B39,'Plantilla publicacion'!$A$3:$P$501,16,0))</f>
        <v>DECRETO 612</v>
      </c>
      <c r="N39" s="108" t="str">
        <f>VLOOKUP(B39,'Plantilla publicacion'!$A$3:$M$502,13,0)</f>
        <v>117-GRUPO DE TRABAJO DE DESARROLLO DE TALENTO HUMANO</v>
      </c>
    </row>
    <row r="40" spans="1:14" ht="25.5" x14ac:dyDescent="0.25">
      <c r="A40" s="5" t="str">
        <f>VLOOKUP(B40,'Plantilla publicacion'!$A$3:$B$502,2,0)</f>
        <v>Actividad propia</v>
      </c>
      <c r="B40" s="143" t="s">
        <v>666</v>
      </c>
      <c r="C40" s="164"/>
      <c r="D40" s="164">
        <f>VLOOKUP(B40,'Plantilla publicacion'!$A$3:$M$502,6,0)</f>
        <v>0</v>
      </c>
      <c r="E40" s="164"/>
      <c r="F40" s="164"/>
      <c r="G40" s="164">
        <f>VLOOKUP(B40,'Plantilla publicacion'!$A$3:$M$502,7,0)</f>
        <v>0</v>
      </c>
      <c r="H40" s="6" t="str">
        <f>VLOOKUP(B40,'Plantilla publicacion'!$A$3:$M$502,8,0)</f>
        <v>Realizar la resolución de adopción del Plan de SST  (Resolución adoptando el Plan de SST-único entregable)</v>
      </c>
      <c r="I40" s="6">
        <f>VLOOKUP(B40,'Plantilla publicacion'!$A$3:$M$502,9,0)</f>
        <v>1</v>
      </c>
      <c r="J40" s="6" t="str">
        <f>VLOOKUP(B40,'Plantilla publicacion'!$A$3:$M$502,10,0)</f>
        <v>Porcentual</v>
      </c>
      <c r="K40" s="7" t="str">
        <f>VLOOKUP(B40,'Plantilla publicacion'!$A$3:$M$502,11,0)</f>
        <v>2025-01-13</v>
      </c>
      <c r="L40" s="7" t="str">
        <f>VLOOKUP(B40,'Plantilla publicacion'!$A$3:$M$502,12,0)</f>
        <v>2025-01-31</v>
      </c>
      <c r="M40" s="59"/>
      <c r="N40" s="110" t="str">
        <f>VLOOKUP(B40,'Plantilla publicacion'!$A$3:$M$502,13,0)</f>
        <v>117-GRUPO DE TRABAJO DE DESARROLLO DE TALENTO HUMANO</v>
      </c>
    </row>
    <row r="41" spans="1:14" ht="51.75" thickBot="1" x14ac:dyDescent="0.3">
      <c r="A41" s="5" t="str">
        <f>VLOOKUP(B41,'Plantilla publicacion'!$A$3:$B$502,2,0)</f>
        <v>Actividad propia</v>
      </c>
      <c r="B41" s="144" t="s">
        <v>668</v>
      </c>
      <c r="C41" s="165"/>
      <c r="D41" s="165">
        <f>VLOOKUP(B41,'Plantilla publicacion'!$A$3:$M$502,6,0)</f>
        <v>0</v>
      </c>
      <c r="E41" s="165"/>
      <c r="F41" s="165"/>
      <c r="G41" s="165">
        <f>VLOOKUP(B41,'Plantilla publicacion'!$A$3:$M$502,7,0)</f>
        <v>0</v>
      </c>
      <c r="H41" s="113" t="str">
        <f>VLOOKUP(B41,'Plantilla publicacion'!$A$3:$M$502,8,0)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13">
        <f>VLOOKUP(B41,'Plantilla publicacion'!$A$3:$M$502,9,0)</f>
        <v>100</v>
      </c>
      <c r="J41" s="113" t="str">
        <f>VLOOKUP(B41,'Plantilla publicacion'!$A$3:$M$502,10,0)</f>
        <v>Porcentual</v>
      </c>
      <c r="K41" s="114" t="str">
        <f>VLOOKUP(B41,'Plantilla publicacion'!$A$3:$M$502,11,0)</f>
        <v>2025-02-03</v>
      </c>
      <c r="L41" s="114" t="str">
        <f>VLOOKUP(B41,'Plantilla publicacion'!$A$3:$M$502,12,0)</f>
        <v>2025-12-22</v>
      </c>
      <c r="M41" s="115"/>
      <c r="N41" s="116" t="str">
        <f>VLOOKUP(B41,'Plantilla publicacion'!$A$3:$M$502,13,0)</f>
        <v>117-GRUPO DE TRABAJO DE DESARROLLO DE TALENTO HUMANO</v>
      </c>
    </row>
    <row r="42" spans="1:14" ht="22.5" customHeight="1" thickBot="1" x14ac:dyDescent="0.3">
      <c r="A42" s="5" t="e">
        <f>VLOOKUP(B42,'Plantilla publicacion'!$A$3:$B$502,2,0)</f>
        <v>#N/A</v>
      </c>
      <c r="B42" s="167" t="s">
        <v>52</v>
      </c>
      <c r="C42" s="168"/>
      <c r="D42" s="168"/>
      <c r="E42" s="168"/>
      <c r="F42" s="168"/>
      <c r="G42" s="168"/>
      <c r="H42" s="168"/>
      <c r="I42" s="168"/>
      <c r="J42" s="168"/>
      <c r="K42" s="168"/>
      <c r="L42" s="168"/>
      <c r="M42" s="168"/>
      <c r="N42" s="169"/>
    </row>
    <row r="43" spans="1:14" ht="22.5" hidden="1" customHeight="1" thickBot="1" x14ac:dyDescent="0.3">
      <c r="A43" s="5" t="e">
        <f>VLOOKUP(B43,'Plantilla publicacion'!$A$3:$B$502,2,0)</f>
        <v>#N/A</v>
      </c>
      <c r="B43" s="170" t="s">
        <v>8</v>
      </c>
      <c r="C43" s="171"/>
      <c r="D43" s="172"/>
      <c r="E43" s="55"/>
      <c r="F43" s="55"/>
      <c r="G43" s="173"/>
      <c r="H43" s="174"/>
      <c r="I43" s="174"/>
      <c r="J43" s="174"/>
      <c r="K43" s="174"/>
      <c r="L43" s="174"/>
      <c r="M43" s="174"/>
      <c r="N43" s="175"/>
    </row>
    <row r="44" spans="1:14" ht="48" customHeight="1" thickBot="1" x14ac:dyDescent="0.3">
      <c r="B44" s="22" t="s">
        <v>515</v>
      </c>
      <c r="C44" s="23" t="s">
        <v>1782</v>
      </c>
      <c r="D44" s="23" t="s">
        <v>0</v>
      </c>
      <c r="E44" s="23" t="s">
        <v>1729</v>
      </c>
      <c r="F44" s="23" t="s">
        <v>1785</v>
      </c>
      <c r="G44" s="23" t="s">
        <v>1</v>
      </c>
      <c r="H44" s="23" t="s">
        <v>2</v>
      </c>
      <c r="I44" s="23" t="s">
        <v>3</v>
      </c>
      <c r="J44" s="23" t="s">
        <v>4</v>
      </c>
      <c r="K44" s="24" t="s">
        <v>5</v>
      </c>
      <c r="L44" s="24" t="s">
        <v>6</v>
      </c>
      <c r="M44" s="58" t="s">
        <v>1783</v>
      </c>
      <c r="N44" s="25" t="s">
        <v>7</v>
      </c>
    </row>
    <row r="45" spans="1:14" ht="22.5" customHeight="1" x14ac:dyDescent="0.25">
      <c r="B45" s="26"/>
      <c r="C45" s="56"/>
      <c r="D45" s="27"/>
      <c r="E45" s="27"/>
      <c r="F45" s="27"/>
      <c r="G45" s="27"/>
      <c r="H45" s="27"/>
      <c r="I45" s="27"/>
      <c r="J45" s="27"/>
      <c r="K45" s="28"/>
      <c r="L45" s="28"/>
      <c r="M45" s="28"/>
      <c r="N45" s="16"/>
    </row>
    <row r="46" spans="1:14" ht="22.5" customHeight="1" x14ac:dyDescent="0.25">
      <c r="B46" s="8"/>
      <c r="C46" s="57"/>
      <c r="D46" s="20"/>
      <c r="E46" s="20"/>
      <c r="F46" s="20"/>
      <c r="G46" s="20"/>
      <c r="H46" s="20"/>
      <c r="I46" s="20"/>
      <c r="J46" s="20"/>
      <c r="K46" s="21"/>
      <c r="L46" s="21"/>
      <c r="M46" s="21"/>
      <c r="N46" s="6"/>
    </row>
    <row r="47" spans="1:14" ht="22.5" customHeight="1" x14ac:dyDescent="0.25">
      <c r="B47" s="8"/>
      <c r="C47" s="57"/>
      <c r="D47" s="20"/>
      <c r="E47" s="20"/>
      <c r="F47" s="20"/>
      <c r="G47" s="20"/>
      <c r="H47" s="20"/>
      <c r="I47" s="20"/>
      <c r="J47" s="20"/>
      <c r="K47" s="21"/>
      <c r="L47" s="21"/>
      <c r="M47" s="21"/>
      <c r="N47" s="6"/>
    </row>
    <row r="48" spans="1:14" ht="22.5" customHeight="1" x14ac:dyDescent="0.25">
      <c r="B48" s="8"/>
      <c r="C48" s="57"/>
      <c r="D48" s="20"/>
      <c r="E48" s="20"/>
      <c r="F48" s="20"/>
      <c r="G48" s="20"/>
      <c r="H48" s="20"/>
      <c r="I48" s="20"/>
      <c r="J48" s="20"/>
      <c r="K48" s="21"/>
      <c r="L48" s="21"/>
      <c r="M48" s="21"/>
      <c r="N48" s="6"/>
    </row>
  </sheetData>
  <autoFilter ref="A9:N44" xr:uid="{9219754B-10FF-474F-854A-1FEB24BAF3C0}"/>
  <mergeCells count="54">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 ref="F13:F15"/>
    <mergeCell ref="G13:G15"/>
    <mergeCell ref="B42:N42"/>
    <mergeCell ref="C31:C34"/>
    <mergeCell ref="D31:D34"/>
    <mergeCell ref="E31:E34"/>
    <mergeCell ref="F31:F34"/>
    <mergeCell ref="G31:G34"/>
    <mergeCell ref="C28:C30"/>
    <mergeCell ref="D28:D30"/>
    <mergeCell ref="E28:E30"/>
    <mergeCell ref="F28:F30"/>
    <mergeCell ref="G28:G30"/>
    <mergeCell ref="C39:C41"/>
    <mergeCell ref="D39:D41"/>
    <mergeCell ref="E39:E41"/>
    <mergeCell ref="F39:F41"/>
    <mergeCell ref="G39:G41"/>
    <mergeCell ref="C20:C24"/>
    <mergeCell ref="D20:D24"/>
    <mergeCell ref="E20:E24"/>
    <mergeCell ref="F20:F24"/>
    <mergeCell ref="G20:G24"/>
    <mergeCell ref="C25:C27"/>
    <mergeCell ref="D25:D27"/>
    <mergeCell ref="E25:E27"/>
    <mergeCell ref="F25:F27"/>
    <mergeCell ref="G25:G27"/>
    <mergeCell ref="C35:C38"/>
    <mergeCell ref="D35:D38"/>
    <mergeCell ref="E35:E38"/>
    <mergeCell ref="F35:F38"/>
    <mergeCell ref="G35:G38"/>
    <mergeCell ref="C16:C19"/>
    <mergeCell ref="D16:D19"/>
    <mergeCell ref="E16:E19"/>
    <mergeCell ref="G16:G19"/>
    <mergeCell ref="F16:F19"/>
  </mergeCells>
  <conditionalFormatting sqref="A13:B13 H13:L13 N13:XFD13">
    <cfRule type="cellIs" dxfId="566" priority="77" operator="equal">
      <formula>0</formula>
    </cfRule>
  </conditionalFormatting>
  <conditionalFormatting sqref="A16:B16 H16:L16 N16:XFD16">
    <cfRule type="cellIs" dxfId="565" priority="76" operator="equal">
      <formula>0</formula>
    </cfRule>
  </conditionalFormatting>
  <conditionalFormatting sqref="A20:B20 H20:L20 N20:XFD20">
    <cfRule type="cellIs" dxfId="564" priority="75" operator="equal">
      <formula>0</formula>
    </cfRule>
  </conditionalFormatting>
  <conditionalFormatting sqref="A25:B25 H25:L25 N25:XFD25">
    <cfRule type="cellIs" dxfId="563" priority="74" operator="equal">
      <formula>0</formula>
    </cfRule>
  </conditionalFormatting>
  <conditionalFormatting sqref="A28:B28 H28:L28 N28:XFD28">
    <cfRule type="cellIs" dxfId="562" priority="73" operator="equal">
      <formula>0</formula>
    </cfRule>
  </conditionalFormatting>
  <conditionalFormatting sqref="A31:B31 H31:L31 N31:XFD31">
    <cfRule type="cellIs" dxfId="561" priority="72" operator="equal">
      <formula>0</formula>
    </cfRule>
  </conditionalFormatting>
  <conditionalFormatting sqref="A35:B35 H35:L35 N35:XFD35">
    <cfRule type="cellIs" dxfId="560" priority="71" operator="equal">
      <formula>0</formula>
    </cfRule>
  </conditionalFormatting>
  <conditionalFormatting sqref="A39:B39 H39:L39 N39:XFD39">
    <cfRule type="cellIs" dxfId="559" priority="70" operator="equal">
      <formula>0</formula>
    </cfRule>
  </conditionalFormatting>
  <conditionalFormatting sqref="C20:G20">
    <cfRule type="cellIs" dxfId="558" priority="44" operator="equal">
      <formula>0</formula>
    </cfRule>
  </conditionalFormatting>
  <conditionalFormatting sqref="C25:G25">
    <cfRule type="cellIs" dxfId="557" priority="43" operator="equal">
      <formula>0</formula>
    </cfRule>
  </conditionalFormatting>
  <conditionalFormatting sqref="C31:G31">
    <cfRule type="cellIs" dxfId="556" priority="41" operator="equal">
      <formula>0</formula>
    </cfRule>
  </conditionalFormatting>
  <conditionalFormatting sqref="C13">
    <cfRule type="cellIs" dxfId="555" priority="38" operator="equal">
      <formula>0</formula>
    </cfRule>
  </conditionalFormatting>
  <conditionalFormatting sqref="D13">
    <cfRule type="cellIs" dxfId="554" priority="37" operator="equal">
      <formula>0</formula>
    </cfRule>
  </conditionalFormatting>
  <conditionalFormatting sqref="E13">
    <cfRule type="cellIs" dxfId="553" priority="36" operator="equal">
      <formula>0</formula>
    </cfRule>
  </conditionalFormatting>
  <conditionalFormatting sqref="F13:G13">
    <cfRule type="cellIs" dxfId="552" priority="35" operator="equal">
      <formula>0</formula>
    </cfRule>
  </conditionalFormatting>
  <conditionalFormatting sqref="C28">
    <cfRule type="cellIs" dxfId="551" priority="34" operator="equal">
      <formula>0</formula>
    </cfRule>
  </conditionalFormatting>
  <conditionalFormatting sqref="D28">
    <cfRule type="cellIs" dxfId="550" priority="33" operator="equal">
      <formula>0</formula>
    </cfRule>
  </conditionalFormatting>
  <conditionalFormatting sqref="E28">
    <cfRule type="cellIs" dxfId="549" priority="32" operator="equal">
      <formula>0</formula>
    </cfRule>
  </conditionalFormatting>
  <conditionalFormatting sqref="F28:G28">
    <cfRule type="cellIs" dxfId="548" priority="31" operator="equal">
      <formula>0</formula>
    </cfRule>
  </conditionalFormatting>
  <conditionalFormatting sqref="C39">
    <cfRule type="cellIs" dxfId="547" priority="30" operator="equal">
      <formula>0</formula>
    </cfRule>
  </conditionalFormatting>
  <conditionalFormatting sqref="D39">
    <cfRule type="cellIs" dxfId="546" priority="29" operator="equal">
      <formula>0</formula>
    </cfRule>
  </conditionalFormatting>
  <conditionalFormatting sqref="E39">
    <cfRule type="cellIs" dxfId="545" priority="28" operator="equal">
      <formula>0</formula>
    </cfRule>
  </conditionalFormatting>
  <conditionalFormatting sqref="F39">
    <cfRule type="cellIs" dxfId="544" priority="27" operator="equal">
      <formula>0</formula>
    </cfRule>
  </conditionalFormatting>
  <conditionalFormatting sqref="G39">
    <cfRule type="cellIs" dxfId="543" priority="26" operator="equal">
      <formula>0</formula>
    </cfRule>
  </conditionalFormatting>
  <conditionalFormatting sqref="C35">
    <cfRule type="cellIs" dxfId="542" priority="25" operator="equal">
      <formula>0</formula>
    </cfRule>
  </conditionalFormatting>
  <conditionalFormatting sqref="D35">
    <cfRule type="cellIs" dxfId="541" priority="24" operator="equal">
      <formula>0</formula>
    </cfRule>
  </conditionalFormatting>
  <conditionalFormatting sqref="E35">
    <cfRule type="cellIs" dxfId="540" priority="23" operator="equal">
      <formula>0</formula>
    </cfRule>
  </conditionalFormatting>
  <conditionalFormatting sqref="F35">
    <cfRule type="cellIs" dxfId="539" priority="22" operator="equal">
      <formula>0</formula>
    </cfRule>
  </conditionalFormatting>
  <conditionalFormatting sqref="G35">
    <cfRule type="cellIs" dxfId="538" priority="21" operator="equal">
      <formula>0</formula>
    </cfRule>
  </conditionalFormatting>
  <conditionalFormatting sqref="C16">
    <cfRule type="cellIs" dxfId="537" priority="20" operator="equal">
      <formula>0</formula>
    </cfRule>
  </conditionalFormatting>
  <conditionalFormatting sqref="D16">
    <cfRule type="cellIs" dxfId="536" priority="19" operator="equal">
      <formula>0</formula>
    </cfRule>
  </conditionalFormatting>
  <conditionalFormatting sqref="E16">
    <cfRule type="cellIs" dxfId="535" priority="18" operator="equal">
      <formula>0</formula>
    </cfRule>
  </conditionalFormatting>
  <conditionalFormatting sqref="G16">
    <cfRule type="cellIs" dxfId="534" priority="17" operator="equal">
      <formula>0</formula>
    </cfRule>
  </conditionalFormatting>
  <conditionalFormatting sqref="F16">
    <cfRule type="cellIs" dxfId="533" priority="16"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 right="0.7" top="0.75" bottom="0.75" header="0.3" footer="0.3"/>
  <pageSetup scale="3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N33"/>
  <sheetViews>
    <sheetView showGridLines="0" view="pageBreakPreview" topLeftCell="B1" zoomScale="57" zoomScaleNormal="110" zoomScaleSheetLayoutView="100" workbookViewId="0">
      <selection activeCell="C15" sqref="C15:C17"/>
    </sheetView>
  </sheetViews>
  <sheetFormatPr baseColWidth="10" defaultRowHeight="15" x14ac:dyDescent="0.25"/>
  <cols>
    <col min="1" max="1" width="0"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384" width="11.42578125" style="5"/>
  </cols>
  <sheetData>
    <row r="1" spans="1:14" ht="24" customHeight="1" x14ac:dyDescent="0.25">
      <c r="B1" s="195"/>
      <c r="C1" s="195"/>
      <c r="D1" s="196"/>
      <c r="E1" s="49"/>
      <c r="F1" s="49"/>
      <c r="H1" s="128"/>
      <c r="I1" s="128"/>
      <c r="J1" s="128"/>
      <c r="K1" s="128"/>
      <c r="L1" s="128"/>
      <c r="M1" s="128"/>
      <c r="N1" s="128"/>
    </row>
    <row r="2" spans="1:14" ht="24" customHeight="1" x14ac:dyDescent="0.25">
      <c r="B2" s="157"/>
      <c r="C2" s="157"/>
      <c r="D2" s="157"/>
      <c r="E2" s="140" t="s">
        <v>14</v>
      </c>
      <c r="F2" s="60"/>
      <c r="G2" s="141"/>
      <c r="H2" s="130"/>
      <c r="I2" s="130"/>
      <c r="J2" s="130"/>
      <c r="K2" s="130"/>
      <c r="L2" s="130"/>
      <c r="M2" s="130"/>
      <c r="N2" s="130"/>
    </row>
    <row r="3" spans="1:14" ht="24" customHeight="1" x14ac:dyDescent="0.25">
      <c r="B3" s="197"/>
      <c r="C3" s="197"/>
      <c r="D3" s="198"/>
      <c r="E3" s="50"/>
      <c r="F3" s="50"/>
      <c r="G3" s="142"/>
      <c r="H3" s="132"/>
      <c r="I3" s="132"/>
      <c r="J3" s="132"/>
      <c r="K3" s="132"/>
      <c r="L3" s="132"/>
      <c r="M3" s="132"/>
      <c r="N3" s="132"/>
    </row>
    <row r="4" spans="1:14" ht="15.75" x14ac:dyDescent="0.25">
      <c r="B4" s="176" t="s">
        <v>1737</v>
      </c>
      <c r="C4" s="176"/>
      <c r="D4" s="176"/>
      <c r="E4" s="176"/>
      <c r="F4" s="176"/>
      <c r="G4" s="176"/>
      <c r="H4" s="176"/>
      <c r="I4" s="176"/>
      <c r="J4" s="176"/>
      <c r="K4" s="176"/>
      <c r="L4" s="176"/>
      <c r="M4" s="176"/>
      <c r="N4" s="177"/>
    </row>
    <row r="5" spans="1:14" ht="66.75" customHeight="1" x14ac:dyDescent="0.25">
      <c r="B5" s="9"/>
      <c r="C5" s="9"/>
      <c r="D5" s="188" t="s">
        <v>1738</v>
      </c>
      <c r="E5" s="188"/>
      <c r="F5" s="188"/>
      <c r="G5" s="188"/>
      <c r="H5" s="188"/>
      <c r="I5" s="188"/>
      <c r="J5" s="188"/>
      <c r="K5" s="188"/>
      <c r="L5" s="188"/>
      <c r="M5" s="42"/>
      <c r="N5" s="9"/>
    </row>
    <row r="6" spans="1:14" ht="28.5" customHeight="1" x14ac:dyDescent="0.25">
      <c r="B6" s="178" t="str">
        <f>CONCATENATE(COUNTIF(A10:A37,"producto")," PRODUCTOS")</f>
        <v>4 PRODUCTOS</v>
      </c>
      <c r="C6" s="178"/>
      <c r="D6" s="178"/>
      <c r="E6" s="178"/>
      <c r="F6" s="178"/>
      <c r="G6" s="178"/>
      <c r="H6" s="178"/>
      <c r="I6" s="178"/>
      <c r="J6" s="178"/>
      <c r="K6" s="178"/>
      <c r="L6" s="178"/>
      <c r="M6" s="178"/>
      <c r="N6" s="178"/>
    </row>
    <row r="7" spans="1:14" ht="16.5" thickBot="1" x14ac:dyDescent="0.3">
      <c r="B7" s="192" t="s">
        <v>60</v>
      </c>
      <c r="C7" s="193"/>
      <c r="D7" s="193"/>
      <c r="E7" s="193"/>
      <c r="F7" s="193"/>
      <c r="G7" s="193"/>
      <c r="H7" s="193"/>
      <c r="I7" s="193"/>
      <c r="J7" s="193"/>
      <c r="K7" s="193"/>
      <c r="L7" s="193"/>
      <c r="M7" s="193"/>
      <c r="N7" s="194"/>
    </row>
    <row r="8" spans="1:14" ht="48" customHeight="1" thickBot="1" x14ac:dyDescent="0.3">
      <c r="B8" s="22" t="s">
        <v>515</v>
      </c>
      <c r="C8" s="23" t="s">
        <v>1782</v>
      </c>
      <c r="D8" s="23" t="s">
        <v>0</v>
      </c>
      <c r="E8" s="23" t="s">
        <v>1729</v>
      </c>
      <c r="F8" s="23" t="s">
        <v>1785</v>
      </c>
      <c r="G8" s="23" t="s">
        <v>1</v>
      </c>
      <c r="H8" s="23" t="s">
        <v>2</v>
      </c>
      <c r="I8" s="23" t="s">
        <v>3</v>
      </c>
      <c r="J8" s="23" t="s">
        <v>4</v>
      </c>
      <c r="K8" s="24" t="s">
        <v>5</v>
      </c>
      <c r="L8" s="24" t="s">
        <v>6</v>
      </c>
      <c r="M8" s="58" t="s">
        <v>1783</v>
      </c>
      <c r="N8" s="25" t="s">
        <v>7</v>
      </c>
    </row>
    <row r="9" spans="1:14" s="12" customFormat="1" ht="25.5" x14ac:dyDescent="0.25">
      <c r="A9" s="5" t="str">
        <f>VLOOKUP(B9,'Plantilla publicacion'!$A$3:$B$502,2,0)</f>
        <v>Producto</v>
      </c>
      <c r="B9" s="15" t="s">
        <v>1328</v>
      </c>
      <c r="C9" s="189" t="str">
        <f>VLOOKUP(B9,'Plantilla publicacion'!$A$3:$R$502,17,0)</f>
        <v>PND - 5-31-5-b- Convergencia regional - Entidades públicas territoriales y nacionales fortalecidas / PES - Transformación Institucional</v>
      </c>
      <c r="D9" s="189" t="str">
        <f>VLOOKUP(B9,'Plantilla publicacion'!$A$3:$M$502,6,0)</f>
        <v>60-Fortalecer el Sistema Integral de Gestión Institucional en el marco del Modelo Integrado de Planeación y gestión para mejorar la prestación del servicio.</v>
      </c>
      <c r="E9" s="189" t="str">
        <f>VLOOKUP(B9,'Plantilla publicacion'!$A$3:$O$502,14,0)</f>
        <v>106-Cumplimiento de productos del PAI asociados a Fortalecer el Sistema Integral de Gestión Institucional para mejorar la prestación del servicio.</v>
      </c>
      <c r="F9" s="189" t="str">
        <f>VLOOKUP(B9,'Plantilla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189" t="str">
        <f>VLOOKUP(B9,'Plantilla publicacion'!$A$3:$M$502,7,0)</f>
        <v>N/A</v>
      </c>
      <c r="H9" s="15" t="str">
        <f>VLOOKUP(B9,'Plantilla publicacion'!$A$3:$M$502,8,0)</f>
        <v>Plan de Transparencia y Ética Publica, formulado y ejecutado</v>
      </c>
      <c r="I9" s="15">
        <f>VLOOKUP(B9,'Plantilla publicacion'!$A$3:$M$502,9,0)</f>
        <v>100</v>
      </c>
      <c r="J9" s="15" t="str">
        <f>VLOOKUP(B9,'Plantilla publicacion'!$A$3:$M$502,10,0)</f>
        <v>Porcentual</v>
      </c>
      <c r="K9" s="15" t="str">
        <f>VLOOKUP(B9,'Plantilla publicacion'!$A$3:$M$502,11,0)</f>
        <v>2025-01-15</v>
      </c>
      <c r="L9" s="15" t="str">
        <f>VLOOKUP(B9,'Plantilla publicacion'!$A$3:$M$502,12,0)</f>
        <v>2025-12-22</v>
      </c>
      <c r="M9" s="15" t="str">
        <f>IF(ISERROR(VLOOKUP(B9,'Plantilla publicacion'!$A$3:$P$501,16,0)),"NA",VLOOKUP(B9,'Plantilla publicacion'!$A$3:$P$501,16,0))</f>
        <v>DECRETO 612</v>
      </c>
      <c r="N9" s="15" t="str">
        <f>VLOOKUP(B9,'Plantilla publicacion'!$A$3:$M$502,13,0)</f>
        <v>100-SECRETARIA GENERAL;
30-OFICINA ASESORA DE PLANEACIÓN</v>
      </c>
    </row>
    <row r="10" spans="1:14" ht="38.25" x14ac:dyDescent="0.25">
      <c r="A10" s="5" t="str">
        <f>VLOOKUP(B10,'Plantilla publicacion'!$A$3:$B$502,2,0)</f>
        <v>Actividad propia</v>
      </c>
      <c r="B10" s="18" t="s">
        <v>1331</v>
      </c>
      <c r="C10" s="164"/>
      <c r="D10" s="164">
        <f>VLOOKUP(B10,'Plantilla publicacion'!$A$3:$M$502,6,0)</f>
        <v>0</v>
      </c>
      <c r="E10" s="164"/>
      <c r="F10" s="164"/>
      <c r="G10" s="164">
        <f>VLOOKUP(B10,'Plantilla publicacion'!$A$3:$M$502,7,0)</f>
        <v>0</v>
      </c>
      <c r="H10" s="6" t="str">
        <f>VLOOKUP(B10,'Plantilla publicacion'!$A$3:$M$502,8,0)</f>
        <v>Elaborar el plan de trabajo para formular el Programa de Transparencia y Ética Pública - PTEP, en el marco de la ley 2195 de 2022 y su decreto reglamentario 1122 de 2024</v>
      </c>
      <c r="I10" s="6">
        <f>VLOOKUP(B10,'Plantilla publicacion'!$A$3:$M$502,9,0)</f>
        <v>1</v>
      </c>
      <c r="J10" s="6" t="str">
        <f>VLOOKUP(B10,'Plantilla publicacion'!$A$3:$M$502,10,0)</f>
        <v>Númerica</v>
      </c>
      <c r="K10" s="7" t="str">
        <f>VLOOKUP(B10,'Plantilla publicacion'!$A$3:$M$502,11,0)</f>
        <v>2025-01-15</v>
      </c>
      <c r="L10" s="7" t="str">
        <f>VLOOKUP(B10,'Plantilla publicacion'!$A$3:$M$502,12,0)</f>
        <v>2025-02-15</v>
      </c>
      <c r="M10" s="59"/>
      <c r="N10" s="40" t="str">
        <f>VLOOKUP(B10,'Plantilla publicacion'!$A$3:$M$502,13,0)</f>
        <v>100-SECRETARIA GENERAL;
30-OFICINA ASESORA DE PLANEACIÓN</v>
      </c>
    </row>
    <row r="11" spans="1:14" ht="26.25" thickBot="1" x14ac:dyDescent="0.3">
      <c r="A11" s="5" t="str">
        <f>VLOOKUP(B11,'Plantilla publicacion'!$A$3:$B$502,2,0)</f>
        <v>Actividad propia</v>
      </c>
      <c r="B11" s="18" t="s">
        <v>1333</v>
      </c>
      <c r="C11" s="190"/>
      <c r="D11" s="190">
        <f>VLOOKUP(B11,'Plantilla publicacion'!$A$3:$M$502,6,0)</f>
        <v>0</v>
      </c>
      <c r="E11" s="190"/>
      <c r="F11" s="190"/>
      <c r="G11" s="190">
        <f>VLOOKUP(B11,'Plantilla publicacion'!$A$3:$M$502,7,0)</f>
        <v>0</v>
      </c>
      <c r="H11" s="6" t="str">
        <f>VLOOKUP(B11,'Plantilla publicacion'!$A$3:$M$502,8,0)</f>
        <v>Ejecutar el plan de trabajo del Programa de Transparencia y Ética Pública</v>
      </c>
      <c r="I11" s="6">
        <f>VLOOKUP(B11,'Plantilla publicacion'!$A$3:$M$502,9,0)</f>
        <v>100</v>
      </c>
      <c r="J11" s="6" t="str">
        <f>VLOOKUP(B11,'Plantilla publicacion'!$A$3:$M$502,10,0)</f>
        <v>Porcentual</v>
      </c>
      <c r="K11" s="7" t="str">
        <f>VLOOKUP(B11,'Plantilla publicacion'!$A$3:$M$502,11,0)</f>
        <v>2025-01-31</v>
      </c>
      <c r="L11" s="7" t="str">
        <f>VLOOKUP(B11,'Plantilla publicacion'!$A$3:$M$502,12,0)</f>
        <v>2025-12-22</v>
      </c>
      <c r="M11" s="59"/>
      <c r="N11" s="40" t="str">
        <f>VLOOKUP(B11,'Plantilla publicacion'!$A$3:$M$502,13,0)</f>
        <v>100-SECRETARIA GENERAL;
30-OFICINA ASESORA DE PLANEACIÓN</v>
      </c>
    </row>
    <row r="12" spans="1:14" ht="16.5" thickBot="1" x14ac:dyDescent="0.3">
      <c r="B12" s="199" t="s">
        <v>18</v>
      </c>
      <c r="C12" s="200"/>
      <c r="D12" s="200"/>
      <c r="E12" s="200"/>
      <c r="F12" s="200"/>
      <c r="G12" s="200"/>
      <c r="H12" s="200"/>
      <c r="I12" s="200"/>
      <c r="J12" s="200"/>
      <c r="K12" s="200"/>
      <c r="L12" s="200"/>
      <c r="M12" s="200"/>
      <c r="N12" s="201"/>
    </row>
    <row r="13" spans="1:14" ht="16.5" hidden="1" thickBot="1" x14ac:dyDescent="0.3">
      <c r="B13" s="202" t="s">
        <v>8</v>
      </c>
      <c r="C13" s="202"/>
      <c r="D13" s="202"/>
      <c r="E13" s="51"/>
      <c r="F13" s="51"/>
      <c r="G13" s="203"/>
      <c r="H13" s="203"/>
      <c r="I13" s="203"/>
      <c r="J13" s="203"/>
      <c r="K13" s="203"/>
      <c r="L13" s="203"/>
      <c r="M13" s="203"/>
      <c r="N13" s="203"/>
    </row>
    <row r="14" spans="1:14" ht="48" customHeight="1" thickBot="1" x14ac:dyDescent="0.3">
      <c r="B14" s="22" t="s">
        <v>515</v>
      </c>
      <c r="C14" s="23" t="s">
        <v>1782</v>
      </c>
      <c r="D14" s="23" t="s">
        <v>0</v>
      </c>
      <c r="E14" s="23" t="s">
        <v>1729</v>
      </c>
      <c r="F14" s="23" t="s">
        <v>1785</v>
      </c>
      <c r="G14" s="23" t="s">
        <v>1</v>
      </c>
      <c r="H14" s="23" t="s">
        <v>2</v>
      </c>
      <c r="I14" s="23" t="s">
        <v>3</v>
      </c>
      <c r="J14" s="23" t="s">
        <v>4</v>
      </c>
      <c r="K14" s="24" t="s">
        <v>5</v>
      </c>
      <c r="L14" s="24" t="s">
        <v>6</v>
      </c>
      <c r="M14" s="58" t="s">
        <v>1783</v>
      </c>
      <c r="N14" s="25" t="s">
        <v>7</v>
      </c>
    </row>
    <row r="15" spans="1:14" s="12" customFormat="1" ht="38.25" x14ac:dyDescent="0.25">
      <c r="A15" s="5" t="str">
        <f>VLOOKUP(B15,'Plantilla publicacion'!$A$3:$B$502,2,0)</f>
        <v>Producto</v>
      </c>
      <c r="B15" s="15" t="s">
        <v>1297</v>
      </c>
      <c r="C15" s="189" t="str">
        <f>VLOOKUP(B15,'Plantilla publicacion'!$A$3:$R$502,17,0)</f>
        <v>PND - 5-31-5-b- Convergencia regional - Entidades públicas territoriales y nacionales fortalecidas / PES - Transformación Institucional</v>
      </c>
      <c r="D15" s="189" t="str">
        <f>VLOOKUP(B15,'Plantilla publicacion'!$A$3:$M$502,6,0)</f>
        <v>60-Fortalecer el Sistema Integral de Gestión Institucional en el marco del Modelo Integrado de Planeación y gestión para mejorar la prestación del servicio.</v>
      </c>
      <c r="E15" s="189" t="str">
        <f>VLOOKUP(B15,'Plantilla publicacion'!$A$3:$O$502,14,0)</f>
        <v>106-Cumplimiento de productos del PAI asociados a Fortalecer el Sistema Integral de Gestión Institucional para mejorar la prestación del servicio.</v>
      </c>
      <c r="F15" s="189" t="str">
        <f>VLOOKUP(B15,'Plantilla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89" t="str">
        <f>VLOOKUP(B15,'Plantilla publicacion'!$A$3:$M$502,7,0)</f>
        <v>FUNCIONAMIENTO</v>
      </c>
      <c r="H15" s="15" t="str">
        <f>VLOOKUP(B15,'Plantilla publicacion'!$A$3:$M$502,8,0)</f>
        <v>Herramienta de análisis y optimización de la distribución del gasto de la Entidad, implementada (Informe con link a la herramineta y explicaciones de su implementación)</v>
      </c>
      <c r="I15" s="15">
        <f>VLOOKUP(B15,'Plantilla publicacion'!$A$3:$M$502,9,0)</f>
        <v>1</v>
      </c>
      <c r="J15" s="15" t="str">
        <f>VLOOKUP(B15,'Plantilla publicacion'!$A$3:$M$502,10,0)</f>
        <v>Númerica</v>
      </c>
      <c r="K15" s="15" t="str">
        <f>VLOOKUP(B15,'Plantilla publicacion'!$A$3:$M$502,11,0)</f>
        <v>2025-04-14</v>
      </c>
      <c r="L15" s="15" t="str">
        <f>VLOOKUP(B15,'Plantilla publicacion'!$A$3:$M$502,12,0)</f>
        <v>2025-12-19</v>
      </c>
      <c r="M15" s="15">
        <f>IF(ISERROR(VLOOKUP(B15,'Plantilla publicacion'!$A$3:$P$501,16,0)),"NA",VLOOKUP(B15,'Plantilla publicacion'!$A$3:$P$501,16,0))</f>
        <v>0</v>
      </c>
      <c r="N15" s="15" t="str">
        <f>VLOOKUP(B15,'Plantilla publicacion'!$A$3:$M$502,13,0)</f>
        <v>30-OFICINA ASESORA DE PLANEACIÓN</v>
      </c>
    </row>
    <row r="16" spans="1:14" ht="25.5" x14ac:dyDescent="0.25">
      <c r="A16" s="5" t="str">
        <f>VLOOKUP(B16,'Plantilla publicacion'!$A$3:$B$502,2,0)</f>
        <v>Actividad propia</v>
      </c>
      <c r="B16" s="18" t="s">
        <v>1301</v>
      </c>
      <c r="C16" s="164"/>
      <c r="D16" s="164">
        <f>VLOOKUP(B16,'Plantilla publicacion'!$A$3:$M$502,6,0)</f>
        <v>0</v>
      </c>
      <c r="E16" s="164"/>
      <c r="F16" s="164"/>
      <c r="G16" s="164">
        <f>VLOOKUP(B16,'Plantilla publicacion'!$A$3:$M$502,7,0)</f>
        <v>0</v>
      </c>
      <c r="H16" s="6" t="str">
        <f>VLOOKUP(B16,'Plantilla publicacion'!$A$3:$M$502,8,0)</f>
        <v>Elaborar el plan de trabajo para el diseño e implementación de la herramienta (Plan de trabajo diseñado)</v>
      </c>
      <c r="I16" s="6">
        <f>VLOOKUP(B16,'Plantilla publicacion'!$A$3:$M$502,9,0)</f>
        <v>1</v>
      </c>
      <c r="J16" s="6" t="str">
        <f>VLOOKUP(B16,'Plantilla publicacion'!$A$3:$M$502,10,0)</f>
        <v>Númerica</v>
      </c>
      <c r="K16" s="7" t="str">
        <f>VLOOKUP(B16,'Plantilla publicacion'!$A$3:$M$502,11,0)</f>
        <v>2025-04-14</v>
      </c>
      <c r="L16" s="7" t="str">
        <f>VLOOKUP(B16,'Plantilla publicacion'!$A$3:$M$502,12,0)</f>
        <v>2025-05-30</v>
      </c>
      <c r="M16" s="59"/>
      <c r="N16" s="40" t="str">
        <f>VLOOKUP(B16,'Plantilla publicacion'!$A$3:$M$502,13,0)</f>
        <v>30-OFICINA ASESORA DE PLANEACIÓN</v>
      </c>
    </row>
    <row r="17" spans="1:14" ht="25.5" x14ac:dyDescent="0.25">
      <c r="A17" s="5" t="str">
        <f>VLOOKUP(B17,'Plantilla publicacion'!$A$3:$B$502,2,0)</f>
        <v>Actividad propia</v>
      </c>
      <c r="B17" s="18" t="s">
        <v>1303</v>
      </c>
      <c r="C17" s="190"/>
      <c r="D17" s="190">
        <f>VLOOKUP(B17,'Plantilla publicacion'!$A$3:$M$502,6,0)</f>
        <v>0</v>
      </c>
      <c r="E17" s="190"/>
      <c r="F17" s="190"/>
      <c r="G17" s="190">
        <f>VLOOKUP(B17,'Plantilla publicacion'!$A$3:$M$502,7,0)</f>
        <v>0</v>
      </c>
      <c r="H17" s="6" t="str">
        <f>VLOOKUP(B17,'Plantilla publicacion'!$A$3:$M$502,8,0)</f>
        <v>Ejecutar el plan de trabajo (Seguimiento al plan de trabajo y evidencias de su cumplimiento)</v>
      </c>
      <c r="I17" s="6">
        <f>VLOOKUP(B17,'Plantilla publicacion'!$A$3:$M$502,9,0)</f>
        <v>100</v>
      </c>
      <c r="J17" s="6" t="str">
        <f>VLOOKUP(B17,'Plantilla publicacion'!$A$3:$M$502,10,0)</f>
        <v>Porcentual</v>
      </c>
      <c r="K17" s="7" t="str">
        <f>VLOOKUP(B17,'Plantilla publicacion'!$A$3:$M$502,11,0)</f>
        <v>2025-06-02</v>
      </c>
      <c r="L17" s="7" t="str">
        <f>VLOOKUP(B17,'Plantilla publicacion'!$A$3:$M$502,12,0)</f>
        <v>2025-12-19</v>
      </c>
      <c r="M17" s="59"/>
      <c r="N17" s="40" t="str">
        <f>VLOOKUP(B17,'Plantilla publicacion'!$A$3:$M$502,13,0)</f>
        <v>30-OFICINA ASESORA DE PLANEACIÓN</v>
      </c>
    </row>
    <row r="18" spans="1:14" s="12" customFormat="1" ht="89.25" x14ac:dyDescent="0.25">
      <c r="A18" s="5" t="str">
        <f>VLOOKUP(B18,'Plantilla publicacion'!$A$3:$B$502,2,0)</f>
        <v>Producto</v>
      </c>
      <c r="B18" s="15" t="s">
        <v>1305</v>
      </c>
      <c r="C18" s="15" t="str">
        <f>VLOOKUP(B18,'Plantilla publicacion'!$A$3:$R$502,17,0)</f>
        <v>PND - 5-31-5-b- Convergencia regional - Entidades públicas territoriales y nacionales fortalecidas / PES - Transformación Institucional</v>
      </c>
      <c r="D18" s="15" t="str">
        <f>VLOOKUP(B18,'Plantilla publicacion'!$A$3:$M$502,6,0)</f>
        <v>60-Fortalecer el Sistema Integral de Gestión Institucional en el marco del Modelo Integrado de Planeación y gestión para mejorar la prestación del servicio.</v>
      </c>
      <c r="E18" s="15" t="str">
        <f>VLOOKUP(B18,'Plantilla publicacion'!$A$3:$O$502,14,0)</f>
        <v>106-Cumplimiento de productos del PAI asociados a Fortalecer el Sistema Integral de Gestión Institucional para mejorar la prestación del servicio.</v>
      </c>
      <c r="F18" s="15" t="str">
        <f>VLOOKUP(B18,'Plantilla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8" s="15" t="str">
        <f>VLOOKUP(B18,'Plantilla publicacion'!$A$3:$M$502,7,0)</f>
        <v>C-3503-0200-0016-40401c</v>
      </c>
      <c r="H18" s="15" t="str">
        <f>VLOOKUP(B18,'Plantilla publicacion'!$A$3:$M$502,8,0)</f>
        <v>Estudio de costos de los trámites priorizados, realizado (Estudio Realizado )</v>
      </c>
      <c r="I18" s="15">
        <f>VLOOKUP(B18,'Plantilla publicacion'!$A$3:$M$502,9,0)</f>
        <v>1</v>
      </c>
      <c r="J18" s="15" t="str">
        <f>VLOOKUP(B18,'Plantilla publicacion'!$A$3:$M$502,10,0)</f>
        <v>Númerica</v>
      </c>
      <c r="K18" s="15" t="str">
        <f>VLOOKUP(B18,'Plantilla publicacion'!$A$3:$M$502,11,0)</f>
        <v>2025-05-05</v>
      </c>
      <c r="L18" s="15" t="str">
        <f>VLOOKUP(B18,'Plantilla publicacion'!$A$3:$M$502,12,0)</f>
        <v>2025-11-20</v>
      </c>
      <c r="M18" s="15">
        <f>IF(ISERROR(VLOOKUP(B18,'Plantilla publicacion'!$A$3:$P$501,16,0)),"NA",VLOOKUP(B18,'Plantilla publicacion'!$A$3:$P$501,16,0))</f>
        <v>0</v>
      </c>
      <c r="N18" s="15" t="str">
        <f>VLOOKUP(B18,'Plantilla publicacion'!$A$3:$M$502,13,0)</f>
        <v>30-OFICINA ASESORA DE PLANEACIÓN;
37-GRUPO DE TRABAJO DE ESTUDIOS ECONÓMICOS</v>
      </c>
    </row>
    <row r="19" spans="1:14" ht="25.5" x14ac:dyDescent="0.25">
      <c r="A19" s="5" t="str">
        <f>VLOOKUP(B19,'Plantilla publicacion'!$A$3:$B$502,2,0)</f>
        <v>Actividad propia</v>
      </c>
      <c r="B19" s="18" t="s">
        <v>1309</v>
      </c>
      <c r="C19" s="18"/>
      <c r="D19" s="18">
        <f>VLOOKUP(B19,'Plantilla publicacion'!$A$3:$M$502,6,0)</f>
        <v>0</v>
      </c>
      <c r="E19" s="18"/>
      <c r="F19" s="18"/>
      <c r="G19" s="18">
        <f>VLOOKUP(B19,'Plantilla publicacion'!$A$3:$M$502,7,0)</f>
        <v>0</v>
      </c>
      <c r="H19" s="6" t="str">
        <f>VLOOKUP(B19,'Plantilla publicacion'!$A$3:$M$502,8,0)</f>
        <v>Priorizar los trámites objeto del estudio de costeo (Documento con la priorización de trámites)</v>
      </c>
      <c r="I19" s="6">
        <f>VLOOKUP(B19,'Plantilla publicacion'!$A$3:$M$502,9,0)</f>
        <v>1</v>
      </c>
      <c r="J19" s="6" t="str">
        <f>VLOOKUP(B19,'Plantilla publicacion'!$A$3:$M$502,10,0)</f>
        <v>Númerica</v>
      </c>
      <c r="K19" s="7" t="str">
        <f>VLOOKUP(B19,'Plantilla publicacion'!$A$3:$M$502,11,0)</f>
        <v>2025-05-05</v>
      </c>
      <c r="L19" s="7" t="str">
        <f>VLOOKUP(B19,'Plantilla publicacion'!$A$3:$M$502,12,0)</f>
        <v>2025-06-06</v>
      </c>
      <c r="M19" s="59"/>
      <c r="N19" s="40" t="str">
        <f>VLOOKUP(B19,'Plantilla publicacion'!$A$3:$M$502,13,0)</f>
        <v>30-OFICINA ASESORA DE PLANEACIÓN</v>
      </c>
    </row>
    <row r="20" spans="1:14" ht="25.5" x14ac:dyDescent="0.25">
      <c r="A20" s="5" t="str">
        <f>VLOOKUP(B20,'Plantilla publicacion'!$A$3:$B$502,2,0)</f>
        <v>Actividad propia</v>
      </c>
      <c r="B20" s="18" t="s">
        <v>1312</v>
      </c>
      <c r="C20" s="18"/>
      <c r="D20" s="18">
        <f>VLOOKUP(B20,'Plantilla publicacion'!$A$3:$M$502,6,0)</f>
        <v>0</v>
      </c>
      <c r="E20" s="18"/>
      <c r="F20" s="18"/>
      <c r="G20" s="18">
        <f>VLOOKUP(B20,'Plantilla publicacion'!$A$3:$M$502,7,0)</f>
        <v>0</v>
      </c>
      <c r="H20" s="6" t="str">
        <f>VLOOKUP(B20,'Plantilla publicacion'!$A$3:$M$502,8,0)</f>
        <v>Recopilar la información necesaria para realizar el estudio de costeo (Documento que relacione la documentación recopilada)</v>
      </c>
      <c r="I20" s="6">
        <f>VLOOKUP(B20,'Plantilla publicacion'!$A$3:$M$502,9,0)</f>
        <v>100</v>
      </c>
      <c r="J20" s="6" t="str">
        <f>VLOOKUP(B20,'Plantilla publicacion'!$A$3:$M$502,10,0)</f>
        <v>Porcentual</v>
      </c>
      <c r="K20" s="7" t="str">
        <f>VLOOKUP(B20,'Plantilla publicacion'!$A$3:$M$502,11,0)</f>
        <v>2025-06-09</v>
      </c>
      <c r="L20" s="7" t="str">
        <f>VLOOKUP(B20,'Plantilla publicacion'!$A$3:$M$502,12,0)</f>
        <v>2025-07-15</v>
      </c>
      <c r="M20" s="59"/>
      <c r="N20" s="40" t="str">
        <f>VLOOKUP(B20,'Plantilla publicacion'!$A$3:$M$502,13,0)</f>
        <v>30-OFICINA ASESORA DE PLANEACIÓN;
37-GRUPO DE TRABAJO DE ESTUDIOS ECONÓMICOS</v>
      </c>
    </row>
    <row r="21" spans="1:14" ht="25.5" x14ac:dyDescent="0.25">
      <c r="A21" s="5" t="str">
        <f>VLOOKUP(B21,'Plantilla publicacion'!$A$3:$B$502,2,0)</f>
        <v>Actividad propia</v>
      </c>
      <c r="B21" s="18" t="s">
        <v>1314</v>
      </c>
      <c r="C21" s="18"/>
      <c r="D21" s="18">
        <f>VLOOKUP(B21,'Plantilla publicacion'!$A$3:$M$502,6,0)</f>
        <v>0</v>
      </c>
      <c r="E21" s="18"/>
      <c r="F21" s="18"/>
      <c r="G21" s="18">
        <f>VLOOKUP(B21,'Plantilla publicacion'!$A$3:$M$502,7,0)</f>
        <v>0</v>
      </c>
      <c r="H21" s="6" t="str">
        <f>VLOOKUP(B21,'Plantilla publicacion'!$A$3:$M$502,8,0)</f>
        <v>Realizar estudio de costo de los trámites priorizados (Estudio Realizado)</v>
      </c>
      <c r="I21" s="6">
        <f>VLOOKUP(B21,'Plantilla publicacion'!$A$3:$M$502,9,0)</f>
        <v>1</v>
      </c>
      <c r="J21" s="6" t="str">
        <f>VLOOKUP(B21,'Plantilla publicacion'!$A$3:$M$502,10,0)</f>
        <v>Númerica</v>
      </c>
      <c r="K21" s="7" t="str">
        <f>VLOOKUP(B21,'Plantilla publicacion'!$A$3:$M$502,11,0)</f>
        <v>2025-07-16</v>
      </c>
      <c r="L21" s="7" t="str">
        <f>VLOOKUP(B21,'Plantilla publicacion'!$A$3:$M$502,12,0)</f>
        <v>2025-10-31</v>
      </c>
      <c r="M21" s="59"/>
      <c r="N21" s="40" t="str">
        <f>VLOOKUP(B21,'Plantilla publicacion'!$A$3:$M$502,13,0)</f>
        <v>30-OFICINA ASESORA DE PLANEACIÓN;
37-GRUPO DE TRABAJO DE ESTUDIOS ECONÓMICOS</v>
      </c>
    </row>
    <row r="22" spans="1:14" ht="38.25" x14ac:dyDescent="0.25">
      <c r="A22" s="5" t="str">
        <f>VLOOKUP(B22,'Plantilla publicacion'!$A$3:$B$502,2,0)</f>
        <v>Actividad propia</v>
      </c>
      <c r="B22" s="18" t="s">
        <v>1317</v>
      </c>
      <c r="C22" s="18"/>
      <c r="D22" s="18">
        <f>VLOOKUP(B22,'Plantilla publicacion'!$A$3:$M$502,6,0)</f>
        <v>0</v>
      </c>
      <c r="E22" s="18"/>
      <c r="F22" s="18"/>
      <c r="G22" s="18">
        <f>VLOOKUP(B22,'Plantilla publicacion'!$A$3:$M$502,7,0)</f>
        <v>0</v>
      </c>
      <c r="H22" s="6" t="str">
        <f>VLOOKUP(B22,'Plantilla publicacion'!$A$3:$M$502,8,0)</f>
        <v>Socializar los resultados del estudio con los jefes de las áreas responsables de los trámites costeados (Correo electronico con el envío del estudio realizado  /  Listas de asistencia a reunion de socialización)</v>
      </c>
      <c r="I22" s="6">
        <f>VLOOKUP(B22,'Plantilla publicacion'!$A$3:$M$502,9,0)</f>
        <v>1</v>
      </c>
      <c r="J22" s="6" t="str">
        <f>VLOOKUP(B22,'Plantilla publicacion'!$A$3:$M$502,10,0)</f>
        <v>Númerica</v>
      </c>
      <c r="K22" s="7" t="str">
        <f>VLOOKUP(B22,'Plantilla publicacion'!$A$3:$M$502,11,0)</f>
        <v>2025-11-03</v>
      </c>
      <c r="L22" s="7" t="str">
        <f>VLOOKUP(B22,'Plantilla publicacion'!$A$3:$M$502,12,0)</f>
        <v>2025-11-20</v>
      </c>
      <c r="M22" s="59"/>
      <c r="N22" s="40" t="str">
        <f>VLOOKUP(B22,'Plantilla publicacion'!$A$3:$M$502,13,0)</f>
        <v>30-OFICINA ASESORA DE PLANEACIÓN;
37-GRUPO DE TRABAJO DE ESTUDIOS ECONÓMICOS</v>
      </c>
    </row>
    <row r="23" spans="1:14" s="12" customFormat="1" ht="216.75" x14ac:dyDescent="0.25">
      <c r="A23" s="5" t="str">
        <f>VLOOKUP(B23,'Plantilla publicacion'!$A$3:$B$502,2,0)</f>
        <v>Producto</v>
      </c>
      <c r="B23" s="15" t="s">
        <v>1422</v>
      </c>
      <c r="C23" s="15" t="str">
        <f>VLOOKUP(B23,'Plantilla publicacion'!$A$3:$R$502,17,0)</f>
        <v>PND - 5-31-5-b- Convergencia regional - Entidades públicas territoriales y nacionales fortalecidas / PES - Transformación Institucional</v>
      </c>
      <c r="D23" s="15" t="str">
        <f>VLOOKUP(B23,'Plantilla publicacion'!$A$3:$M$502,6,0)</f>
        <v>60-Fortalecer el Sistema Integral de Gestión Institucional en el marco del Modelo Integrado de Planeación y gestión para mejorar la prestación del servicio.</v>
      </c>
      <c r="E23" s="15" t="str">
        <f>VLOOKUP(B23,'Plantilla publicacion'!$A$3:$O$502,14,0)</f>
        <v>106-Cumplimiento de productos del PAI asociados a Fortalecer el Sistema Integral de Gestión Institucional para mejorar la prestación del servicio.</v>
      </c>
      <c r="F23" s="15" t="str">
        <f>VLOOKUP(B23,'Plantilla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 s="15" t="str">
        <f>VLOOKUP(B23,'Plantilla publicacion'!$A$3:$M$502,7,0)</f>
        <v>N/A</v>
      </c>
      <c r="H23" s="15" t="str">
        <f>VLOOKUP(B23,'Plantilla publicacion'!$A$3:$M$502,8,0)</f>
        <v>Estrategia para incrementar los ingresos garantizando la sostenibilidad financiera de la Entidad, diseñada  (Documento de diseño de la estrategia para incrementar los ingresos)</v>
      </c>
      <c r="I23" s="15">
        <f>VLOOKUP(B23,'Plantilla publicacion'!$A$3:$M$502,9,0)</f>
        <v>1</v>
      </c>
      <c r="J23" s="15" t="str">
        <f>VLOOKUP(B23,'Plantilla publicacion'!$A$3:$M$502,10,0)</f>
        <v>Númerica</v>
      </c>
      <c r="K23" s="15" t="str">
        <f>VLOOKUP(B23,'Plantilla publicacion'!$A$3:$M$502,11,0)</f>
        <v>2025-02-17</v>
      </c>
      <c r="L23" s="15" t="str">
        <f>VLOOKUP(B23,'Plantilla publicacion'!$A$3:$M$502,12,0)</f>
        <v>2025-11-17</v>
      </c>
      <c r="M23" s="15">
        <f>IF(ISERROR(VLOOKUP(B23,'Plantilla publicacion'!$A$3:$P$501,16,0)),"NA",VLOOKUP(B23,'Plantilla publicacion'!$A$3:$P$501,16,0))</f>
        <v>0</v>
      </c>
      <c r="N23" s="15" t="str">
        <f>VLOOKUP(B23,'Plantilla publicacion'!$A$3:$M$502,13,0)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4" spans="1:14" ht="51" x14ac:dyDescent="0.25">
      <c r="A24" s="5" t="str">
        <f>VLOOKUP(B24,'Plantilla publicacion'!$A$3:$B$502,2,0)</f>
        <v>Actividad propia</v>
      </c>
      <c r="B24" s="18" t="s">
        <v>1426</v>
      </c>
      <c r="C24" s="18"/>
      <c r="D24" s="18">
        <f>VLOOKUP(B24,'Plantilla publicacion'!$A$3:$M$502,6,0)</f>
        <v>0</v>
      </c>
      <c r="E24" s="18"/>
      <c r="F24" s="18"/>
      <c r="G24" s="18">
        <f>VLOOKUP(B24,'Plantilla publicacion'!$A$3:$M$502,7,0)</f>
        <v>0</v>
      </c>
      <c r="H24" s="6" t="str">
        <f>VLOOKUP(B24,'Plantilla publicacion'!$A$3:$M$502,8,0)</f>
        <v>Monitorear el comportamiento del recaudo por Delegatura y presentar reportes periódicos al Comité Directivo (Informes periódicos con el seguimiento  del recaudo por delegatura (tablero de control) y Actas de socialización de los informes)</v>
      </c>
      <c r="I24" s="6">
        <f>VLOOKUP(B24,'Plantilla publicacion'!$A$3:$M$502,9,0)</f>
        <v>6</v>
      </c>
      <c r="J24" s="6" t="str">
        <f>VLOOKUP(B24,'Plantilla publicacion'!$A$3:$M$502,10,0)</f>
        <v>Númerica</v>
      </c>
      <c r="K24" s="7" t="str">
        <f>VLOOKUP(B24,'Plantilla publicacion'!$A$3:$M$502,11,0)</f>
        <v>2025-02-17</v>
      </c>
      <c r="L24" s="7" t="str">
        <f>VLOOKUP(B24,'Plantilla publicacion'!$A$3:$M$502,12,0)</f>
        <v>2025-11-17</v>
      </c>
      <c r="M24" s="59"/>
      <c r="N24" s="40" t="str">
        <f>VLOOKUP(B24,'Plantilla publicacion'!$A$3:$M$502,13,0)</f>
        <v>100-SECRETARIA GENERAL;
130-DIRECCIÓN FINANCIERA</v>
      </c>
    </row>
    <row r="25" spans="1:14" ht="153" x14ac:dyDescent="0.25">
      <c r="A25" s="5" t="str">
        <f>VLOOKUP(B25,'Plantilla publicacion'!$A$3:$B$502,2,0)</f>
        <v>Actividad propia</v>
      </c>
      <c r="B25" s="18" t="s">
        <v>1429</v>
      </c>
      <c r="C25" s="18"/>
      <c r="D25" s="18">
        <f>VLOOKUP(B25,'Plantilla publicacion'!$A$3:$M$502,6,0)</f>
        <v>0</v>
      </c>
      <c r="E25" s="18"/>
      <c r="F25" s="18"/>
      <c r="G25" s="18">
        <f>VLOOKUP(B25,'Plantilla publicacion'!$A$3:$M$502,7,0)</f>
        <v>0</v>
      </c>
      <c r="H25" s="6" t="str">
        <f>VLOOKUP(B25,'Plantilla publicacion'!$A$3:$M$502,8,0)</f>
        <v>Elaborar y presentar en comité directivo el estudio de análisis de nuevas fuentes de ingreso (Documento de estudio con identificación de nuevas fuentes de ingresos y Acta del Comité Directivo)</v>
      </c>
      <c r="I25" s="6">
        <f>VLOOKUP(B25,'Plantilla publicacion'!$A$3:$M$502,9,0)</f>
        <v>1</v>
      </c>
      <c r="J25" s="6" t="str">
        <f>VLOOKUP(B25,'Plantilla publicacion'!$A$3:$M$502,10,0)</f>
        <v>Númerica</v>
      </c>
      <c r="K25" s="7" t="str">
        <f>VLOOKUP(B25,'Plantilla publicacion'!$A$3:$M$502,11,0)</f>
        <v>2025-02-17</v>
      </c>
      <c r="L25" s="7" t="str">
        <f>VLOOKUP(B25,'Plantilla publicacion'!$A$3:$M$502,12,0)</f>
        <v>2025-09-30</v>
      </c>
      <c r="M25" s="59"/>
      <c r="N25" s="40" t="str">
        <f>VLOOKUP(B25,'Plantilla publicacion'!$A$3:$M$502,13,0)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26" spans="1:14" ht="165.75" x14ac:dyDescent="0.25">
      <c r="A26" s="5" t="str">
        <f>VLOOKUP(B26,'Plantilla publicacion'!$A$3:$B$502,2,0)</f>
        <v>Actividad sin participación</v>
      </c>
      <c r="B26" s="18" t="s">
        <v>1432</v>
      </c>
      <c r="C26" s="18"/>
      <c r="D26" s="18">
        <f>VLOOKUP(B26,'Plantilla publicacion'!$A$3:$M$502,6,0)</f>
        <v>0</v>
      </c>
      <c r="E26" s="18"/>
      <c r="F26" s="18"/>
      <c r="G26" s="18">
        <f>VLOOKUP(B26,'Plantilla publicacion'!$A$3:$M$502,7,0)</f>
        <v>0</v>
      </c>
      <c r="H26" s="6" t="str">
        <f>VLOOKUP(B26,'Plantilla publicacion'!$A$3:$M$502,8,0)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6" s="6">
        <f>VLOOKUP(B26,'Plantilla publicacion'!$A$3:$M$502,9,0)</f>
        <v>1</v>
      </c>
      <c r="J26" s="6" t="str">
        <f>VLOOKUP(B26,'Plantilla publicacion'!$A$3:$M$502,10,0)</f>
        <v>Númerica</v>
      </c>
      <c r="K26" s="7" t="str">
        <f>VLOOKUP(B26,'Plantilla publicacion'!$A$3:$M$502,11,0)</f>
        <v>2025-02-17</v>
      </c>
      <c r="L26" s="7" t="str">
        <f>VLOOKUP(B26,'Plantilla publicacion'!$A$3:$M$502,12,0)</f>
        <v>2025-10-31</v>
      </c>
      <c r="M26" s="59"/>
      <c r="N26" s="40" t="str">
        <f>VLOOKUP(B26,'Plantilla publicacion'!$A$3:$M$502,13,0)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7" spans="1:14" ht="51" x14ac:dyDescent="0.25">
      <c r="A27" s="5" t="str">
        <f>VLOOKUP(B27,'Plantilla publicacion'!$A$3:$B$502,2,0)</f>
        <v>Actividad propia</v>
      </c>
      <c r="B27" s="18" t="s">
        <v>1434</v>
      </c>
      <c r="C27" s="18"/>
      <c r="D27" s="18">
        <f>VLOOKUP(B27,'Plantilla publicacion'!$A$3:$M$502,6,0)</f>
        <v>0</v>
      </c>
      <c r="E27" s="18"/>
      <c r="F27" s="18"/>
      <c r="G27" s="18">
        <f>VLOOKUP(B27,'Plantilla publicacion'!$A$3:$M$502,7,0)</f>
        <v>0</v>
      </c>
      <c r="H27" s="6" t="str">
        <f>VLOOKUP(B27,'Plantilla publicacion'!$A$3:$M$502,8,0)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7" s="6">
        <f>VLOOKUP(B27,'Plantilla publicacion'!$A$3:$M$502,9,0)</f>
        <v>1</v>
      </c>
      <c r="J27" s="6" t="str">
        <f>VLOOKUP(B27,'Plantilla publicacion'!$A$3:$M$502,10,0)</f>
        <v>Númerica</v>
      </c>
      <c r="K27" s="7" t="str">
        <f>VLOOKUP(B27,'Plantilla publicacion'!$A$3:$M$502,11,0)</f>
        <v>2025-02-17</v>
      </c>
      <c r="L27" s="7" t="str">
        <f>VLOOKUP(B27,'Plantilla publicacion'!$A$3:$M$502,12,0)</f>
        <v>2025-05-30</v>
      </c>
      <c r="M27" s="59"/>
      <c r="N27" s="40" t="str">
        <f>VLOOKUP(B27,'Plantilla publicacion'!$A$3:$M$502,13,0)</f>
        <v>130-DIRECCIÓN FINANCIERA;
11-GRUPO DE TRABAJO DE COBRO COACTIVO</v>
      </c>
    </row>
    <row r="28" spans="1:14" ht="165.75" x14ac:dyDescent="0.25">
      <c r="A28" s="5" t="str">
        <f>VLOOKUP(B28,'Plantilla publicacion'!$A$3:$B$502,2,0)</f>
        <v>Actividad propia</v>
      </c>
      <c r="B28" s="29" t="s">
        <v>1436</v>
      </c>
      <c r="C28" s="29"/>
      <c r="D28" s="18">
        <f>VLOOKUP(B28,'Plantilla publicacion'!$A$3:$M$502,6,0)</f>
        <v>0</v>
      </c>
      <c r="E28" s="18"/>
      <c r="F28" s="18"/>
      <c r="G28" s="18">
        <f>VLOOKUP(B28,'Plantilla publicacion'!$A$3:$M$502,7,0)</f>
        <v>0</v>
      </c>
      <c r="H28" s="6" t="str">
        <f>VLOOKUP(B28,'Plantilla publicacion'!$A$3:$M$502,8,0)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28" s="6">
        <f>VLOOKUP(B28,'Plantilla publicacion'!$A$3:$M$502,9,0)</f>
        <v>2</v>
      </c>
      <c r="J28" s="6" t="str">
        <f>VLOOKUP(B28,'Plantilla publicacion'!$A$3:$M$502,10,0)</f>
        <v>Númerica</v>
      </c>
      <c r="K28" s="7" t="str">
        <f>VLOOKUP(B28,'Plantilla publicacion'!$A$3:$M$502,11,0)</f>
        <v>2025-06-02</v>
      </c>
      <c r="L28" s="7" t="str">
        <f>VLOOKUP(B28,'Plantilla publicacion'!$A$3:$M$502,12,0)</f>
        <v>2025-11-17</v>
      </c>
      <c r="M28" s="59"/>
      <c r="N28" s="40" t="str">
        <f>VLOOKUP(B28,'Plantilla publicacion'!$A$3:$M$502,13,0)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9" spans="1:14" ht="16.5" thickBot="1" x14ac:dyDescent="0.3">
      <c r="A29" s="5" t="e">
        <f>VLOOKUP(B29,'Plantilla publicacion'!$A$3:$B$502,2,0)</f>
        <v>#N/A</v>
      </c>
      <c r="B29" s="191" t="s">
        <v>21</v>
      </c>
      <c r="C29" s="191"/>
      <c r="D29" s="191"/>
      <c r="E29" s="191"/>
      <c r="F29" s="191"/>
      <c r="G29" s="191"/>
      <c r="H29" s="191"/>
      <c r="I29" s="191"/>
      <c r="J29" s="191"/>
      <c r="K29" s="191"/>
      <c r="L29" s="191"/>
      <c r="M29" s="191"/>
      <c r="N29" s="191"/>
    </row>
    <row r="30" spans="1:14" ht="48" customHeight="1" thickBot="1" x14ac:dyDescent="0.3">
      <c r="B30" s="22" t="s">
        <v>515</v>
      </c>
      <c r="C30" s="23" t="s">
        <v>1782</v>
      </c>
      <c r="D30" s="23" t="s">
        <v>0</v>
      </c>
      <c r="E30" s="23" t="s">
        <v>1729</v>
      </c>
      <c r="F30" s="23" t="s">
        <v>1785</v>
      </c>
      <c r="G30" s="23" t="s">
        <v>1</v>
      </c>
      <c r="H30" s="23" t="s">
        <v>2</v>
      </c>
      <c r="I30" s="23" t="s">
        <v>3</v>
      </c>
      <c r="J30" s="23" t="s">
        <v>4</v>
      </c>
      <c r="K30" s="24" t="s">
        <v>5</v>
      </c>
      <c r="L30" s="24" t="s">
        <v>6</v>
      </c>
      <c r="M30" s="58" t="s">
        <v>1783</v>
      </c>
      <c r="N30" s="25" t="s">
        <v>7</v>
      </c>
    </row>
    <row r="31" spans="1:14" s="12" customFormat="1" ht="140.25" customHeight="1" x14ac:dyDescent="0.25">
      <c r="A31" s="5" t="str">
        <f>VLOOKUP(B31,'Plantilla publicacion'!$A$3:$B$502,2,0)</f>
        <v>Producto</v>
      </c>
      <c r="B31" s="15" t="s">
        <v>807</v>
      </c>
      <c r="C31" s="189" t="str">
        <f>VLOOKUP(B31,'Plantilla publicacion'!$A$3:$R$502,17,0)</f>
        <v>PND - 5-31-5-b- Convergencia regional - Entidades públicas territoriales y nacionales fortalecidas / PES - Transformación Institucional</v>
      </c>
      <c r="D31" s="189" t="str">
        <f>VLOOKUP(B31,'Plantilla publicacion'!$A$3:$M$502,6,0)</f>
        <v>60-Fortalecer el Sistema Integral de Gestión Institucional en el marco del Modelo Integrado de Planeación y gestión para mejorar la prestación del servicio.</v>
      </c>
      <c r="E31" s="189" t="str">
        <f>VLOOKUP(B31,'Plantilla publicacion'!$A$3:$O$502,14,0)</f>
        <v>106-Cumplimiento de productos del PAI asociados a Fortalecer el Sistema Integral de Gestión Institucional para mejorar la prestación del servicio.</v>
      </c>
      <c r="F31" s="189" t="str">
        <f>VLOOKUP(B31,'Plantilla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189" t="str">
        <f>VLOOKUP(B31,'Plantilla publicacion'!$A$3:$M$502,7,0)</f>
        <v>N/A</v>
      </c>
      <c r="H31" s="15" t="str">
        <f>VLOOKUP(B31,'Plantilla publicacion'!$A$3:$M$502,8,0)</f>
        <v>Diagnóstico de necesidades que permita realizar el seguimiento del ciclo de contratación, elaborado  (Documento diagnostico )</v>
      </c>
      <c r="I31" s="15">
        <f>VLOOKUP(B31,'Plantilla publicacion'!$A$3:$M$502,9,0)</f>
        <v>1</v>
      </c>
      <c r="J31" s="15" t="str">
        <f>VLOOKUP(B31,'Plantilla publicacion'!$A$3:$M$502,10,0)</f>
        <v>Númerica</v>
      </c>
      <c r="K31" s="15" t="str">
        <f>VLOOKUP(B31,'Plantilla publicacion'!$A$3:$M$502,11,0)</f>
        <v>2025-07-01</v>
      </c>
      <c r="L31" s="15" t="str">
        <f>VLOOKUP(B31,'Plantilla publicacion'!$A$3:$M$502,12,0)</f>
        <v>2025-11-28</v>
      </c>
      <c r="M31" s="15">
        <f>IF(ISERROR(VLOOKUP(B31,'Plantilla publicacion'!$A$3:$P$501,16,0)),"NA",VLOOKUP(B31,'Plantilla publicacion'!$A$3:$P$501,16,0))</f>
        <v>0</v>
      </c>
      <c r="N31" s="15" t="str">
        <f>VLOOKUP(B31,'Plantilla publicacion'!$A$3:$M$502,13,0)</f>
        <v>105-GRUPO DE TRABAJO DE CONTRATACIÓN;
20-OFICINA DE TECNOLOGÍA E INFORMÁTICA</v>
      </c>
    </row>
    <row r="32" spans="1:14" ht="52.5" customHeight="1" x14ac:dyDescent="0.25">
      <c r="A32" s="5" t="str">
        <f>VLOOKUP(B32,'Plantilla publicacion'!$A$3:$B$502,2,0)</f>
        <v>Actividad propia</v>
      </c>
      <c r="B32" s="18" t="s">
        <v>811</v>
      </c>
      <c r="C32" s="164"/>
      <c r="D32" s="164">
        <f>VLOOKUP(B32,'Plantilla publicacion'!$A$3:$M$502,6,0)</f>
        <v>0</v>
      </c>
      <c r="E32" s="164"/>
      <c r="F32" s="164"/>
      <c r="G32" s="164">
        <f>VLOOKUP(B32,'Plantilla publicacion'!$A$3:$M$502,7,0)</f>
        <v>0</v>
      </c>
      <c r="H32" s="6" t="str">
        <f>VLOOKUP(B32,'Plantilla publicacion'!$A$3:$M$502,8,0)</f>
        <v>Identificar las necesidades de  ajuste a herramientas tecnológicas para el seguimiento del ciclo  de contratción (Documento con las necesidades identificadas)</v>
      </c>
      <c r="I32" s="6">
        <f>VLOOKUP(B32,'Plantilla publicacion'!$A$3:$M$502,9,0)</f>
        <v>1</v>
      </c>
      <c r="J32" s="6" t="str">
        <f>VLOOKUP(B32,'Plantilla publicacion'!$A$3:$M$502,10,0)</f>
        <v>Númerica</v>
      </c>
      <c r="K32" s="7" t="str">
        <f>VLOOKUP(B32,'Plantilla publicacion'!$A$3:$M$502,11,0)</f>
        <v>2025-07-01</v>
      </c>
      <c r="L32" s="7" t="str">
        <f>VLOOKUP(B32,'Plantilla publicacion'!$A$3:$M$502,12,0)</f>
        <v>2025-09-30</v>
      </c>
      <c r="M32" s="59"/>
      <c r="N32" s="40" t="str">
        <f>VLOOKUP(B32,'Plantilla publicacion'!$A$3:$M$502,13,0)</f>
        <v>105-GRUPO DE TRABAJO DE CONTRATACIÓN;
20-OFICINA DE TECNOLOGÍA E INFORMÁTICA</v>
      </c>
    </row>
    <row r="33" spans="1:14" ht="50.25" customHeight="1" x14ac:dyDescent="0.25">
      <c r="A33" s="5" t="str">
        <f>VLOOKUP(B33,'Plantilla publicacion'!$A$3:$B$502,2,0)</f>
        <v>Actividad sin participación</v>
      </c>
      <c r="B33" s="18" t="s">
        <v>813</v>
      </c>
      <c r="C33" s="190"/>
      <c r="D33" s="190">
        <f>VLOOKUP(B33,'Plantilla publicacion'!$A$3:$M$502,6,0)</f>
        <v>0</v>
      </c>
      <c r="E33" s="190"/>
      <c r="F33" s="190"/>
      <c r="G33" s="190">
        <f>VLOOKUP(B33,'Plantilla publicacion'!$A$3:$M$502,7,0)</f>
        <v>0</v>
      </c>
      <c r="H33" s="6" t="str">
        <f>VLOOKUP(B33,'Plantilla publicacion'!$A$3:$M$502,8,0)</f>
        <v>Emitir concepto de viabilidad técnica y presupuestal con base en las necesidades identificadas (Concepto diagnóstico entregado)</v>
      </c>
      <c r="I33" s="6">
        <f>VLOOKUP(B33,'Plantilla publicacion'!$A$3:$M$502,9,0)</f>
        <v>1</v>
      </c>
      <c r="J33" s="6" t="str">
        <f>VLOOKUP(B33,'Plantilla publicacion'!$A$3:$M$502,10,0)</f>
        <v>Númerica</v>
      </c>
      <c r="K33" s="7" t="str">
        <f>VLOOKUP(B33,'Plantilla publicacion'!$A$3:$M$502,11,0)</f>
        <v>2025-10-01</v>
      </c>
      <c r="L33" s="7" t="str">
        <f>VLOOKUP(B33,'Plantilla publicacion'!$A$3:$M$502,12,0)</f>
        <v>2025-11-28</v>
      </c>
      <c r="M33" s="59"/>
      <c r="N33" s="40" t="str">
        <f>VLOOKUP(B33,'Plantilla publicacion'!$A$3:$M$502,13,0)</f>
        <v>20-OFICINA DE TECNOLOGÍA E INFORMÁTICA</v>
      </c>
    </row>
  </sheetData>
  <autoFilter ref="A12:N33" xr:uid="{2B518075-C2AA-412F-846D-DFC3D162D202}">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autoFilter>
  <mergeCells count="24">
    <mergeCell ref="B29:N29"/>
    <mergeCell ref="B7:N7"/>
    <mergeCell ref="B1:D3"/>
    <mergeCell ref="B4:N4"/>
    <mergeCell ref="B6:N6"/>
    <mergeCell ref="B12:N12"/>
    <mergeCell ref="B13:D13"/>
    <mergeCell ref="G13:N13"/>
    <mergeCell ref="D5:L5"/>
    <mergeCell ref="C15:C17"/>
    <mergeCell ref="D15:D17"/>
    <mergeCell ref="E15:E17"/>
    <mergeCell ref="F15:F17"/>
    <mergeCell ref="G15:G17"/>
    <mergeCell ref="C31:C33"/>
    <mergeCell ref="D31:D33"/>
    <mergeCell ref="E31:E33"/>
    <mergeCell ref="F31:F33"/>
    <mergeCell ref="G31:G33"/>
    <mergeCell ref="C9:C11"/>
    <mergeCell ref="D9:D11"/>
    <mergeCell ref="E9:E11"/>
    <mergeCell ref="F9:F11"/>
    <mergeCell ref="G9:G11"/>
  </mergeCells>
  <conditionalFormatting sqref="B5:F5 N5:XFD5 A6 O6:XFD6 A7:XFD7 N9:XFD9 N15:XFD15 N18:XFD18 A24:XFD29 A23:B23 N23:XFD23 A34:XFD1048576 N31:XFD31 H31:L31 D18:L18 D23:L23 H9:L9 A12:XFD13 H15:L15 A19:XFD22 A15:B18 A31:B33 H32:XFD33 H16:XFD17 A9:B11 H10:XFD11 A1:F1 H1:XFD1 A2:XFD4">
    <cfRule type="cellIs" dxfId="532" priority="40" operator="equal">
      <formula>0</formula>
    </cfRule>
  </conditionalFormatting>
  <conditionalFormatting sqref="B6:N6">
    <cfRule type="cellIs" dxfId="531" priority="39" operator="equal">
      <formula>0</formula>
    </cfRule>
  </conditionalFormatting>
  <conditionalFormatting sqref="A14:XFD14">
    <cfRule type="cellIs" dxfId="530" priority="27" operator="equal">
      <formula>0</formula>
    </cfRule>
  </conditionalFormatting>
  <conditionalFormatting sqref="A8:XFD8">
    <cfRule type="cellIs" dxfId="529" priority="26" operator="equal">
      <formula>0</formula>
    </cfRule>
  </conditionalFormatting>
  <conditionalFormatting sqref="A30:XFD30">
    <cfRule type="cellIs" dxfId="528" priority="25" operator="equal">
      <formula>0</formula>
    </cfRule>
  </conditionalFormatting>
  <conditionalFormatting sqref="C18">
    <cfRule type="cellIs" dxfId="527" priority="23" operator="equal">
      <formula>0</formula>
    </cfRule>
  </conditionalFormatting>
  <conditionalFormatting sqref="C23">
    <cfRule type="cellIs" dxfId="526" priority="22" operator="equal">
      <formula>0</formula>
    </cfRule>
  </conditionalFormatting>
  <conditionalFormatting sqref="C31">
    <cfRule type="cellIs" dxfId="525" priority="19" operator="equal">
      <formula>0</formula>
    </cfRule>
  </conditionalFormatting>
  <conditionalFormatting sqref="D31">
    <cfRule type="cellIs" dxfId="524" priority="18" operator="equal">
      <formula>0</formula>
    </cfRule>
  </conditionalFormatting>
  <conditionalFormatting sqref="E31">
    <cfRule type="cellIs" dxfId="523" priority="17" operator="equal">
      <formula>0</formula>
    </cfRule>
  </conditionalFormatting>
  <conditionalFormatting sqref="F31">
    <cfRule type="cellIs" dxfId="522" priority="16" operator="equal">
      <formula>0</formula>
    </cfRule>
  </conditionalFormatting>
  <conditionalFormatting sqref="G31">
    <cfRule type="cellIs" dxfId="521" priority="15" operator="equal">
      <formula>0</formula>
    </cfRule>
  </conditionalFormatting>
  <conditionalFormatting sqref="C15">
    <cfRule type="cellIs" dxfId="520" priority="14" operator="equal">
      <formula>0</formula>
    </cfRule>
  </conditionalFormatting>
  <conditionalFormatting sqref="D15">
    <cfRule type="cellIs" dxfId="519" priority="13" operator="equal">
      <formula>0</formula>
    </cfRule>
  </conditionalFormatting>
  <conditionalFormatting sqref="E15">
    <cfRule type="cellIs" dxfId="518" priority="12" operator="equal">
      <formula>0</formula>
    </cfRule>
  </conditionalFormatting>
  <conditionalFormatting sqref="F15:G15">
    <cfRule type="cellIs" dxfId="517" priority="11" operator="equal">
      <formula>0</formula>
    </cfRule>
  </conditionalFormatting>
  <conditionalFormatting sqref="C9">
    <cfRule type="cellIs" dxfId="516" priority="10" operator="equal">
      <formula>0</formula>
    </cfRule>
  </conditionalFormatting>
  <conditionalFormatting sqref="D9">
    <cfRule type="cellIs" dxfId="515" priority="9" operator="equal">
      <formula>0</formula>
    </cfRule>
  </conditionalFormatting>
  <conditionalFormatting sqref="E9">
    <cfRule type="cellIs" dxfId="514" priority="8" operator="equal">
      <formula>0</formula>
    </cfRule>
  </conditionalFormatting>
  <conditionalFormatting sqref="F9">
    <cfRule type="cellIs" dxfId="513" priority="7" operator="equal">
      <formula>0</formula>
    </cfRule>
  </conditionalFormatting>
  <conditionalFormatting sqref="G9">
    <cfRule type="cellIs" dxfId="512" priority="6" operator="equal">
      <formula>0</formula>
    </cfRule>
  </conditionalFormatting>
  <conditionalFormatting sqref="M9">
    <cfRule type="cellIs" dxfId="511" priority="5" operator="equal">
      <formula>0</formula>
    </cfRule>
  </conditionalFormatting>
  <conditionalFormatting sqref="M15">
    <cfRule type="cellIs" dxfId="510" priority="4" operator="equal">
      <formula>0</formula>
    </cfRule>
  </conditionalFormatting>
  <conditionalFormatting sqref="M18">
    <cfRule type="cellIs" dxfId="509" priority="3" operator="equal">
      <formula>0</formula>
    </cfRule>
  </conditionalFormatting>
  <conditionalFormatting sqref="M23">
    <cfRule type="cellIs" dxfId="508" priority="2" operator="equal">
      <formula>0</formula>
    </cfRule>
  </conditionalFormatting>
  <conditionalFormatting sqref="M31">
    <cfRule type="cellIs" dxfId="507" priority="1" operator="equal">
      <formula>0</formula>
    </cfRule>
  </conditionalFormatting>
  <dataValidations count="1">
    <dataValidation type="list" allowBlank="1" showInputMessage="1" showErrorMessage="1" sqref="C31 C18 C23 C9 C15" xr:uid="{1000EC99-E8D4-4BC3-BA95-8F7A668A39B2}">
      <formula1>politicas</formula1>
    </dataValidation>
  </dataValidations>
  <pageMargins left="0.7" right="0.7" top="0.75" bottom="0.75" header="0.3" footer="0.3"/>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N386"/>
  <sheetViews>
    <sheetView showGridLines="0" view="pageBreakPreview" topLeftCell="G76" zoomScale="69" zoomScaleNormal="110" zoomScaleSheetLayoutView="110" workbookViewId="0">
      <selection activeCell="M79" sqref="M79"/>
    </sheetView>
  </sheetViews>
  <sheetFormatPr baseColWidth="10" defaultRowHeight="15" x14ac:dyDescent="0.25"/>
  <cols>
    <col min="1" max="1" width="0" style="5" hidden="1" customWidth="1"/>
    <col min="2" max="2" width="9"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47.7109375" style="4" customWidth="1"/>
    <col min="14" max="14" width="29.42578125" style="1" customWidth="1"/>
    <col min="15" max="16384" width="11.42578125" style="5"/>
  </cols>
  <sheetData>
    <row r="1" spans="1:14" ht="43.5" customHeight="1" x14ac:dyDescent="0.25">
      <c r="B1" s="195"/>
      <c r="C1" s="195"/>
      <c r="D1" s="195"/>
      <c r="E1" s="60"/>
      <c r="F1" s="60"/>
      <c r="H1" s="130"/>
      <c r="I1" s="130"/>
      <c r="J1" s="130"/>
      <c r="K1" s="130"/>
      <c r="L1" s="130"/>
      <c r="M1" s="130"/>
      <c r="N1" s="130"/>
    </row>
    <row r="2" spans="1:14" ht="25.5" customHeight="1" x14ac:dyDescent="0.25">
      <c r="B2" s="157"/>
      <c r="C2" s="157"/>
      <c r="D2" s="157"/>
      <c r="E2" s="140" t="s">
        <v>14</v>
      </c>
      <c r="F2" s="60"/>
      <c r="G2" s="130"/>
      <c r="H2" s="130"/>
      <c r="I2" s="130"/>
      <c r="J2" s="130"/>
      <c r="K2" s="130"/>
      <c r="L2" s="130"/>
      <c r="M2" s="130"/>
      <c r="N2" s="130"/>
    </row>
    <row r="3" spans="1:14" ht="32.25" customHeight="1" x14ac:dyDescent="0.25">
      <c r="B3" s="197"/>
      <c r="C3" s="197"/>
      <c r="D3" s="197"/>
      <c r="E3" s="60"/>
      <c r="F3" s="60"/>
      <c r="G3" s="130"/>
      <c r="H3" s="130"/>
      <c r="I3" s="130"/>
      <c r="J3" s="130"/>
      <c r="K3" s="130"/>
      <c r="L3" s="130"/>
      <c r="M3" s="130"/>
      <c r="N3" s="130"/>
    </row>
    <row r="4" spans="1:14" ht="23.25" customHeight="1" x14ac:dyDescent="0.25">
      <c r="B4" s="176" t="s">
        <v>1739</v>
      </c>
      <c r="C4" s="176"/>
      <c r="D4" s="176"/>
      <c r="E4" s="223"/>
      <c r="F4" s="223"/>
      <c r="G4" s="223"/>
      <c r="H4" s="223"/>
      <c r="I4" s="223"/>
      <c r="J4" s="223"/>
      <c r="K4" s="223"/>
      <c r="L4" s="223"/>
      <c r="M4" s="223"/>
      <c r="N4" s="224"/>
    </row>
    <row r="5" spans="1:14" ht="84" customHeight="1" x14ac:dyDescent="0.25">
      <c r="B5" s="188" t="s">
        <v>1740</v>
      </c>
      <c r="C5" s="188"/>
      <c r="D5" s="188"/>
      <c r="E5" s="188"/>
      <c r="F5" s="188"/>
      <c r="G5" s="188"/>
      <c r="H5" s="188"/>
      <c r="I5" s="188"/>
      <c r="J5" s="188"/>
      <c r="K5" s="188"/>
      <c r="L5" s="188"/>
      <c r="M5" s="42"/>
      <c r="N5" s="10"/>
    </row>
    <row r="6" spans="1:14" ht="25.5" customHeight="1" x14ac:dyDescent="0.25">
      <c r="B6" s="178" t="str">
        <f>CONCATENATE(COUNTIF(A10:A37,"producto")," PRODUCTOS")</f>
        <v>6 PRODUCTOS</v>
      </c>
      <c r="C6" s="178"/>
      <c r="D6" s="178"/>
      <c r="E6" s="178"/>
      <c r="F6" s="178"/>
      <c r="G6" s="178"/>
      <c r="H6" s="178"/>
      <c r="I6" s="178"/>
      <c r="J6" s="178"/>
      <c r="K6" s="178"/>
      <c r="L6" s="178"/>
      <c r="M6" s="178"/>
      <c r="N6" s="178"/>
    </row>
    <row r="7" spans="1:14" ht="32.25" customHeight="1" thickBot="1" x14ac:dyDescent="0.3">
      <c r="B7" s="225" t="s">
        <v>16</v>
      </c>
      <c r="C7" s="226"/>
      <c r="D7" s="226"/>
      <c r="E7" s="226"/>
      <c r="F7" s="226"/>
      <c r="G7" s="226"/>
      <c r="H7" s="226"/>
      <c r="I7" s="226"/>
      <c r="J7" s="226"/>
      <c r="K7" s="226"/>
      <c r="L7" s="226"/>
      <c r="M7" s="226"/>
      <c r="N7" s="227"/>
    </row>
    <row r="8" spans="1:14" ht="39" hidden="1" customHeight="1" x14ac:dyDescent="0.25">
      <c r="B8" s="217" t="s">
        <v>8</v>
      </c>
      <c r="C8" s="218"/>
      <c r="D8" s="219"/>
      <c r="E8" s="76"/>
      <c r="F8" s="76"/>
      <c r="G8" s="220"/>
      <c r="H8" s="221"/>
      <c r="I8" s="221"/>
      <c r="J8" s="221"/>
      <c r="K8" s="221"/>
      <c r="L8" s="221"/>
      <c r="M8" s="221"/>
      <c r="N8" s="222"/>
    </row>
    <row r="9" spans="1:14" ht="48" customHeight="1" thickBot="1" x14ac:dyDescent="0.3">
      <c r="B9" s="81" t="s">
        <v>515</v>
      </c>
      <c r="C9" s="83" t="s">
        <v>1782</v>
      </c>
      <c r="D9" s="83" t="s">
        <v>0</v>
      </c>
      <c r="E9" s="83" t="s">
        <v>1729</v>
      </c>
      <c r="F9" s="83" t="s">
        <v>1785</v>
      </c>
      <c r="G9" s="83" t="s">
        <v>1</v>
      </c>
      <c r="H9" s="83" t="s">
        <v>2</v>
      </c>
      <c r="I9" s="83" t="s">
        <v>3</v>
      </c>
      <c r="J9" s="83" t="s">
        <v>4</v>
      </c>
      <c r="K9" s="84" t="s">
        <v>5</v>
      </c>
      <c r="L9" s="84" t="s">
        <v>6</v>
      </c>
      <c r="M9" s="86" t="s">
        <v>1783</v>
      </c>
      <c r="N9" s="85" t="s">
        <v>7</v>
      </c>
    </row>
    <row r="10" spans="1:14" s="12" customFormat="1" ht="38.25" x14ac:dyDescent="0.25">
      <c r="A10" s="5" t="str">
        <f>VLOOKUP(B10,'Plantilla publicacion'!$A$3:$B$502,2,0)</f>
        <v>Producto</v>
      </c>
      <c r="B10" s="105" t="s">
        <v>671</v>
      </c>
      <c r="C10" s="166" t="str">
        <f>VLOOKUP(B10,'Plantilla publicacion'!$A$3:$R$502,17,0)</f>
        <v>PND - 5-31-5-b- Convergencia regional - Entidades públicas territoriales y nacionales fortalecidas / PES - Transformación Institucional</v>
      </c>
      <c r="D10" s="166" t="str">
        <f>VLOOKUP(B10,'Plantilla publicacion'!$A$3:$M$502,6,0)</f>
        <v>60-Fortalecer el Sistema Integral de Gestión Institucional en el marco del Modelo Integrado de Planeación y gestión para mejorar la prestación del servicio.</v>
      </c>
      <c r="E10" s="166"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166" t="str">
        <f>VLOOKUP(B10,'Plantilla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66" t="str">
        <f>VLOOKUP(B10,'Plantilla publicacion'!$A$3:$M$502,7,0)</f>
        <v>FUNCIONAMIENTO</v>
      </c>
      <c r="H10" s="107" t="str">
        <f>VLOOKUP(B10,'Plantilla publicacion'!$A$3:$M$502,8,0)</f>
        <v>Estrategia para la reducción de emisiones, adaptación al cambio climático y la transición energética y la protección del medio ambiente, ejecutada (Informe final)</v>
      </c>
      <c r="I10" s="107">
        <f>VLOOKUP(B10,'Plantilla publicacion'!$A$3:$M$502,9,0)</f>
        <v>100</v>
      </c>
      <c r="J10" s="107" t="str">
        <f>VLOOKUP(B10,'Plantilla publicacion'!$A$3:$M$502,10,0)</f>
        <v>Porcentual</v>
      </c>
      <c r="K10" s="107" t="str">
        <f>VLOOKUP(B10,'Plantilla publicacion'!$A$3:$M$502,11,0)</f>
        <v>2025-01-02</v>
      </c>
      <c r="L10" s="107" t="str">
        <f>VLOOKUP(B10,'Plantilla publicacion'!$A$3:$M$502,12,0)</f>
        <v>2025-12-22</v>
      </c>
      <c r="M10" s="15">
        <f>IF(ISERROR(VLOOKUP(B10,'Plantilla publicacion'!$A$3:$P$501,16,0)),"NA",VLOOKUP(B10,'Plantilla publicacion'!$A$3:$P$501,16,0))</f>
        <v>0</v>
      </c>
      <c r="N10" s="108" t="str">
        <f>VLOOKUP(B10,'Plantilla publicacion'!$A$3:$M$502,13,0)</f>
        <v>142-GRUPO DE TRABAJO DE SERVICIOS ADMINISTRATIVOS Y RECURSOS FÍSICOS</v>
      </c>
    </row>
    <row r="11" spans="1:14" s="14" customFormat="1" ht="63.75" x14ac:dyDescent="0.25">
      <c r="A11" s="13" t="str">
        <f>VLOOKUP(B11,'Plantilla publicacion'!$A$3:$B$502,2,0)</f>
        <v>Actividad propia</v>
      </c>
      <c r="B11" s="109" t="s">
        <v>676</v>
      </c>
      <c r="C11" s="164"/>
      <c r="D11" s="164">
        <f>VLOOKUP(B11,'Plantilla publicacion'!$A$3:$M$502,6,0)</f>
        <v>0</v>
      </c>
      <c r="E11" s="164"/>
      <c r="F11" s="164"/>
      <c r="G11" s="164">
        <f>VLOOKUP(B11,'Plantilla publicacion'!$A$3:$M$502,7,0)</f>
        <v>0</v>
      </c>
      <c r="H11" s="6" t="str">
        <f>VLOOKUP(B11,'Plantilla publicacion'!$A$3:$M$502,8,0)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publicacion'!$A$3:$M$502,9,0)</f>
        <v>100</v>
      </c>
      <c r="J11" s="6" t="str">
        <f>VLOOKUP(B11,'Plantilla publicacion'!$A$3:$M$502,10,0)</f>
        <v>Porcentual</v>
      </c>
      <c r="K11" s="7" t="str">
        <f>VLOOKUP(B11,'Plantilla publicacion'!$A$3:$M$502,11,0)</f>
        <v>2025-01-02</v>
      </c>
      <c r="L11" s="7" t="str">
        <f>VLOOKUP(B11,'Plantilla publicacion'!$A$3:$M$502,12,0)</f>
        <v>2025-12-22</v>
      </c>
      <c r="M11" s="59"/>
      <c r="N11" s="110" t="str">
        <f>VLOOKUP(B11,'Plantilla publicacion'!$A$3:$M$502,13,0)</f>
        <v>142-GRUPO DE TRABAJO DE SERVICIOS ADMINISTRATIVOS Y RECURSOS FÍSICOS</v>
      </c>
    </row>
    <row r="12" spans="1:14" s="14" customFormat="1" ht="76.5" x14ac:dyDescent="0.25">
      <c r="A12" s="13" t="str">
        <f>VLOOKUP(B12,'Plantilla publicacion'!$A$3:$B$502,2,0)</f>
        <v>Actividad propia</v>
      </c>
      <c r="B12" s="109" t="s">
        <v>678</v>
      </c>
      <c r="C12" s="164"/>
      <c r="D12" s="164">
        <f>VLOOKUP(B12,'Plantilla publicacion'!$A$3:$M$502,6,0)</f>
        <v>0</v>
      </c>
      <c r="E12" s="164"/>
      <c r="F12" s="164"/>
      <c r="G12" s="164">
        <f>VLOOKUP(B12,'Plantilla publicacion'!$A$3:$M$502,7,0)</f>
        <v>0</v>
      </c>
      <c r="H12" s="6" t="str">
        <f>VLOOKUP(B12,'Plantilla publicacion'!$A$3:$M$502,8,0)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publicacion'!$A$3:$M$502,9,0)</f>
        <v>100</v>
      </c>
      <c r="J12" s="6" t="str">
        <f>VLOOKUP(B12,'Plantilla publicacion'!$A$3:$M$502,10,0)</f>
        <v>Porcentual</v>
      </c>
      <c r="K12" s="7" t="str">
        <f>VLOOKUP(B12,'Plantilla publicacion'!$A$3:$M$502,11,0)</f>
        <v>2025-01-02</v>
      </c>
      <c r="L12" s="7" t="str">
        <f>VLOOKUP(B12,'Plantilla publicacion'!$A$3:$M$502,12,0)</f>
        <v>2025-12-22</v>
      </c>
      <c r="M12" s="59"/>
      <c r="N12" s="110" t="str">
        <f>VLOOKUP(B12,'Plantilla publicacion'!$A$3:$M$502,13,0)</f>
        <v>142-GRUPO DE TRABAJO DE SERVICIOS ADMINISTRATIVOS Y RECURSOS FÍSICOS</v>
      </c>
    </row>
    <row r="13" spans="1:14" s="14" customFormat="1" ht="51" x14ac:dyDescent="0.25">
      <c r="A13" s="13" t="str">
        <f>VLOOKUP(B13,'Plantilla publicacion'!$A$3:$B$502,2,0)</f>
        <v>Actividad propia</v>
      </c>
      <c r="B13" s="109" t="s">
        <v>680</v>
      </c>
      <c r="C13" s="164"/>
      <c r="D13" s="164">
        <f>VLOOKUP(B13,'Plantilla publicacion'!$A$3:$M$502,6,0)</f>
        <v>0</v>
      </c>
      <c r="E13" s="164"/>
      <c r="F13" s="164"/>
      <c r="G13" s="164">
        <f>VLOOKUP(B13,'Plantilla publicacion'!$A$3:$M$502,7,0)</f>
        <v>0</v>
      </c>
      <c r="H13" s="6" t="str">
        <f>VLOOKUP(B13,'Plantilla publicacion'!$A$3:$M$502,8,0)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publicacion'!$A$3:$M$502,9,0)</f>
        <v>1</v>
      </c>
      <c r="J13" s="6" t="str">
        <f>VLOOKUP(B13,'Plantilla publicacion'!$A$3:$M$502,10,0)</f>
        <v>Númerica</v>
      </c>
      <c r="K13" s="7" t="str">
        <f>VLOOKUP(B13,'Plantilla publicacion'!$A$3:$M$502,11,0)</f>
        <v>2025-03-01</v>
      </c>
      <c r="L13" s="7" t="str">
        <f>VLOOKUP(B13,'Plantilla publicacion'!$A$3:$M$502,12,0)</f>
        <v>2025-07-01</v>
      </c>
      <c r="M13" s="59"/>
      <c r="N13" s="110" t="str">
        <f>VLOOKUP(B13,'Plantilla publicacion'!$A$3:$M$502,13,0)</f>
        <v>142-GRUPO DE TRABAJO DE SERVICIOS ADMINISTRATIVOS Y RECURSOS FÍSICOS</v>
      </c>
    </row>
    <row r="14" spans="1:14" s="14" customFormat="1" ht="38.25" x14ac:dyDescent="0.25">
      <c r="A14" s="13" t="str">
        <f>VLOOKUP(B14,'Plantilla publicacion'!$A$3:$B$502,2,0)</f>
        <v>Actividad propia</v>
      </c>
      <c r="B14" s="109" t="s">
        <v>683</v>
      </c>
      <c r="C14" s="164"/>
      <c r="D14" s="164">
        <f>VLOOKUP(B14,'Plantilla publicacion'!$A$3:$M$502,6,0)</f>
        <v>0</v>
      </c>
      <c r="E14" s="164"/>
      <c r="F14" s="164"/>
      <c r="G14" s="164">
        <f>VLOOKUP(B14,'Plantilla publicacion'!$A$3:$M$502,7,0)</f>
        <v>0</v>
      </c>
      <c r="H14" s="6" t="str">
        <f>VLOOKUP(B14,'Plantilla publicacion'!$A$3:$M$502,8,0)</f>
        <v>Elaborar matriz que permita identificar los aspectos más significativos y ejecutar las alternativas que conlleven a reducir los impactos ambientales de la SIC. (Matriz de aspectos ambientales)</v>
      </c>
      <c r="I14" s="6">
        <f>VLOOKUP(B14,'Plantilla publicacion'!$A$3:$M$502,9,0)</f>
        <v>1</v>
      </c>
      <c r="J14" s="6" t="str">
        <f>VLOOKUP(B14,'Plantilla publicacion'!$A$3:$M$502,10,0)</f>
        <v>Númerica</v>
      </c>
      <c r="K14" s="7" t="str">
        <f>VLOOKUP(B14,'Plantilla publicacion'!$A$3:$M$502,11,0)</f>
        <v>2025-05-02</v>
      </c>
      <c r="L14" s="7" t="str">
        <f>VLOOKUP(B14,'Plantilla publicacion'!$A$3:$M$502,12,0)</f>
        <v>2025-06-27</v>
      </c>
      <c r="M14" s="59"/>
      <c r="N14" s="110" t="str">
        <f>VLOOKUP(B14,'Plantilla publicacion'!$A$3:$M$502,13,0)</f>
        <v>142-GRUPO DE TRABAJO DE SERVICIOS ADMINISTRATIVOS Y RECURSOS FÍSICOS</v>
      </c>
    </row>
    <row r="15" spans="1:14" s="14" customFormat="1" ht="39" thickBot="1" x14ac:dyDescent="0.3">
      <c r="A15" s="13" t="str">
        <f>VLOOKUP(B15,'Plantilla publicacion'!$A$3:$B$502,2,0)</f>
        <v>Actividad propia</v>
      </c>
      <c r="B15" s="111" t="s">
        <v>687</v>
      </c>
      <c r="C15" s="165"/>
      <c r="D15" s="165">
        <f>VLOOKUP(B15,'Plantilla publicacion'!$A$3:$M$502,6,0)</f>
        <v>0</v>
      </c>
      <c r="E15" s="165"/>
      <c r="F15" s="165"/>
      <c r="G15" s="165">
        <f>VLOOKUP(B15,'Plantilla publicacion'!$A$3:$M$502,7,0)</f>
        <v>0</v>
      </c>
      <c r="H15" s="113" t="str">
        <f>VLOOKUP(B15,'Plantilla publicacion'!$A$3:$M$502,8,0)</f>
        <v>Certificar el cumplimiento de la ISO 14001  (Certificación de 1ra recertificación ISO 14001:2015) Reporte y/o informe final de auditoría de 1ra recertificación ISO 14001:2015)</v>
      </c>
      <c r="I15" s="113">
        <f>VLOOKUP(B15,'Plantilla publicacion'!$A$3:$M$502,9,0)</f>
        <v>1</v>
      </c>
      <c r="J15" s="113" t="str">
        <f>VLOOKUP(B15,'Plantilla publicacion'!$A$3:$M$502,10,0)</f>
        <v>Númerica</v>
      </c>
      <c r="K15" s="114" t="str">
        <f>VLOOKUP(B15,'Plantilla publicacion'!$A$3:$M$502,11,0)</f>
        <v>2025-10-01</v>
      </c>
      <c r="L15" s="114" t="str">
        <f>VLOOKUP(B15,'Plantilla publicacion'!$A$3:$M$502,12,0)</f>
        <v>2025-12-22</v>
      </c>
      <c r="M15" s="115"/>
      <c r="N15" s="116" t="str">
        <f>VLOOKUP(B15,'Plantilla publicacion'!$A$3:$M$502,13,0)</f>
        <v>142-GRUPO DE TRABAJO DE SERVICIOS ADMINISTRATIVOS Y RECURSOS FÍSICOS</v>
      </c>
    </row>
    <row r="16" spans="1:14" s="12" customFormat="1" ht="25.5" x14ac:dyDescent="0.25">
      <c r="A16" s="5" t="str">
        <f>VLOOKUP(B16,'Plantilla publicacion'!$A$3:$B$502,2,0)</f>
        <v>Producto</v>
      </c>
      <c r="B16" s="105" t="s">
        <v>864</v>
      </c>
      <c r="C16" s="166" t="str">
        <f>VLOOKUP(B16,'Plantilla publicacion'!$A$3:$R$502,17,0)</f>
        <v>PND - 5-31-5-b- Convergencia regional - Entidades públicas territoriales y nacionales fortalecidas / PES - Transformación Institucional</v>
      </c>
      <c r="D16" s="166" t="str">
        <f>VLOOKUP(B16,'Plantilla publicacion'!$A$3:$M$502,6,0)</f>
        <v>60-Fortalecer el Sistema Integral de Gestión Institucional en el marco del Modelo Integrado de Planeación y gestión para mejorar la prestación del servicio.</v>
      </c>
      <c r="E16" s="166" t="str">
        <f>VLOOKUP(B16,'Plantilla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166" t="str">
        <f>VLOOKUP(B16,'Plantilla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66" t="str">
        <f>VLOOKUP(B16,'Plantilla publicacion'!$A$3:$M$502,7,0)</f>
        <v>FUNCIONAMIENTO</v>
      </c>
      <c r="H16" s="107" t="str">
        <f>VLOOKUP(B16,'Plantilla publicacion'!$A$3:$M$502,8,0)</f>
        <v>Formatos de actos administrativos, estandarizados (Correo electrónico dirigido  al Grupo de Operaciones con los formatos predeterminados actualizados, entregados)</v>
      </c>
      <c r="I16" s="107">
        <f>VLOOKUP(B16,'Plantilla publicacion'!$A$3:$M$502,9,0)</f>
        <v>100</v>
      </c>
      <c r="J16" s="107" t="str">
        <f>VLOOKUP(B16,'Plantilla publicacion'!$A$3:$M$502,10,0)</f>
        <v>Porcentual</v>
      </c>
      <c r="K16" s="107" t="str">
        <f>VLOOKUP(B16,'Plantilla publicacion'!$A$3:$M$502,11,0)</f>
        <v>2025-01-20</v>
      </c>
      <c r="L16" s="107" t="str">
        <f>VLOOKUP(B16,'Plantilla publicacion'!$A$3:$M$502,12,0)</f>
        <v>2025-12-31</v>
      </c>
      <c r="M16" s="15">
        <f>IF(ISERROR(VLOOKUP(B16,'Plantilla publicacion'!$A$3:$P$501,16,0)),"NA",VLOOKUP(B16,'Plantilla publicacion'!$A$3:$P$501,16,0))</f>
        <v>0</v>
      </c>
      <c r="N16" s="108" t="str">
        <f>VLOOKUP(B16,'Plantilla publicacion'!$A$3:$M$502,13,0)</f>
        <v>2020-DIRECCIÓN DE NUEVAS CREACIONES</v>
      </c>
    </row>
    <row r="17" spans="1:14" s="14" customFormat="1" ht="38.25" x14ac:dyDescent="0.25">
      <c r="A17" s="13" t="str">
        <f>VLOOKUP(B17,'Plantilla publicacion'!$A$3:$B$502,2,0)</f>
        <v>Actividad propia</v>
      </c>
      <c r="B17" s="109" t="s">
        <v>866</v>
      </c>
      <c r="C17" s="164"/>
      <c r="D17" s="164">
        <f>VLOOKUP(B17,'Plantilla publicacion'!$A$3:$M$502,6,0)</f>
        <v>0</v>
      </c>
      <c r="E17" s="164"/>
      <c r="F17" s="164"/>
      <c r="G17" s="164">
        <f>VLOOKUP(B17,'Plantilla publicacion'!$A$3:$M$502,7,0)</f>
        <v>0</v>
      </c>
      <c r="H17" s="6" t="str">
        <f>VLOOKUP(B17,'Plantilla publicacion'!$A$3:$M$502,8,0)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publicacion'!$A$3:$M$502,9,0)</f>
        <v>100</v>
      </c>
      <c r="J17" s="6" t="str">
        <f>VLOOKUP(B17,'Plantilla publicacion'!$A$3:$M$502,10,0)</f>
        <v>Porcentual</v>
      </c>
      <c r="K17" s="7" t="str">
        <f>VLOOKUP(B17,'Plantilla publicacion'!$A$3:$M$502,11,0)</f>
        <v>2025-01-20</v>
      </c>
      <c r="L17" s="7" t="str">
        <f>VLOOKUP(B17,'Plantilla publicacion'!$A$3:$M$502,12,0)</f>
        <v>2025-12-31</v>
      </c>
      <c r="M17" s="59"/>
      <c r="N17" s="110" t="str">
        <f>VLOOKUP(B17,'Plantilla publicacion'!$A$3:$M$502,13,0)</f>
        <v>2020-DIRECCIÓN DE NUEVAS CREACIONES</v>
      </c>
    </row>
    <row r="18" spans="1:14" s="14" customFormat="1" ht="39" thickBot="1" x14ac:dyDescent="0.3">
      <c r="A18" s="13" t="str">
        <f>VLOOKUP(B18,'Plantilla publicacion'!$A$3:$B$502,2,0)</f>
        <v>Actividad propia</v>
      </c>
      <c r="B18" s="111" t="s">
        <v>868</v>
      </c>
      <c r="C18" s="165"/>
      <c r="D18" s="165">
        <f>VLOOKUP(B18,'Plantilla publicacion'!$A$3:$M$502,6,0)</f>
        <v>0</v>
      </c>
      <c r="E18" s="165"/>
      <c r="F18" s="165"/>
      <c r="G18" s="165">
        <f>VLOOKUP(B18,'Plantilla publicacion'!$A$3:$M$502,7,0)</f>
        <v>0</v>
      </c>
      <c r="H18" s="113" t="str">
        <f>VLOOKUP(B18,'Plantilla publicacion'!$A$3:$M$502,8,0)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13">
        <f>VLOOKUP(B18,'Plantilla publicacion'!$A$3:$M$502,9,0)</f>
        <v>100</v>
      </c>
      <c r="J18" s="113" t="str">
        <f>VLOOKUP(B18,'Plantilla publicacion'!$A$3:$M$502,10,0)</f>
        <v>Porcentual</v>
      </c>
      <c r="K18" s="114" t="str">
        <f>VLOOKUP(B18,'Plantilla publicacion'!$A$3:$M$502,11,0)</f>
        <v>2025-01-20</v>
      </c>
      <c r="L18" s="114" t="str">
        <f>VLOOKUP(B18,'Plantilla publicacion'!$A$3:$M$502,12,0)</f>
        <v>2025-12-31</v>
      </c>
      <c r="M18" s="115"/>
      <c r="N18" s="116" t="str">
        <f>VLOOKUP(B18,'Plantilla publicacion'!$A$3:$M$502,13,0)</f>
        <v>2020-DIRECCIÓN DE NUEVAS CREACIONES</v>
      </c>
    </row>
    <row r="19" spans="1:14" s="12" customFormat="1" ht="51" x14ac:dyDescent="0.25">
      <c r="A19" s="5" t="str">
        <f>VLOOKUP(B19,'Plantilla publicacion'!$A$3:$B$502,2,0)</f>
        <v>Producto</v>
      </c>
      <c r="B19" s="15" t="s">
        <v>1070</v>
      </c>
      <c r="C19" s="164" t="str">
        <f>VLOOKUP(B19,'Plantilla publicacion'!$A$3:$R$502,17,0)</f>
        <v>PND - 5-31-5-b- Convergencia regional - Entidades públicas territoriales y nacionales fortalecidas / PES - Transformación Institucional</v>
      </c>
      <c r="D19" s="164" t="str">
        <f>VLOOKUP(B19,'Plantilla publicacion'!$A$3:$M$502,6,0)</f>
        <v>81-Mejorar la oportunidad en la atención de trámites y servicios.</v>
      </c>
      <c r="E19" s="164" t="str">
        <f>VLOOKUP(B19,'Plantilla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164" t="str">
        <f>VLOOKUP(B19,'Plantilla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164" t="str">
        <f>VLOOKUP(B19,'Plantilla publicacion'!$A$3:$M$502,7,0)</f>
        <v>C-3503-0200-0012-20104c</v>
      </c>
      <c r="H19" s="15" t="str">
        <f>VLOOKUP(B19,'Plantilla publicacion'!$A$3:$M$502,8,0)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publicacion'!$A$3:$M$502,9,0)</f>
        <v>1</v>
      </c>
      <c r="J19" s="15" t="str">
        <f>VLOOKUP(B19,'Plantilla publicacion'!$A$3:$M$502,10,0)</f>
        <v>Númerica</v>
      </c>
      <c r="K19" s="15" t="str">
        <f>VLOOKUP(B19,'Plantilla publicacion'!$A$3:$M$502,11,0)</f>
        <v>2025-02-03</v>
      </c>
      <c r="L19" s="15" t="str">
        <f>VLOOKUP(B19,'Plantilla publicacion'!$A$3:$M$502,12,0)</f>
        <v>2025-08-29</v>
      </c>
      <c r="M19" s="15">
        <f>IF(ISERROR(VLOOKUP(B19,'Plantilla publicacion'!$A$3:$P$501,16,0)),"NA",VLOOKUP(B19,'Plantilla publicacion'!$A$3:$P$501,16,0))</f>
        <v>0</v>
      </c>
      <c r="N19" s="15" t="str">
        <f>VLOOKUP(B19,'Plantilla publicacion'!$A$3:$M$502,13,0)</f>
        <v>7100-DIRECCIÓN DE INVESTIGACIONES DE PROTECCIÓN DE DATOS PERSONALES</v>
      </c>
    </row>
    <row r="20" spans="1:14" s="14" customFormat="1" ht="38.25" x14ac:dyDescent="0.25">
      <c r="A20" s="13" t="str">
        <f>VLOOKUP(B20,'Plantilla publicacion'!$A$3:$B$502,2,0)</f>
        <v>Actividad propia</v>
      </c>
      <c r="B20" s="6" t="s">
        <v>1073</v>
      </c>
      <c r="C20" s="164"/>
      <c r="D20" s="164">
        <f>VLOOKUP(B20,'Plantilla publicacion'!$A$3:$M$502,6,0)</f>
        <v>0</v>
      </c>
      <c r="E20" s="164"/>
      <c r="F20" s="164"/>
      <c r="G20" s="164">
        <f>VLOOKUP(B20,'Plantilla publicacion'!$A$3:$M$502,7,0)</f>
        <v>0</v>
      </c>
      <c r="H20" s="6" t="str">
        <f>VLOOKUP(B20,'Plantilla publicacion'!$A$3:$M$502,8,0)</f>
        <v>Realizar el diseño de la integración de la herramienta del Detector de Políticas con el Registro Nacional de Bases de Datos (Documento técnico con los diagramas de componentes requeridos y la descripción de cada uno)</v>
      </c>
      <c r="I20" s="6">
        <f>VLOOKUP(B20,'Plantilla publicacion'!$A$3:$M$502,9,0)</f>
        <v>1</v>
      </c>
      <c r="J20" s="6" t="str">
        <f>VLOOKUP(B20,'Plantilla publicacion'!$A$3:$M$502,10,0)</f>
        <v>Númerica</v>
      </c>
      <c r="K20" s="7" t="str">
        <f>VLOOKUP(B20,'Plantilla publicacion'!$A$3:$M$502,11,0)</f>
        <v>2025-02-03</v>
      </c>
      <c r="L20" s="7" t="str">
        <f>VLOOKUP(B20,'Plantilla publicacion'!$A$3:$M$502,12,0)</f>
        <v>2025-03-17</v>
      </c>
      <c r="M20" s="59"/>
      <c r="N20" s="17" t="str">
        <f>VLOOKUP(B20,'Plantilla publicacion'!$A$3:$M$502,13,0)</f>
        <v>7100-DIRECCIÓN DE INVESTIGACIONES DE PROTECCIÓN DE DATOS PERSONALES</v>
      </c>
    </row>
    <row r="21" spans="1:14" s="14" customFormat="1" ht="51" x14ac:dyDescent="0.25">
      <c r="A21" s="13" t="str">
        <f>VLOOKUP(B21,'Plantilla publicacion'!$A$3:$B$502,2,0)</f>
        <v>Actividad propia</v>
      </c>
      <c r="B21" s="6" t="s">
        <v>1075</v>
      </c>
      <c r="C21" s="164"/>
      <c r="D21" s="164">
        <f>VLOOKUP(B21,'Plantilla publicacion'!$A$3:$M$502,6,0)</f>
        <v>0</v>
      </c>
      <c r="E21" s="164"/>
      <c r="F21" s="164"/>
      <c r="G21" s="164">
        <f>VLOOKUP(B21,'Plantilla publicacion'!$A$3:$M$502,7,0)</f>
        <v>0</v>
      </c>
      <c r="H21" s="6" t="str">
        <f>VLOOKUP(B21,'Plantilla publicacion'!$A$3:$M$502,8,0)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publicacion'!$A$3:$M$502,9,0)</f>
        <v>1</v>
      </c>
      <c r="J21" s="6" t="str">
        <f>VLOOKUP(B21,'Plantilla publicacion'!$A$3:$M$502,10,0)</f>
        <v>Númerica</v>
      </c>
      <c r="K21" s="7" t="str">
        <f>VLOOKUP(B21,'Plantilla publicacion'!$A$3:$M$502,11,0)</f>
        <v>2025-03-18</v>
      </c>
      <c r="L21" s="7" t="str">
        <f>VLOOKUP(B21,'Plantilla publicacion'!$A$3:$M$502,12,0)</f>
        <v>2025-05-29</v>
      </c>
      <c r="M21" s="59"/>
      <c r="N21" s="17" t="str">
        <f>VLOOKUP(B21,'Plantilla publicacion'!$A$3:$M$502,13,0)</f>
        <v>7100-DIRECCIÓN DE INVESTIGACIONES DE PROTECCIÓN DE DATOS PERSONALES</v>
      </c>
    </row>
    <row r="22" spans="1:14" s="14" customFormat="1" ht="38.25" x14ac:dyDescent="0.25">
      <c r="A22" s="13" t="str">
        <f>VLOOKUP(B22,'Plantilla publicacion'!$A$3:$B$502,2,0)</f>
        <v>Actividad propia</v>
      </c>
      <c r="B22" s="6" t="s">
        <v>1078</v>
      </c>
      <c r="C22" s="164"/>
      <c r="D22" s="164">
        <f>VLOOKUP(B22,'Plantilla publicacion'!$A$3:$M$502,6,0)</f>
        <v>0</v>
      </c>
      <c r="E22" s="164"/>
      <c r="F22" s="164"/>
      <c r="G22" s="164">
        <f>VLOOKUP(B22,'Plantilla publicacion'!$A$3:$M$502,7,0)</f>
        <v>0</v>
      </c>
      <c r="H22" s="6" t="str">
        <f>VLOOKUP(B22,'Plantilla publicacion'!$A$3:$M$502,8,0)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publicacion'!$A$3:$M$502,9,0)</f>
        <v>1</v>
      </c>
      <c r="J22" s="6" t="str">
        <f>VLOOKUP(B22,'Plantilla publicacion'!$A$3:$M$502,10,0)</f>
        <v>Númerica</v>
      </c>
      <c r="K22" s="7" t="str">
        <f>VLOOKUP(B22,'Plantilla publicacion'!$A$3:$M$502,11,0)</f>
        <v>2025-06-03</v>
      </c>
      <c r="L22" s="7" t="str">
        <f>VLOOKUP(B22,'Plantilla publicacion'!$A$3:$M$502,12,0)</f>
        <v>2025-06-27</v>
      </c>
      <c r="M22" s="59"/>
      <c r="N22" s="17" t="str">
        <f>VLOOKUP(B22,'Plantilla publicacion'!$A$3:$M$502,13,0)</f>
        <v>7100-DIRECCIÓN DE INVESTIGACIONES DE PROTECCIÓN DE DATOS PERSONALES</v>
      </c>
    </row>
    <row r="23" spans="1:14" s="14" customFormat="1" ht="38.25" x14ac:dyDescent="0.25">
      <c r="A23" s="13" t="str">
        <f>VLOOKUP(B23,'Plantilla publicacion'!$A$3:$B$502,2,0)</f>
        <v>Actividad propia</v>
      </c>
      <c r="B23" s="6" t="s">
        <v>1079</v>
      </c>
      <c r="C23" s="164"/>
      <c r="D23" s="164">
        <f>VLOOKUP(B23,'Plantilla publicacion'!$A$3:$M$502,6,0)</f>
        <v>0</v>
      </c>
      <c r="E23" s="164"/>
      <c r="F23" s="164"/>
      <c r="G23" s="164">
        <f>VLOOKUP(B23,'Plantilla publicacion'!$A$3:$M$502,7,0)</f>
        <v>0</v>
      </c>
      <c r="H23" s="6" t="str">
        <f>VLOOKUP(B23,'Plantilla publicacion'!$A$3:$M$502,8,0)</f>
        <v>Realizar capacitación a los usuarios funcionales para socializar el manejo del servicio del Detector de Políticas como parte del sistema RNBD (Actas de Capacitación realizadas a los usuarios funcionales)</v>
      </c>
      <c r="I23" s="6">
        <f>VLOOKUP(B23,'Plantilla publicacion'!$A$3:$M$502,9,0)</f>
        <v>1</v>
      </c>
      <c r="J23" s="6" t="str">
        <f>VLOOKUP(B23,'Plantilla publicacion'!$A$3:$M$502,10,0)</f>
        <v>Númerica</v>
      </c>
      <c r="K23" s="7" t="str">
        <f>VLOOKUP(B23,'Plantilla publicacion'!$A$3:$M$502,11,0)</f>
        <v>2025-07-01</v>
      </c>
      <c r="L23" s="7" t="str">
        <f>VLOOKUP(B23,'Plantilla publicacion'!$A$3:$M$502,12,0)</f>
        <v>2025-07-30</v>
      </c>
      <c r="M23" s="59"/>
      <c r="N23" s="17" t="str">
        <f>VLOOKUP(B23,'Plantilla publicacion'!$A$3:$M$502,13,0)</f>
        <v>7100-DIRECCIÓN DE INVESTIGACIONES DE PROTECCIÓN DE DATOS PERSONALES</v>
      </c>
    </row>
    <row r="24" spans="1:14" s="14" customFormat="1" ht="39" thickBot="1" x14ac:dyDescent="0.3">
      <c r="A24" s="13" t="str">
        <f>VLOOKUP(B24,'Plantilla publicacion'!$A$3:$B$502,2,0)</f>
        <v>Actividad propia</v>
      </c>
      <c r="B24" s="11" t="s">
        <v>1082</v>
      </c>
      <c r="C24" s="164"/>
      <c r="D24" s="164">
        <f>VLOOKUP(B24,'Plantilla publicacion'!$A$3:$M$502,6,0)</f>
        <v>0</v>
      </c>
      <c r="E24" s="164"/>
      <c r="F24" s="164"/>
      <c r="G24" s="164">
        <f>VLOOKUP(B24,'Plantilla publicacion'!$A$3:$M$502,7,0)</f>
        <v>0</v>
      </c>
      <c r="H24" s="11" t="str">
        <f>VLOOKUP(B24,'Plantilla publicacion'!$A$3:$M$502,8,0)</f>
        <v>Realizar paso a producción de la versión del sistema RNBD que incluya la integración con el Detector de Políticas (Informe que evidencie el paso a producción)</v>
      </c>
      <c r="I24" s="11">
        <f>VLOOKUP(B24,'Plantilla publicacion'!$A$3:$M$502,9,0)</f>
        <v>1</v>
      </c>
      <c r="J24" s="11" t="str">
        <f>VLOOKUP(B24,'Plantilla publicacion'!$A$3:$M$502,10,0)</f>
        <v>Númerica</v>
      </c>
      <c r="K24" s="117" t="str">
        <f>VLOOKUP(B24,'Plantilla publicacion'!$A$3:$M$502,11,0)</f>
        <v>2025-07-31</v>
      </c>
      <c r="L24" s="117" t="str">
        <f>VLOOKUP(B24,'Plantilla publicacion'!$A$3:$M$502,12,0)</f>
        <v>2025-08-29</v>
      </c>
      <c r="M24" s="118"/>
      <c r="N24" s="119" t="str">
        <f>VLOOKUP(B24,'Plantilla publicacion'!$A$3:$M$502,13,0)</f>
        <v>7100-DIRECCIÓN DE INVESTIGACIONES DE PROTECCIÓN DE DATOS PERSONALES</v>
      </c>
    </row>
    <row r="25" spans="1:14" s="12" customFormat="1" ht="38.25" x14ac:dyDescent="0.25">
      <c r="A25" s="5" t="str">
        <f>VLOOKUP(B25,'Plantilla publicacion'!$A$3:$B$502,2,0)</f>
        <v>Producto</v>
      </c>
      <c r="B25" s="105" t="s">
        <v>1084</v>
      </c>
      <c r="C25" s="166" t="str">
        <f>VLOOKUP(B25,'Plantilla publicacion'!$A$3:$R$502,17,0)</f>
        <v>PND - 5-31-5-d- Convergencia regional - Gobierno digital para la gente / PES - Transformación Institucional</v>
      </c>
      <c r="D25" s="166" t="str">
        <f>VLOOKUP(B25,'Plantilla publicacion'!$A$3:$M$502,6,0)</f>
        <v>62-Fortalecer la infraestructura, uso y aprovechamiento de las tecnologías de la información, para optimizar la capacidad institucional</v>
      </c>
      <c r="E25" s="166" t="str">
        <f>VLOOKUP(B25,'Plantilla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166" t="str">
        <f>VLOOKUP(B25,'Plantilla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166" t="str">
        <f>VLOOKUP(B25,'Plantilla publicacion'!$A$3:$M$502,7,0)</f>
        <v>C-3503-0200-0012-20104c</v>
      </c>
      <c r="H25" s="107" t="str">
        <f>VLOOKUP(B25,'Plantilla publicacion'!$A$3:$M$502,8,0)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7">
        <f>VLOOKUP(B25,'Plantilla publicacion'!$A$3:$M$502,9,0)</f>
        <v>1</v>
      </c>
      <c r="J25" s="107" t="str">
        <f>VLOOKUP(B25,'Plantilla publicacion'!$A$3:$M$502,10,0)</f>
        <v>Númerica</v>
      </c>
      <c r="K25" s="107" t="str">
        <f>VLOOKUP(B25,'Plantilla publicacion'!$A$3:$M$502,11,0)</f>
        <v>2025-02-03</v>
      </c>
      <c r="L25" s="107" t="str">
        <f>VLOOKUP(B25,'Plantilla publicacion'!$A$3:$M$502,12,0)</f>
        <v>2025-10-30</v>
      </c>
      <c r="M25" s="15">
        <f>IF(ISERROR(VLOOKUP(B25,'Plantilla publicacion'!$A$3:$P$501,16,0)),"NA",VLOOKUP(B25,'Plantilla publicacion'!$A$3:$P$501,16,0))</f>
        <v>0</v>
      </c>
      <c r="N25" s="108" t="str">
        <f>VLOOKUP(B25,'Plantilla publicacion'!$A$3:$M$502,13,0)</f>
        <v>20-OFICINA DE TECNOLOGÍA E INFORMÁTICA;
7200-DIRECCION DE HABEAS DATA</v>
      </c>
    </row>
    <row r="26" spans="1:14" s="14" customFormat="1" ht="38.25" x14ac:dyDescent="0.25">
      <c r="A26" s="13" t="str">
        <f>VLOOKUP(B26,'Plantilla publicacion'!$A$3:$B$502,2,0)</f>
        <v>Actividad propia</v>
      </c>
      <c r="B26" s="109" t="s">
        <v>1088</v>
      </c>
      <c r="C26" s="164"/>
      <c r="D26" s="164">
        <f>VLOOKUP(B26,'Plantilla publicacion'!$A$3:$M$502,6,0)</f>
        <v>0</v>
      </c>
      <c r="E26" s="164"/>
      <c r="F26" s="164"/>
      <c r="G26" s="164">
        <f>VLOOKUP(B26,'Plantilla publicacion'!$A$3:$M$502,7,0)</f>
        <v>0</v>
      </c>
      <c r="H26" s="6" t="str">
        <f>VLOOKUP(B26,'Plantilla publicacion'!$A$3:$M$502,8,0)</f>
        <v>Elaborar y aprobar requerimiento (1. Formato Solicitud de Requerimientos a Sistemas de Información GS03-F18, 2. Formato Lista de Chequeo de Requisitos de Seguridad de la Información GS03-F27 (Opcional) )</v>
      </c>
      <c r="I26" s="6">
        <f>VLOOKUP(B26,'Plantilla publicacion'!$A$3:$M$502,9,0)</f>
        <v>1</v>
      </c>
      <c r="J26" s="6" t="str">
        <f>VLOOKUP(B26,'Plantilla publicacion'!$A$3:$M$502,10,0)</f>
        <v>Númerica</v>
      </c>
      <c r="K26" s="7" t="str">
        <f>VLOOKUP(B26,'Plantilla publicacion'!$A$3:$M$502,11,0)</f>
        <v>2025-02-03</v>
      </c>
      <c r="L26" s="7" t="str">
        <f>VLOOKUP(B26,'Plantilla publicacion'!$A$3:$M$502,12,0)</f>
        <v>2025-04-30</v>
      </c>
      <c r="M26" s="59"/>
      <c r="N26" s="110" t="str">
        <f>VLOOKUP(B26,'Plantilla publicacion'!$A$3:$M$502,13,0)</f>
        <v>20-OFICINA DE TECNOLOGÍA E INFORMÁTICA;
7200-DIRECCION DE HABEAS DATA</v>
      </c>
    </row>
    <row r="27" spans="1:14" s="14" customFormat="1" ht="25.5" x14ac:dyDescent="0.25">
      <c r="A27" s="13" t="str">
        <f>VLOOKUP(B27,'Plantilla publicacion'!$A$3:$B$502,2,0)</f>
        <v>Actividad sin participación</v>
      </c>
      <c r="B27" s="109" t="s">
        <v>1090</v>
      </c>
      <c r="C27" s="164"/>
      <c r="D27" s="164">
        <f>VLOOKUP(B27,'Plantilla publicacion'!$A$3:$M$502,6,0)</f>
        <v>0</v>
      </c>
      <c r="E27" s="164"/>
      <c r="F27" s="164"/>
      <c r="G27" s="164">
        <f>VLOOKUP(B27,'Plantilla publicacion'!$A$3:$M$502,7,0)</f>
        <v>0</v>
      </c>
      <c r="H27" s="6" t="str">
        <f>VLOOKUP(B27,'Plantilla publicacion'!$A$3:$M$502,8,0)</f>
        <v>Diseñar la solución (1. Anteproyecto (Alcance, estado del arte, metodología, métricas, cronograma, etc.) / Único entregable)</v>
      </c>
      <c r="I27" s="6">
        <f>VLOOKUP(B27,'Plantilla publicacion'!$A$3:$M$502,9,0)</f>
        <v>1</v>
      </c>
      <c r="J27" s="6" t="str">
        <f>VLOOKUP(B27,'Plantilla publicacion'!$A$3:$M$502,10,0)</f>
        <v>Númerica</v>
      </c>
      <c r="K27" s="7" t="str">
        <f>VLOOKUP(B27,'Plantilla publicacion'!$A$3:$M$502,11,0)</f>
        <v>2025-05-02</v>
      </c>
      <c r="L27" s="7" t="str">
        <f>VLOOKUP(B27,'Plantilla publicacion'!$A$3:$M$502,12,0)</f>
        <v>2025-07-01</v>
      </c>
      <c r="M27" s="59"/>
      <c r="N27" s="110" t="str">
        <f>VLOOKUP(B27,'Plantilla publicacion'!$A$3:$M$502,13,0)</f>
        <v>20-OFICINA DE TECNOLOGÍA E INFORMÁTICA</v>
      </c>
    </row>
    <row r="28" spans="1:14" s="13" customFormat="1" ht="38.25" x14ac:dyDescent="0.25">
      <c r="A28" s="13" t="str">
        <f>VLOOKUP(B28,'Plantilla publicacion'!$A$3:$B$502,2,0)</f>
        <v>Actividad sin participación</v>
      </c>
      <c r="B28" s="109" t="s">
        <v>1091</v>
      </c>
      <c r="C28" s="164"/>
      <c r="D28" s="164">
        <f>VLOOKUP(B28,'Plantilla publicacion'!$A$3:$M$502,6,0)</f>
        <v>0</v>
      </c>
      <c r="E28" s="164"/>
      <c r="F28" s="164"/>
      <c r="G28" s="164">
        <f>VLOOKUP(B28,'Plantilla publicacion'!$A$3:$M$502,7,0)</f>
        <v>0</v>
      </c>
      <c r="H28" s="6" t="str">
        <f>VLOOKUP(B28,'Plantilla publicacion'!$A$3:$M$502,8,0)</f>
        <v>Planeación y gestión de la solución  (1. Reporte planeación de tareas, linea base de requerimientos (historias de usuario) y entregables  en la herramienta devops 2. plan de pruebas diseñado y registrado en la herramienta devops)</v>
      </c>
      <c r="I28" s="6">
        <f>VLOOKUP(B28,'Plantilla publicacion'!$A$3:$M$502,9,0)</f>
        <v>1</v>
      </c>
      <c r="J28" s="6" t="str">
        <f>VLOOKUP(B28,'Plantilla publicacion'!$A$3:$M$502,10,0)</f>
        <v>Númerica</v>
      </c>
      <c r="K28" s="7" t="str">
        <f>VLOOKUP(B28,'Plantilla publicacion'!$A$3:$M$502,11,0)</f>
        <v>2025-07-01</v>
      </c>
      <c r="L28" s="7" t="str">
        <f>VLOOKUP(B28,'Plantilla publicacion'!$A$3:$M$502,12,0)</f>
        <v>2025-07-31</v>
      </c>
      <c r="M28" s="59"/>
      <c r="N28" s="110" t="str">
        <f>VLOOKUP(B28,'Plantilla publicacion'!$A$3:$M$502,13,0)</f>
        <v>20-OFICINA DE TECNOLOGÍA E INFORMÁTICA</v>
      </c>
    </row>
    <row r="29" spans="1:14" s="14" customFormat="1" ht="26.25" thickBot="1" x14ac:dyDescent="0.3">
      <c r="A29" s="13" t="str">
        <f>VLOOKUP(B29,'Plantilla publicacion'!$A$3:$B$502,2,0)</f>
        <v>Actividad sin participación</v>
      </c>
      <c r="B29" s="111" t="s">
        <v>1092</v>
      </c>
      <c r="C29" s="165"/>
      <c r="D29" s="165">
        <f>VLOOKUP(B29,'Plantilla publicacion'!$A$3:$M$502,6,0)</f>
        <v>0</v>
      </c>
      <c r="E29" s="165"/>
      <c r="F29" s="165"/>
      <c r="G29" s="165">
        <f>VLOOKUP(B29,'Plantilla publicacion'!$A$3:$M$502,7,0)</f>
        <v>0</v>
      </c>
      <c r="H29" s="113" t="str">
        <f>VLOOKUP(B29,'Plantilla publicacion'!$A$3:$M$502,8,0)</f>
        <v>Desarrollo de la solución (1. Captura de pantalla del Código fuente registrado en devops / 2. Captura de pantalla  de casos de prueba ejecutados por desarrollo. 3. Informe de desarrollo )</v>
      </c>
      <c r="I29" s="113">
        <f>VLOOKUP(B29,'Plantilla publicacion'!$A$3:$M$502,9,0)</f>
        <v>1</v>
      </c>
      <c r="J29" s="113" t="str">
        <f>VLOOKUP(B29,'Plantilla publicacion'!$A$3:$M$502,10,0)</f>
        <v>Númerica</v>
      </c>
      <c r="K29" s="114" t="str">
        <f>VLOOKUP(B29,'Plantilla publicacion'!$A$3:$M$502,11,0)</f>
        <v>2025-08-01</v>
      </c>
      <c r="L29" s="114" t="str">
        <f>VLOOKUP(B29,'Plantilla publicacion'!$A$3:$M$502,12,0)</f>
        <v>2025-10-30</v>
      </c>
      <c r="M29" s="115"/>
      <c r="N29" s="116" t="str">
        <f>VLOOKUP(B29,'Plantilla publicacion'!$A$3:$M$502,13,0)</f>
        <v>20-OFICINA DE TECNOLOGÍA E INFORMÁTICA</v>
      </c>
    </row>
    <row r="30" spans="1:14" s="12" customFormat="1" ht="25.5" x14ac:dyDescent="0.25">
      <c r="A30" s="5" t="str">
        <f>VLOOKUP(B30,'Plantilla publicacion'!$A$3:$B$502,2,0)</f>
        <v>Producto</v>
      </c>
      <c r="B30" s="15" t="s">
        <v>1286</v>
      </c>
      <c r="C30" s="164" t="str">
        <f>VLOOKUP(B30,'Plantilla publicacion'!$A$3:$R$502,17,0)</f>
        <v>PND - 5-31-5-b- Convergencia regional - Entidades públicas territoriales y nacionales fortalecidas / PES - Transformación Institucional</v>
      </c>
      <c r="D30" s="164" t="str">
        <f>VLOOKUP(B30,'Plantilla publicacion'!$A$3:$M$502,6,0)</f>
        <v>60-Fortalecer el Sistema Integral de Gestión Institucional en el marco del Modelo Integrado de Planeación y gestión para mejorar la prestación del servicio.</v>
      </c>
      <c r="E30" s="164" t="str">
        <f>VLOOKUP(B30,'Plantilla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164" t="str">
        <f>VLOOKUP(B30,'Plantilla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164" t="str">
        <f>VLOOKUP(B30,'Plantilla publicacion'!$A$3:$M$502,7,0)</f>
        <v>C-3503-0200-0016-40401c</v>
      </c>
      <c r="H30" s="15" t="str">
        <f>VLOOKUP(B30,'Plantilla publicacion'!$A$3:$M$502,8,0)</f>
        <v>Proyectos estratégicos transversales estructurados y ejecutados (Informe de resultados)</v>
      </c>
      <c r="I30" s="15">
        <f>VLOOKUP(B30,'Plantilla publicacion'!$A$3:$M$502,9,0)</f>
        <v>100</v>
      </c>
      <c r="J30" s="15" t="str">
        <f>VLOOKUP(B30,'Plantilla publicacion'!$A$3:$M$502,10,0)</f>
        <v>Porcentual</v>
      </c>
      <c r="K30" s="15" t="str">
        <f>VLOOKUP(B30,'Plantilla publicacion'!$A$3:$M$502,11,0)</f>
        <v>2025-02-24</v>
      </c>
      <c r="L30" s="15" t="str">
        <f>VLOOKUP(B30,'Plantilla publicacion'!$A$3:$M$502,12,0)</f>
        <v>2025-12-19</v>
      </c>
      <c r="M30" s="15">
        <f>IF(ISERROR(VLOOKUP(B30,'Plantilla publicacion'!$A$3:$P$501,16,0)),"NA",VLOOKUP(B30,'Plantilla publicacion'!$A$3:$P$501,16,0))</f>
        <v>0</v>
      </c>
      <c r="N30" s="15" t="str">
        <f>VLOOKUP(B30,'Plantilla publicacion'!$A$3:$M$502,13,0)</f>
        <v>30-OFICINA ASESORA DE PLANEACIÓN</v>
      </c>
    </row>
    <row r="31" spans="1:14" s="13" customFormat="1" ht="38.25" x14ac:dyDescent="0.25">
      <c r="A31" s="13" t="str">
        <f>VLOOKUP(B31,'Plantilla publicacion'!$A$3:$B$502,2,0)</f>
        <v>Actividad propia</v>
      </c>
      <c r="B31" s="6" t="s">
        <v>1288</v>
      </c>
      <c r="C31" s="164"/>
      <c r="D31" s="164">
        <f>VLOOKUP(B31,'Plantilla publicacion'!$A$3:$M$502,6,0)</f>
        <v>0</v>
      </c>
      <c r="E31" s="164"/>
      <c r="F31" s="164"/>
      <c r="G31" s="164">
        <f>VLOOKUP(B31,'Plantilla publicacion'!$A$3:$M$502,7,0)</f>
        <v>0</v>
      </c>
      <c r="H31" s="6" t="str">
        <f>VLOOKUP(B31,'Plantilla publicacion'!$A$3:$M$502,8,0)</f>
        <v>Identificar y someter a aprobación del Despacho, la definición de 2 proyectos estratégicos de impacto transversal  a ser ejecutados (proyectos estratégicos de impacto transversal identificados y aprobados)</v>
      </c>
      <c r="I31" s="6">
        <f>VLOOKUP(B31,'Plantilla publicacion'!$A$3:$M$502,9,0)</f>
        <v>2</v>
      </c>
      <c r="J31" s="6" t="str">
        <f>VLOOKUP(B31,'Plantilla publicacion'!$A$3:$M$502,10,0)</f>
        <v>Númerica</v>
      </c>
      <c r="K31" s="7" t="str">
        <f>VLOOKUP(B31,'Plantilla publicacion'!$A$3:$M$502,11,0)</f>
        <v>2025-02-24</v>
      </c>
      <c r="L31" s="7" t="str">
        <f>VLOOKUP(B31,'Plantilla publicacion'!$A$3:$M$502,12,0)</f>
        <v>2025-03-07</v>
      </c>
      <c r="M31" s="59"/>
      <c r="N31" s="17" t="str">
        <f>VLOOKUP(B31,'Plantilla publicacion'!$A$3:$M$502,13,0)</f>
        <v>30-OFICINA ASESORA DE PLANEACIÓN</v>
      </c>
    </row>
    <row r="32" spans="1:14" s="13" customFormat="1" ht="25.5" x14ac:dyDescent="0.25">
      <c r="A32" s="13" t="str">
        <f>VLOOKUP(B32,'Plantilla publicacion'!$A$3:$B$502,2,0)</f>
        <v>Actividad propia</v>
      </c>
      <c r="B32" s="6" t="s">
        <v>1291</v>
      </c>
      <c r="C32" s="164"/>
      <c r="D32" s="164">
        <f>VLOOKUP(B32,'Plantilla publicacion'!$A$3:$M$502,6,0)</f>
        <v>0</v>
      </c>
      <c r="E32" s="164"/>
      <c r="F32" s="164"/>
      <c r="G32" s="164">
        <f>VLOOKUP(B32,'Plantilla publicacion'!$A$3:$M$502,7,0)</f>
        <v>0</v>
      </c>
      <c r="H32" s="6" t="str">
        <f>VLOOKUP(B32,'Plantilla publicacion'!$A$3:$M$502,8,0)</f>
        <v>Diseñar y concertar el plan de trabajo (actividades hito y responsable) (Plan de trabajo Diseñado y concertado con las áreas involucradas)</v>
      </c>
      <c r="I32" s="6">
        <f>VLOOKUP(B32,'Plantilla publicacion'!$A$3:$M$502,9,0)</f>
        <v>1</v>
      </c>
      <c r="J32" s="6" t="str">
        <f>VLOOKUP(B32,'Plantilla publicacion'!$A$3:$M$502,10,0)</f>
        <v>Númerica</v>
      </c>
      <c r="K32" s="7" t="str">
        <f>VLOOKUP(B32,'Plantilla publicacion'!$A$3:$M$502,11,0)</f>
        <v>2025-03-10</v>
      </c>
      <c r="L32" s="7" t="str">
        <f>VLOOKUP(B32,'Plantilla publicacion'!$A$3:$M$502,12,0)</f>
        <v>2025-04-30</v>
      </c>
      <c r="M32" s="59"/>
      <c r="N32" s="17" t="str">
        <f>VLOOKUP(B32,'Plantilla publicacion'!$A$3:$M$502,13,0)</f>
        <v>30-OFICINA ASESORA DE PLANEACIÓN</v>
      </c>
    </row>
    <row r="33" spans="1:14" s="13" customFormat="1" ht="25.5" x14ac:dyDescent="0.25">
      <c r="A33" s="13" t="str">
        <f>VLOOKUP(B33,'Plantilla publicacion'!$A$3:$B$502,2,0)</f>
        <v>Actividad propia</v>
      </c>
      <c r="B33" s="6" t="s">
        <v>1294</v>
      </c>
      <c r="C33" s="164"/>
      <c r="D33" s="164">
        <f>VLOOKUP(B33,'Plantilla publicacion'!$A$3:$M$502,6,0)</f>
        <v>0</v>
      </c>
      <c r="E33" s="164"/>
      <c r="F33" s="164"/>
      <c r="G33" s="164">
        <f>VLOOKUP(B33,'Plantilla publicacion'!$A$3:$M$502,7,0)</f>
        <v>0</v>
      </c>
      <c r="H33" s="6" t="str">
        <f>VLOOKUP(B33,'Plantilla publicacion'!$A$3:$M$502,8,0)</f>
        <v>Ejecutar el plan de trabajo (Seguimiento al plan de trabajo y evidencias de su cumplimiento)</v>
      </c>
      <c r="I33" s="6">
        <f>VLOOKUP(B33,'Plantilla publicacion'!$A$3:$M$502,9,0)</f>
        <v>100</v>
      </c>
      <c r="J33" s="6" t="str">
        <f>VLOOKUP(B33,'Plantilla publicacion'!$A$3:$M$502,10,0)</f>
        <v>Porcentual</v>
      </c>
      <c r="K33" s="7" t="str">
        <f>VLOOKUP(B33,'Plantilla publicacion'!$A$3:$M$502,11,0)</f>
        <v>2025-05-01</v>
      </c>
      <c r="L33" s="7" t="str">
        <f>VLOOKUP(B33,'Plantilla publicacion'!$A$3:$M$502,12,0)</f>
        <v>2025-11-28</v>
      </c>
      <c r="M33" s="59"/>
      <c r="N33" s="17" t="str">
        <f>VLOOKUP(B33,'Plantilla publicacion'!$A$3:$M$502,13,0)</f>
        <v>30-OFICINA ASESORA DE PLANEACIÓN</v>
      </c>
    </row>
    <row r="34" spans="1:14" s="13" customFormat="1" ht="26.25" thickBot="1" x14ac:dyDescent="0.3">
      <c r="A34" s="13" t="str">
        <f>VLOOKUP(B34,'Plantilla publicacion'!$A$3:$B$502,2,0)</f>
        <v>Actividad propia</v>
      </c>
      <c r="B34" s="11" t="s">
        <v>1295</v>
      </c>
      <c r="C34" s="164"/>
      <c r="D34" s="164">
        <f>VLOOKUP(B34,'Plantilla publicacion'!$A$3:$M$502,6,0)</f>
        <v>0</v>
      </c>
      <c r="E34" s="164"/>
      <c r="F34" s="164"/>
      <c r="G34" s="164">
        <f>VLOOKUP(B34,'Plantilla publicacion'!$A$3:$M$502,7,0)</f>
        <v>0</v>
      </c>
      <c r="H34" s="11" t="str">
        <f>VLOOKUP(B34,'Plantilla publicacion'!$A$3:$M$502,8,0)</f>
        <v>Presentar resultados (Presentación de resultados y  Lista de asistencia reunióno de presentación)</v>
      </c>
      <c r="I34" s="11">
        <f>VLOOKUP(B34,'Plantilla publicacion'!$A$3:$M$502,9,0)</f>
        <v>2</v>
      </c>
      <c r="J34" s="11" t="str">
        <f>VLOOKUP(B34,'Plantilla publicacion'!$A$3:$M$502,10,0)</f>
        <v>Númerica</v>
      </c>
      <c r="K34" s="117" t="str">
        <f>VLOOKUP(B34,'Plantilla publicacion'!$A$3:$M$502,11,0)</f>
        <v>2025-12-01</v>
      </c>
      <c r="L34" s="117" t="str">
        <f>VLOOKUP(B34,'Plantilla publicacion'!$A$3:$M$502,12,0)</f>
        <v>2025-12-19</v>
      </c>
      <c r="M34" s="118"/>
      <c r="N34" s="119" t="str">
        <f>VLOOKUP(B34,'Plantilla publicacion'!$A$3:$M$502,13,0)</f>
        <v>30-OFICINA ASESORA DE PLANEACIÓN</v>
      </c>
    </row>
    <row r="35" spans="1:14" s="12" customFormat="1" ht="51" x14ac:dyDescent="0.25">
      <c r="A35" s="5" t="str">
        <f>VLOOKUP(B35,'Plantilla publicacion'!$A$3:$B$502,2,0)</f>
        <v>Producto</v>
      </c>
      <c r="B35" s="105" t="s">
        <v>1376</v>
      </c>
      <c r="C35" s="166" t="str">
        <f>VLOOKUP(B35,'Plantilla publicacion'!$A$3:$R$502,17,0)</f>
        <v>PND - 5-31-5-b- Convergencia regional - Entidades públicas territoriales y nacionales fortalecidas / PES - Transformación Institucional</v>
      </c>
      <c r="D35" s="166" t="str">
        <f>VLOOKUP(B35,'Plantilla publicacion'!$A$3:$M$502,6,0)</f>
        <v>81-Mejorar la oportunidad en la atención de trámites y servicios.</v>
      </c>
      <c r="E35" s="166" t="str">
        <f>VLOOKUP(B35,'Plantilla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166" t="str">
        <f>VLOOKUP(B35,'Plantilla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166" t="str">
        <f>VLOOKUP(B35,'Plantilla publicacion'!$A$3:$M$502,7,0)</f>
        <v>N/A</v>
      </c>
      <c r="H35" s="107" t="str">
        <f>VLOOKUP(B35,'Plantilla publicacion'!$A$3:$M$502,8,0)</f>
        <v>Herramienta de control y gestión de los tiempos de las actividades de los procedimientos de la Delegatura, diseñada y probada  (Matrices con el registro  de los tiempos de cada actividad entregado)</v>
      </c>
      <c r="I35" s="107">
        <f>VLOOKUP(B35,'Plantilla publicacion'!$A$3:$M$502,9,0)</f>
        <v>1</v>
      </c>
      <c r="J35" s="107" t="str">
        <f>VLOOKUP(B35,'Plantilla publicacion'!$A$3:$M$502,10,0)</f>
        <v>Númerica</v>
      </c>
      <c r="K35" s="107" t="str">
        <f>VLOOKUP(B35,'Plantilla publicacion'!$A$3:$M$502,11,0)</f>
        <v>2025-01-20</v>
      </c>
      <c r="L35" s="107" t="str">
        <f>VLOOKUP(B35,'Plantilla publicacion'!$A$3:$M$502,12,0)</f>
        <v>2025-12-12</v>
      </c>
      <c r="M35" s="15">
        <f>IF(ISERROR(VLOOKUP(B35,'Plantilla publicacion'!$A$3:$P$501,16,0)),"NA",VLOOKUP(B35,'Plantilla publicacion'!$A$3:$P$501,16,0))</f>
        <v>0</v>
      </c>
      <c r="N35" s="108" t="str">
        <f>VLOOKUP(B35,'Plantilla publicacion'!$A$3:$M$502,13,0)</f>
        <v>1000-DESPACHO DEL SUPERINTENDENTE DELEGADO PARA LA PROTECCIÓN DE LA COMPETENCIA</v>
      </c>
    </row>
    <row r="36" spans="1:14" s="14" customFormat="1" ht="51" x14ac:dyDescent="0.25">
      <c r="A36" s="13" t="str">
        <f>VLOOKUP(B36,'Plantilla publicacion'!$A$3:$B$502,2,0)</f>
        <v>Actividad propia</v>
      </c>
      <c r="B36" s="109" t="s">
        <v>1378</v>
      </c>
      <c r="C36" s="164"/>
      <c r="D36" s="164">
        <f>VLOOKUP(B36,'Plantilla publicacion'!$A$3:$M$502,6,0)</f>
        <v>0</v>
      </c>
      <c r="E36" s="164"/>
      <c r="F36" s="164"/>
      <c r="G36" s="164">
        <f>VLOOKUP(B36,'Plantilla publicacion'!$A$3:$M$502,7,0)</f>
        <v>0</v>
      </c>
      <c r="H36" s="6" t="str">
        <f>VLOOKUP(B36,'Plantilla publicacion'!$A$3:$M$502,8,0)</f>
        <v>Diseñar la herramienta de control y gestión de tiempos (Matrices por procedimiento)</v>
      </c>
      <c r="I36" s="6">
        <f>VLOOKUP(B36,'Plantilla publicacion'!$A$3:$M$502,9,0)</f>
        <v>4</v>
      </c>
      <c r="J36" s="6" t="str">
        <f>VLOOKUP(B36,'Plantilla publicacion'!$A$3:$M$502,10,0)</f>
        <v>Númerica</v>
      </c>
      <c r="K36" s="7" t="str">
        <f>VLOOKUP(B36,'Plantilla publicacion'!$A$3:$M$502,11,0)</f>
        <v>2025-01-20</v>
      </c>
      <c r="L36" s="7" t="str">
        <f>VLOOKUP(B36,'Plantilla publicacion'!$A$3:$M$502,12,0)</f>
        <v>2025-06-27</v>
      </c>
      <c r="M36" s="59"/>
      <c r="N36" s="110" t="str">
        <f>VLOOKUP(B36,'Plantilla publicacion'!$A$3:$M$502,13,0)</f>
        <v>1000-DESPACHO DEL SUPERINTENDENTE DELEGADO PARA LA PROTECCIÓN DE LA COMPETENCIA</v>
      </c>
    </row>
    <row r="37" spans="1:14" s="14" customFormat="1" ht="51" x14ac:dyDescent="0.25">
      <c r="A37" s="13" t="str">
        <f>VLOOKUP(B37,'Plantilla publicacion'!$A$3:$B$502,2,0)</f>
        <v>Actividad propia</v>
      </c>
      <c r="B37" s="109" t="s">
        <v>1380</v>
      </c>
      <c r="C37" s="164"/>
      <c r="D37" s="164">
        <f>VLOOKUP(B37,'Plantilla publicacion'!$A$3:$M$502,6,0)</f>
        <v>0</v>
      </c>
      <c r="E37" s="164"/>
      <c r="F37" s="164"/>
      <c r="G37" s="164">
        <f>VLOOKUP(B37,'Plantilla publicacion'!$A$3:$M$502,7,0)</f>
        <v>0</v>
      </c>
      <c r="H37" s="6" t="str">
        <f>VLOOKUP(B37,'Plantilla publicacion'!$A$3:$M$502,8,0)</f>
        <v>Establecer las metas de tiempos de atención de las actividades definidas en la herramienta, a partir del histórico de atención de los trámites activos  (Matrices con los tiempos registrados de los trámites de la vigencia 2024)</v>
      </c>
      <c r="I37" s="6">
        <f>VLOOKUP(B37,'Plantilla publicacion'!$A$3:$M$502,9,0)</f>
        <v>4</v>
      </c>
      <c r="J37" s="6" t="str">
        <f>VLOOKUP(B37,'Plantilla publicacion'!$A$3:$M$502,10,0)</f>
        <v>Númerica</v>
      </c>
      <c r="K37" s="7" t="str">
        <f>VLOOKUP(B37,'Plantilla publicacion'!$A$3:$M$502,11,0)</f>
        <v>2025-07-01</v>
      </c>
      <c r="L37" s="7" t="str">
        <f>VLOOKUP(B37,'Plantilla publicacion'!$A$3:$M$502,12,0)</f>
        <v>2025-11-14</v>
      </c>
      <c r="M37" s="59"/>
      <c r="N37" s="110" t="str">
        <f>VLOOKUP(B37,'Plantilla publicacion'!$A$3:$M$502,13,0)</f>
        <v>1000-DESPACHO DEL SUPERINTENDENTE DELEGADO PARA LA PROTECCIÓN DE LA COMPETENCIA</v>
      </c>
    </row>
    <row r="38" spans="1:14" s="14" customFormat="1" ht="51.75" thickBot="1" x14ac:dyDescent="0.3">
      <c r="A38" s="13" t="str">
        <f>VLOOKUP(B38,'Plantilla publicacion'!$A$3:$B$502,2,0)</f>
        <v>Actividad propia</v>
      </c>
      <c r="B38" s="111" t="s">
        <v>1382</v>
      </c>
      <c r="C38" s="165"/>
      <c r="D38" s="165">
        <f>VLOOKUP(B38,'Plantilla publicacion'!$A$3:$M$502,6,0)</f>
        <v>0</v>
      </c>
      <c r="E38" s="165"/>
      <c r="F38" s="165"/>
      <c r="G38" s="165">
        <f>VLOOKUP(B38,'Plantilla publicacion'!$A$3:$M$502,7,0)</f>
        <v>0</v>
      </c>
      <c r="H38" s="113" t="str">
        <f>VLOOKUP(B38,'Plantilla publicacion'!$A$3:$M$502,8,0)</f>
        <v>Realizar prueba piloto de la herramienta de control y gestión (Informe de los resultados de la prueba piloto)</v>
      </c>
      <c r="I38" s="113">
        <f>VLOOKUP(B38,'Plantilla publicacion'!$A$3:$M$502,9,0)</f>
        <v>1</v>
      </c>
      <c r="J38" s="113" t="str">
        <f>VLOOKUP(B38,'Plantilla publicacion'!$A$3:$M$502,10,0)</f>
        <v>Númerica</v>
      </c>
      <c r="K38" s="114" t="str">
        <f>VLOOKUP(B38,'Plantilla publicacion'!$A$3:$M$502,11,0)</f>
        <v>2025-11-14</v>
      </c>
      <c r="L38" s="114" t="str">
        <f>VLOOKUP(B38,'Plantilla publicacion'!$A$3:$M$502,12,0)</f>
        <v>2025-12-12</v>
      </c>
      <c r="M38" s="115"/>
      <c r="N38" s="116" t="str">
        <f>VLOOKUP(B38,'Plantilla publicacion'!$A$3:$M$502,13,0)</f>
        <v>1000-DESPACHO DEL SUPERINTENDENTE DELEGADO PARA LA PROTECCIÓN DE LA COMPETENCIA</v>
      </c>
    </row>
    <row r="39" spans="1:14" s="12" customFormat="1" ht="63.75" x14ac:dyDescent="0.25">
      <c r="A39" s="5" t="str">
        <f>VLOOKUP(B39,'Plantilla publicacion'!$A$3:$B$502,2,0)</f>
        <v>Producto</v>
      </c>
      <c r="B39" s="15" t="s">
        <v>1651</v>
      </c>
      <c r="C39" s="164" t="str">
        <f>VLOOKUP(B39,'Plantilla publicacion'!$A$3:$R$502,17,0)</f>
        <v>PND - 5-31-5-b- Convergencia regional - Entidades públicas territoriales y nacionales fortalecidas / PES - Transformación Institucional</v>
      </c>
      <c r="D39" s="164" t="str">
        <f>VLOOKUP(B39,'Plantilla publicacion'!$A$3:$M$502,6,0)</f>
        <v>60-Fortalecer el Sistema Integral de Gestión Institucional en el marco del Modelo Integrado de Planeación y gestión para mejorar la prestación del servicio.</v>
      </c>
      <c r="E39" s="164" t="str">
        <f>VLOOKUP(B39,'Plantilla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9" s="164" t="str">
        <f>VLOOKUP(B39,'Plantilla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164" t="str">
        <f>VLOOKUP(B39,'Plantilla publicacion'!$A$3:$M$502,7,0)</f>
        <v>FUNCIONAMIENTO</v>
      </c>
      <c r="H39" s="15" t="str">
        <f>VLOOKUP(B39,'Plantilla publicacion'!$A$3:$M$502,8,0)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39" s="15">
        <f>VLOOKUP(B39,'Plantilla publicacion'!$A$3:$M$502,9,0)</f>
        <v>100</v>
      </c>
      <c r="J39" s="15" t="str">
        <f>VLOOKUP(B39,'Plantilla publicacion'!$A$3:$M$502,10,0)</f>
        <v>Porcentual</v>
      </c>
      <c r="K39" s="15" t="str">
        <f>VLOOKUP(B39,'Plantilla publicacion'!$A$3:$M$502,11,0)</f>
        <v>2025-01-27</v>
      </c>
      <c r="L39" s="15" t="str">
        <f>VLOOKUP(B39,'Plantilla publicacion'!$A$3:$M$502,12,0)</f>
        <v>2025-12-19</v>
      </c>
      <c r="M39" s="15">
        <f>IF(ISERROR(VLOOKUP(B39,'Plantilla publicacion'!$A$3:$P$501,16,0)),"NA",VLOOKUP(B39,'Plantilla publicacion'!$A$3:$P$501,16,0))</f>
        <v>0</v>
      </c>
      <c r="N39" s="15" t="str">
        <f>VLOOKUP(B39,'Plantilla publicacion'!$A$3:$M$502,13,0)</f>
        <v>100-SECRETARIA GENERAL;
130-DIRECCIÓN FINANCIERA</v>
      </c>
    </row>
    <row r="40" spans="1:14" s="14" customFormat="1" ht="51" x14ac:dyDescent="0.25">
      <c r="A40" s="13" t="str">
        <f>VLOOKUP(B40,'Plantilla publicacion'!$A$3:$B$502,2,0)</f>
        <v>Actividad propia</v>
      </c>
      <c r="B40" s="6" t="s">
        <v>1653</v>
      </c>
      <c r="C40" s="164"/>
      <c r="D40" s="164">
        <f>VLOOKUP(B40,'Plantilla publicacion'!$A$3:$M$502,6,0)</f>
        <v>0</v>
      </c>
      <c r="E40" s="164"/>
      <c r="F40" s="164"/>
      <c r="G40" s="164">
        <f>VLOOKUP(B40,'Plantilla publicacion'!$A$3:$M$502,7,0)</f>
        <v>0</v>
      </c>
      <c r="H40" s="6" t="str">
        <f>VLOOKUP(B40,'Plantilla publicacion'!$A$3:$M$502,8,0)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0" s="6">
        <f>VLOOKUP(B40,'Plantilla publicacion'!$A$3:$M$502,9,0)</f>
        <v>1</v>
      </c>
      <c r="J40" s="6" t="str">
        <f>VLOOKUP(B40,'Plantilla publicacion'!$A$3:$M$502,10,0)</f>
        <v>Númerica</v>
      </c>
      <c r="K40" s="7" t="str">
        <f>VLOOKUP(B40,'Plantilla publicacion'!$A$3:$M$502,11,0)</f>
        <v>2025-01-27</v>
      </c>
      <c r="L40" s="7" t="str">
        <f>VLOOKUP(B40,'Plantilla publicacion'!$A$3:$M$502,12,0)</f>
        <v>2025-02-28</v>
      </c>
      <c r="M40" s="59"/>
      <c r="N40" s="17" t="str">
        <f>VLOOKUP(B40,'Plantilla publicacion'!$A$3:$M$502,13,0)</f>
        <v>100-SECRETARIA GENERAL</v>
      </c>
    </row>
    <row r="41" spans="1:14" s="14" customFormat="1" ht="38.25" x14ac:dyDescent="0.25">
      <c r="A41" s="13" t="str">
        <f>VLOOKUP(B41,'Plantilla publicacion'!$A$3:$B$502,2,0)</f>
        <v>Actividad propia</v>
      </c>
      <c r="B41" s="6" t="s">
        <v>1655</v>
      </c>
      <c r="C41" s="164"/>
      <c r="D41" s="164">
        <f>VLOOKUP(B41,'Plantilla publicacion'!$A$3:$M$502,6,0)</f>
        <v>0</v>
      </c>
      <c r="E41" s="164"/>
      <c r="F41" s="164"/>
      <c r="G41" s="164">
        <f>VLOOKUP(B41,'Plantilla publicacion'!$A$3:$M$502,7,0)</f>
        <v>0</v>
      </c>
      <c r="H41" s="6" t="str">
        <f>VLOOKUP(B41,'Plantilla publicacion'!$A$3:$M$502,8,0)</f>
        <v>Actualizar la materialidad e identificar la doble materialidad de la Entidad para robustecer la identificación de los temas que impactan a los grupos de valor (Documento con la actualización de la materialidad y la identificación de la doble materialidad de la Entidad)</v>
      </c>
      <c r="I41" s="6">
        <f>VLOOKUP(B41,'Plantilla publicacion'!$A$3:$M$502,9,0)</f>
        <v>1</v>
      </c>
      <c r="J41" s="6" t="str">
        <f>VLOOKUP(B41,'Plantilla publicacion'!$A$3:$M$502,10,0)</f>
        <v>Númerica</v>
      </c>
      <c r="K41" s="7" t="str">
        <f>VLOOKUP(B41,'Plantilla publicacion'!$A$3:$M$502,11,0)</f>
        <v>2025-03-03</v>
      </c>
      <c r="L41" s="7" t="str">
        <f>VLOOKUP(B41,'Plantilla publicacion'!$A$3:$M$502,12,0)</f>
        <v>2025-06-16</v>
      </c>
      <c r="M41" s="59"/>
      <c r="N41" s="17" t="str">
        <f>VLOOKUP(B41,'Plantilla publicacion'!$A$3:$M$502,13,0)</f>
        <v>100-SECRETARIA GENERAL;
130-DIRECCIÓN FINANCIERA</v>
      </c>
    </row>
    <row r="42" spans="1:14" s="14" customFormat="1" ht="51" x14ac:dyDescent="0.25">
      <c r="A42" s="13" t="str">
        <f>VLOOKUP(B42,'Plantilla publicacion'!$A$3:$B$502,2,0)</f>
        <v>Actividad propia</v>
      </c>
      <c r="B42" s="6" t="s">
        <v>1656</v>
      </c>
      <c r="C42" s="164"/>
      <c r="D42" s="164">
        <f>VLOOKUP(B42,'Plantilla publicacion'!$A$3:$M$502,6,0)</f>
        <v>0</v>
      </c>
      <c r="E42" s="164"/>
      <c r="F42" s="164"/>
      <c r="G42" s="164">
        <f>VLOOKUP(B42,'Plantilla publicacion'!$A$3:$M$502,7,0)</f>
        <v>0</v>
      </c>
      <c r="H42" s="6" t="str">
        <f>VLOOKUP(B42,'Plantilla publicacion'!$A$3:$M$502,8,0)</f>
        <v>Ejecutar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2" s="6">
        <f>VLOOKUP(B42,'Plantilla publicacion'!$A$3:$M$502,9,0)</f>
        <v>100</v>
      </c>
      <c r="J42" s="6" t="str">
        <f>VLOOKUP(B42,'Plantilla publicacion'!$A$3:$M$502,10,0)</f>
        <v>Porcentual</v>
      </c>
      <c r="K42" s="7" t="str">
        <f>VLOOKUP(B42,'Plantilla publicacion'!$A$3:$M$502,11,0)</f>
        <v>2025-03-03</v>
      </c>
      <c r="L42" s="7" t="str">
        <f>VLOOKUP(B42,'Plantilla publicacion'!$A$3:$M$502,12,0)</f>
        <v>2025-11-28</v>
      </c>
      <c r="M42" s="59"/>
      <c r="N42" s="17" t="str">
        <f>VLOOKUP(B42,'Plantilla publicacion'!$A$3:$M$502,13,0)</f>
        <v>100-SECRETARIA GENERAL</v>
      </c>
    </row>
    <row r="43" spans="1:14" s="14" customFormat="1" ht="38.25" x14ac:dyDescent="0.25">
      <c r="A43" s="13" t="str">
        <f>VLOOKUP(B43,'Plantilla publicacion'!$A$3:$B$502,2,0)</f>
        <v>Actividad propia</v>
      </c>
      <c r="B43" s="6" t="s">
        <v>1657</v>
      </c>
      <c r="C43" s="164"/>
      <c r="D43" s="164">
        <f>VLOOKUP(B43,'Plantilla publicacion'!$A$3:$M$502,6,0)</f>
        <v>0</v>
      </c>
      <c r="E43" s="164"/>
      <c r="F43" s="164"/>
      <c r="G43" s="164">
        <f>VLOOKUP(B43,'Plantilla publicacion'!$A$3:$M$502,7,0)</f>
        <v>0</v>
      </c>
      <c r="H43" s="6" t="str">
        <f>VLOOKUP(B43,'Plantilla publicacion'!$A$3:$M$502,8,0)</f>
        <v>Elaborar el Informe de Sostenibilidad para la vigencia 2024 con el propósito de promover la comunicación y medición de la gestión de la Sostenibilidad (Informe de Sostenibilidad de la vigencia 2024)</v>
      </c>
      <c r="I43" s="6">
        <f>VLOOKUP(B43,'Plantilla publicacion'!$A$3:$M$502,9,0)</f>
        <v>1</v>
      </c>
      <c r="J43" s="6" t="str">
        <f>VLOOKUP(B43,'Plantilla publicacion'!$A$3:$M$502,10,0)</f>
        <v>Númerica</v>
      </c>
      <c r="K43" s="7" t="str">
        <f>VLOOKUP(B43,'Plantilla publicacion'!$A$3:$M$502,11,0)</f>
        <v>2025-03-20</v>
      </c>
      <c r="L43" s="7" t="str">
        <f>VLOOKUP(B43,'Plantilla publicacion'!$A$3:$M$502,12,0)</f>
        <v>2025-08-29</v>
      </c>
      <c r="M43" s="59"/>
      <c r="N43" s="17" t="str">
        <f>VLOOKUP(B43,'Plantilla publicacion'!$A$3:$M$502,13,0)</f>
        <v>100-SECRETARIA GENERAL</v>
      </c>
    </row>
    <row r="44" spans="1:14" s="14" customFormat="1" ht="38.25" x14ac:dyDescent="0.25">
      <c r="A44" s="13" t="str">
        <f>VLOOKUP(B44,'Plantilla publicacion'!$A$3:$B$502,2,0)</f>
        <v>Actividad propia</v>
      </c>
      <c r="B44" s="6" t="s">
        <v>1658</v>
      </c>
      <c r="C44" s="190"/>
      <c r="D44" s="190">
        <f>VLOOKUP(B44,'Plantilla publicacion'!$A$3:$M$502,6,0)</f>
        <v>0</v>
      </c>
      <c r="E44" s="190"/>
      <c r="F44" s="190"/>
      <c r="G44" s="190">
        <f>VLOOKUP(B44,'Plantilla publicacion'!$A$3:$M$502,7,0)</f>
        <v>0</v>
      </c>
      <c r="H44" s="6" t="str">
        <f>VLOOKUP(B44,'Plantilla publicacion'!$A$3:$M$502,8,0)</f>
        <v>Elaborar una guía que brinde herramientas para integrar los Objetivos de Desarrollo Sostenible (ODS) en la gestión y misionalidad de la SIC.  (Guía de incorporación de los ODS y alineación de la agenda 2030 a misionalidad y gestión de la SIC)</v>
      </c>
      <c r="I44" s="6">
        <f>VLOOKUP(B44,'Plantilla publicacion'!$A$3:$M$502,9,0)</f>
        <v>1</v>
      </c>
      <c r="J44" s="6" t="str">
        <f>VLOOKUP(B44,'Plantilla publicacion'!$A$3:$M$502,10,0)</f>
        <v>Númerica</v>
      </c>
      <c r="K44" s="7" t="str">
        <f>VLOOKUP(B44,'Plantilla publicacion'!$A$3:$M$502,11,0)</f>
        <v>2025-06-24</v>
      </c>
      <c r="L44" s="7" t="str">
        <f>VLOOKUP(B44,'Plantilla publicacion'!$A$3:$M$502,12,0)</f>
        <v>2025-12-19</v>
      </c>
      <c r="M44" s="59"/>
      <c r="N44" s="17" t="str">
        <f>VLOOKUP(B44,'Plantilla publicacion'!$A$3:$M$502,13,0)</f>
        <v>100-SECRETARIA GENERAL</v>
      </c>
    </row>
    <row r="45" spans="1:14" ht="32.25" customHeight="1" thickBot="1" x14ac:dyDescent="0.3">
      <c r="A45" s="13" t="e">
        <f>VLOOKUP(B45,'Plantilla publicacion'!$A$3:$B$502,2,0)</f>
        <v>#N/A</v>
      </c>
      <c r="B45" s="211" t="s">
        <v>26</v>
      </c>
      <c r="C45" s="212"/>
      <c r="D45" s="212"/>
      <c r="E45" s="212"/>
      <c r="F45" s="212"/>
      <c r="G45" s="212"/>
      <c r="H45" s="212"/>
      <c r="I45" s="212"/>
      <c r="J45" s="212"/>
      <c r="K45" s="212"/>
      <c r="L45" s="212"/>
      <c r="M45" s="212"/>
      <c r="N45" s="213"/>
    </row>
    <row r="46" spans="1:14" ht="48" customHeight="1" thickBot="1" x14ac:dyDescent="0.3">
      <c r="B46" s="22" t="s">
        <v>515</v>
      </c>
      <c r="C46" s="23" t="s">
        <v>1782</v>
      </c>
      <c r="D46" s="23" t="s">
        <v>0</v>
      </c>
      <c r="E46" s="23" t="s">
        <v>1729</v>
      </c>
      <c r="F46" s="23" t="s">
        <v>1785</v>
      </c>
      <c r="G46" s="23" t="s">
        <v>1</v>
      </c>
      <c r="H46" s="23" t="s">
        <v>2</v>
      </c>
      <c r="I46" s="23" t="s">
        <v>3</v>
      </c>
      <c r="J46" s="23" t="s">
        <v>4</v>
      </c>
      <c r="K46" s="24" t="s">
        <v>5</v>
      </c>
      <c r="L46" s="24" t="s">
        <v>6</v>
      </c>
      <c r="M46" s="58" t="s">
        <v>1783</v>
      </c>
      <c r="N46" s="25" t="s">
        <v>7</v>
      </c>
    </row>
    <row r="47" spans="1:14" s="12" customFormat="1" ht="38.25" x14ac:dyDescent="0.25">
      <c r="A47" s="5" t="str">
        <f>VLOOKUP(B47,'Plantilla publicacion'!$A$3:$B$502,2,0)</f>
        <v>Producto</v>
      </c>
      <c r="B47" s="15" t="s">
        <v>723</v>
      </c>
      <c r="C47" s="189" t="str">
        <f>VLOOKUP(B47,'Plantilla publicacion'!$A$3:$R$502,17,0)</f>
        <v>PND - 5-31-5-b- Convergencia regional - Entidades públicas territoriales y nacionales fortalecidas / PES - Transformación Institucional</v>
      </c>
      <c r="D47" s="189" t="str">
        <f>VLOOKUP(B47,'Plantilla publicacion'!$A$3:$M$502,6,0)</f>
        <v>56-Fortalecer la gestión de la información, el conocimiento y la innovación para optimizar la capacidad institucional</v>
      </c>
      <c r="E47" s="189" t="str">
        <f>VLOOKUP(B47,'Plantilla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7" s="189" t="str">
        <f>VLOOKUP(B47,'Plantilla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7" s="189" t="str">
        <f>VLOOKUP(B47,'Plantilla publicacion'!$A$3:$M$502,7,0)</f>
        <v>C-3599-0200-0005-53105b</v>
      </c>
      <c r="H47" s="15" t="str">
        <f>VLOOKUP(B47,'Plantilla publicacion'!$A$3:$M$502,8,0)</f>
        <v>Planeación, gestión y seguimiento de los eventos institucionales y procesos digital interno y externo liderados por el Grupo de Comunicación, sistematizados. (Informe de implementación de la sistematización)</v>
      </c>
      <c r="I47" s="15">
        <f>VLOOKUP(B47,'Plantilla publicacion'!$A$3:$M$502,9,0)</f>
        <v>100</v>
      </c>
      <c r="J47" s="15" t="str">
        <f>VLOOKUP(B47,'Plantilla publicacion'!$A$3:$M$502,10,0)</f>
        <v>Porcentual</v>
      </c>
      <c r="K47" s="15" t="str">
        <f>VLOOKUP(B47,'Plantilla publicacion'!$A$3:$M$502,11,0)</f>
        <v>2025-02-07</v>
      </c>
      <c r="L47" s="15" t="str">
        <f>VLOOKUP(B47,'Plantilla publicacion'!$A$3:$M$502,12,0)</f>
        <v>2025-12-19</v>
      </c>
      <c r="M47" s="15">
        <f>IF(ISERROR(VLOOKUP(B47,'Plantilla publicacion'!$A$3:$P$501,16,0)),"NA",VLOOKUP(B47,'Plantilla publicacion'!$A$3:$P$501,16,0))</f>
        <v>0</v>
      </c>
      <c r="N47" s="15" t="str">
        <f>VLOOKUP(B47,'Plantilla publicacion'!$A$3:$M$502,13,0)</f>
        <v>73-GRUPO DE TRABAJO DE COMUNICACION</v>
      </c>
    </row>
    <row r="48" spans="1:14" ht="25.5" x14ac:dyDescent="0.25">
      <c r="A48" s="13" t="str">
        <f>VLOOKUP(B48,'Plantilla publicacion'!$A$3:$B$502,2,0)</f>
        <v>Actividad propia</v>
      </c>
      <c r="B48" s="6" t="s">
        <v>727</v>
      </c>
      <c r="C48" s="164"/>
      <c r="D48" s="164">
        <f>VLOOKUP(B48,'Plantilla publicacion'!$A$3:$M$502,6,0)</f>
        <v>0</v>
      </c>
      <c r="E48" s="164"/>
      <c r="F48" s="164"/>
      <c r="G48" s="164">
        <f>VLOOKUP(B48,'Plantilla publicacion'!$A$3:$M$502,7,0)</f>
        <v>0</v>
      </c>
      <c r="H48" s="6" t="str">
        <f>VLOOKUP(B48,'Plantilla publicacion'!$A$3:$M$502,8,0)</f>
        <v>Identificar las necesidades de sistematización de los procesos de planeación, ejecución y seguimiento a los eventos y elaborar la propuesta de implementación  (Documento de propuesta)</v>
      </c>
      <c r="I48" s="6">
        <f>VLOOKUP(B48,'Plantilla publicacion'!$A$3:$M$502,9,0)</f>
        <v>1</v>
      </c>
      <c r="J48" s="6" t="str">
        <f>VLOOKUP(B48,'Plantilla publicacion'!$A$3:$M$502,10,0)</f>
        <v>Númerica</v>
      </c>
      <c r="K48" s="7" t="str">
        <f>VLOOKUP(B48,'Plantilla publicacion'!$A$3:$M$502,11,0)</f>
        <v>2025-02-07</v>
      </c>
      <c r="L48" s="7" t="str">
        <f>VLOOKUP(B48,'Plantilla publicacion'!$A$3:$M$502,12,0)</f>
        <v>2025-04-11</v>
      </c>
      <c r="M48" s="59"/>
      <c r="N48" s="17" t="str">
        <f>VLOOKUP(B48,'Plantilla publicacion'!$A$3:$M$502,13,0)</f>
        <v>73-GRUPO DE TRABAJO DE COMUNICACION</v>
      </c>
    </row>
    <row r="49" spans="1:14" ht="38.25" x14ac:dyDescent="0.25">
      <c r="A49" s="13" t="str">
        <f>VLOOKUP(B49,'Plantilla publicacion'!$A$3:$B$502,2,0)</f>
        <v>Actividad propia</v>
      </c>
      <c r="B49" s="6" t="s">
        <v>730</v>
      </c>
      <c r="C49" s="164"/>
      <c r="D49" s="164">
        <f>VLOOKUP(B49,'Plantilla publicacion'!$A$3:$M$502,6,0)</f>
        <v>0</v>
      </c>
      <c r="E49" s="164"/>
      <c r="F49" s="164"/>
      <c r="G49" s="164">
        <f>VLOOKUP(B49,'Plantilla publicacion'!$A$3:$M$502,7,0)</f>
        <v>0</v>
      </c>
      <c r="H49" s="6" t="str">
        <f>VLOOKUP(B49,'Plantilla publicacion'!$A$3:$M$502,8,0)</f>
        <v>Identificar las necesidades de sistematización de los procesos de planeación, ejecución y seguimiento a los procesos digitales internos y externos y elaborar la propuesta de implementación  (Documento de propuesta)</v>
      </c>
      <c r="I49" s="6">
        <f>VLOOKUP(B49,'Plantilla publicacion'!$A$3:$M$502,9,0)</f>
        <v>1</v>
      </c>
      <c r="J49" s="6" t="str">
        <f>VLOOKUP(B49,'Plantilla publicacion'!$A$3:$M$502,10,0)</f>
        <v>Númerica</v>
      </c>
      <c r="K49" s="7" t="str">
        <f>VLOOKUP(B49,'Plantilla publicacion'!$A$3:$M$502,11,0)</f>
        <v>2025-02-07</v>
      </c>
      <c r="L49" s="7" t="str">
        <f>VLOOKUP(B49,'Plantilla publicacion'!$A$3:$M$502,12,0)</f>
        <v>2025-03-31</v>
      </c>
      <c r="M49" s="59"/>
      <c r="N49" s="17" t="str">
        <f>VLOOKUP(B49,'Plantilla publicacion'!$A$3:$M$502,13,0)</f>
        <v>73-GRUPO DE TRABAJO DE COMUNICACION</v>
      </c>
    </row>
    <row r="50" spans="1:14" ht="32.25" customHeight="1" x14ac:dyDescent="0.25">
      <c r="A50" s="13" t="str">
        <f>VLOOKUP(B50,'Plantilla publicacion'!$A$3:$B$502,2,0)</f>
        <v>Actividad propia</v>
      </c>
      <c r="B50" s="6" t="s">
        <v>733</v>
      </c>
      <c r="C50" s="164"/>
      <c r="D50" s="164">
        <f>VLOOKUP(B50,'Plantilla publicacion'!$A$3:$M$502,6,0)</f>
        <v>0</v>
      </c>
      <c r="E50" s="164"/>
      <c r="F50" s="164"/>
      <c r="G50" s="164">
        <f>VLOOKUP(B50,'Plantilla publicacion'!$A$3:$M$502,7,0)</f>
        <v>0</v>
      </c>
      <c r="H50" s="6" t="str">
        <f>VLOOKUP(B50,'Plantilla publicacion'!$A$3:$M$502,8,0)</f>
        <v>Realizar la sistematización de los procesos planeación, ejecución y seguimiento a procesos digitales internos y externos  (Documento de evidencias de sistematización)</v>
      </c>
      <c r="I50" s="6">
        <f>VLOOKUP(B50,'Plantilla publicacion'!$A$3:$M$502,9,0)</f>
        <v>100</v>
      </c>
      <c r="J50" s="6" t="str">
        <f>VLOOKUP(B50,'Plantilla publicacion'!$A$3:$M$502,10,0)</f>
        <v>Porcentual</v>
      </c>
      <c r="K50" s="7" t="str">
        <f>VLOOKUP(B50,'Plantilla publicacion'!$A$3:$M$502,11,0)</f>
        <v>2025-04-01</v>
      </c>
      <c r="L50" s="7" t="str">
        <f>VLOOKUP(B50,'Plantilla publicacion'!$A$3:$M$502,12,0)</f>
        <v>2025-10-31</v>
      </c>
      <c r="M50" s="59"/>
      <c r="N50" s="17" t="str">
        <f>VLOOKUP(B50,'Plantilla publicacion'!$A$3:$M$502,13,0)</f>
        <v>73-GRUPO DE TRABAJO DE COMUNICACION</v>
      </c>
    </row>
    <row r="51" spans="1:14" ht="32.25" customHeight="1" x14ac:dyDescent="0.25">
      <c r="A51" s="13" t="str">
        <f>VLOOKUP(B51,'Plantilla publicacion'!$A$3:$B$502,2,0)</f>
        <v>Actividad propia</v>
      </c>
      <c r="B51" s="6" t="s">
        <v>736</v>
      </c>
      <c r="C51" s="164"/>
      <c r="D51" s="164">
        <f>VLOOKUP(B51,'Plantilla publicacion'!$A$3:$M$502,6,0)</f>
        <v>0</v>
      </c>
      <c r="E51" s="164"/>
      <c r="F51" s="164"/>
      <c r="G51" s="164">
        <f>VLOOKUP(B51,'Plantilla publicacion'!$A$3:$M$502,7,0)</f>
        <v>0</v>
      </c>
      <c r="H51" s="6" t="str">
        <f>VLOOKUP(B51,'Plantilla publicacion'!$A$3:$M$502,8,0)</f>
        <v>Realizar la sistematización de los procesos planeación, ejecución y seguimiento a los eventos  (Documento de evidencias de sistematización)</v>
      </c>
      <c r="I51" s="6">
        <f>VLOOKUP(B51,'Plantilla publicacion'!$A$3:$M$502,9,0)</f>
        <v>100</v>
      </c>
      <c r="J51" s="6" t="str">
        <f>VLOOKUP(B51,'Plantilla publicacion'!$A$3:$M$502,10,0)</f>
        <v>Porcentual</v>
      </c>
      <c r="K51" s="7" t="str">
        <f>VLOOKUP(B51,'Plantilla publicacion'!$A$3:$M$502,11,0)</f>
        <v>2025-04-22</v>
      </c>
      <c r="L51" s="7" t="str">
        <f>VLOOKUP(B51,'Plantilla publicacion'!$A$3:$M$502,12,0)</f>
        <v>2025-11-21</v>
      </c>
      <c r="M51" s="59"/>
      <c r="N51" s="17" t="str">
        <f>VLOOKUP(B51,'Plantilla publicacion'!$A$3:$M$502,13,0)</f>
        <v>73-GRUPO DE TRABAJO DE COMUNICACION</v>
      </c>
    </row>
    <row r="52" spans="1:14" ht="32.25" customHeight="1" x14ac:dyDescent="0.25">
      <c r="A52" s="13" t="str">
        <f>VLOOKUP(B52,'Plantilla publicacion'!$A$3:$B$502,2,0)</f>
        <v>Actividad propia</v>
      </c>
      <c r="B52" s="6" t="s">
        <v>739</v>
      </c>
      <c r="C52" s="164"/>
      <c r="D52" s="164">
        <f>VLOOKUP(B52,'Plantilla publicacion'!$A$3:$M$502,6,0)</f>
        <v>0</v>
      </c>
      <c r="E52" s="164"/>
      <c r="F52" s="164"/>
      <c r="G52" s="164">
        <f>VLOOKUP(B52,'Plantilla publicacion'!$A$3:$M$502,7,0)</f>
        <v>0</v>
      </c>
      <c r="H52" s="6" t="str">
        <f>VLOOKUP(B52,'Plantilla publicacion'!$A$3:$M$502,8,0)</f>
        <v>Realizar el informe de seguimiento a la implementación de la sistematización en los procesos digitales internos y externos (Informe trimestral de seguimiento elaborado)</v>
      </c>
      <c r="I52" s="6">
        <f>VLOOKUP(B52,'Plantilla publicacion'!$A$3:$M$502,9,0)</f>
        <v>3</v>
      </c>
      <c r="J52" s="6" t="str">
        <f>VLOOKUP(B52,'Plantilla publicacion'!$A$3:$M$502,10,0)</f>
        <v>Númerica</v>
      </c>
      <c r="K52" s="7" t="str">
        <f>VLOOKUP(B52,'Plantilla publicacion'!$A$3:$M$502,11,0)</f>
        <v>2025-11-04</v>
      </c>
      <c r="L52" s="7" t="str">
        <f>VLOOKUP(B52,'Plantilla publicacion'!$A$3:$M$502,12,0)</f>
        <v>2025-11-18</v>
      </c>
      <c r="M52" s="59"/>
      <c r="N52" s="17" t="str">
        <f>VLOOKUP(B52,'Plantilla publicacion'!$A$3:$M$502,13,0)</f>
        <v>73-GRUPO DE TRABAJO DE COMUNICACION</v>
      </c>
    </row>
    <row r="53" spans="1:14" ht="32.25" customHeight="1" thickBot="1" x14ac:dyDescent="0.3">
      <c r="A53" s="13" t="str">
        <f>VLOOKUP(B53,'Plantilla publicacion'!$A$3:$B$502,2,0)</f>
        <v>Actividad propia</v>
      </c>
      <c r="B53" s="11" t="s">
        <v>743</v>
      </c>
      <c r="C53" s="164"/>
      <c r="D53" s="164">
        <f>VLOOKUP(B53,'Plantilla publicacion'!$A$3:$M$502,6,0)</f>
        <v>0</v>
      </c>
      <c r="E53" s="164"/>
      <c r="F53" s="164"/>
      <c r="G53" s="164">
        <f>VLOOKUP(B53,'Plantilla publicacion'!$A$3:$M$502,7,0)</f>
        <v>0</v>
      </c>
      <c r="H53" s="11" t="str">
        <f>VLOOKUP(B53,'Plantilla publicacion'!$A$3:$M$502,8,0)</f>
        <v>Realizar el informe de seguimiento a la implementación de la sistematización de los eventos (Informe trimestral de seguimiento elaborado)</v>
      </c>
      <c r="I53" s="11">
        <f>VLOOKUP(B53,'Plantilla publicacion'!$A$3:$M$502,9,0)</f>
        <v>3</v>
      </c>
      <c r="J53" s="11" t="str">
        <f>VLOOKUP(B53,'Plantilla publicacion'!$A$3:$M$502,10,0)</f>
        <v>Númerica</v>
      </c>
      <c r="K53" s="117" t="str">
        <f>VLOOKUP(B53,'Plantilla publicacion'!$A$3:$M$502,11,0)</f>
        <v>2025-12-01</v>
      </c>
      <c r="L53" s="117" t="str">
        <f>VLOOKUP(B53,'Plantilla publicacion'!$A$3:$M$502,12,0)</f>
        <v>2025-12-19</v>
      </c>
      <c r="M53" s="118"/>
      <c r="N53" s="119" t="str">
        <f>VLOOKUP(B53,'Plantilla publicacion'!$A$3:$M$502,13,0)</f>
        <v>73-GRUPO DE TRABAJO DE COMUNICACION</v>
      </c>
    </row>
    <row r="54" spans="1:14" s="12" customFormat="1" ht="51" x14ac:dyDescent="0.25">
      <c r="A54" s="5" t="str">
        <f>VLOOKUP(B54,'Plantilla publicacion'!$A$3:$B$502,2,0)</f>
        <v>Producto</v>
      </c>
      <c r="B54" s="105" t="s">
        <v>747</v>
      </c>
      <c r="C54" s="166" t="str">
        <f>VLOOKUP(B54,'Plantilla publicacion'!$A$3:$R$502,17,0)</f>
        <v>PND - 4-04-1-a- Transformación productiva, internacionalización y acción climática - Reindustrialización para la sostenibilidad, el desarrollo económico y social / PES - Reindustrialización</v>
      </c>
      <c r="D54" s="166" t="str">
        <f>VLOOKUP(B54,'Plantilla publicacion'!$A$3:$M$502,6,0)</f>
        <v>58-Promover el enfoque preventivo, diferencial y territorial en el que hacer misional de la entidad</v>
      </c>
      <c r="E54" s="166" t="str">
        <f>VLOOKUP(B54,'Plantilla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4" s="166" t="str">
        <f>VLOOKUP(B54,'Plantilla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4" s="166" t="str">
        <f>VLOOKUP(B54,'Plantilla publicacion'!$A$3:$M$502,7,0)</f>
        <v>FUNCIONAMIENTO</v>
      </c>
      <c r="H54" s="107" t="str">
        <f>VLOOKUP(B54,'Plantilla publicacion'!$A$3:$M$502,8,0)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4" s="107">
        <f>VLOOKUP(B54,'Plantilla publicacion'!$A$3:$M$502,9,0)</f>
        <v>80</v>
      </c>
      <c r="J54" s="107" t="str">
        <f>VLOOKUP(B54,'Plantilla publicacion'!$A$3:$M$502,10,0)</f>
        <v>Númerica</v>
      </c>
      <c r="K54" s="107" t="str">
        <f>VLOOKUP(B54,'Plantilla publicacion'!$A$3:$M$502,11,0)</f>
        <v>2025-02-18</v>
      </c>
      <c r="L54" s="107" t="str">
        <f>VLOOKUP(B54,'Plantilla publicacion'!$A$3:$M$502,12,0)</f>
        <v>2025-11-28</v>
      </c>
      <c r="M54" s="107" t="str">
        <f>IF(ISERROR(VLOOKUP(B54,'Plantilla publicacion'!$A$3:$P$501,16,0)),"NA",VLOOKUP(B54,'Plantilla publicacion'!$A$3:$P$501,16,0))</f>
        <v>PND_10_Fortalecer las actividades de inspección, vigilancia y control / PND_13_Analizar y monitorear los mercados digitales</v>
      </c>
      <c r="N54" s="108" t="str">
        <f>VLOOKUP(B54,'Plantilla publicacion'!$A$3:$M$502,13,0)</f>
        <v>3100-DIRECCION DE INVESTIGACIONES DE PROTECCION AL CONSUMIDOR</v>
      </c>
    </row>
    <row r="55" spans="1:14" ht="35.25" customHeight="1" x14ac:dyDescent="0.25">
      <c r="A55" s="13" t="str">
        <f>VLOOKUP(B55,'Plantilla publicacion'!$A$3:$B$502,2,0)</f>
        <v>Actividad propia</v>
      </c>
      <c r="B55" s="109" t="s">
        <v>751</v>
      </c>
      <c r="C55" s="164"/>
      <c r="D55" s="164">
        <f>VLOOKUP(B55,'Plantilla publicacion'!$A$3:$M$502,6,0)</f>
        <v>0</v>
      </c>
      <c r="E55" s="164"/>
      <c r="F55" s="164"/>
      <c r="G55" s="164">
        <f>VLOOKUP(B55,'Plantilla publicacion'!$A$3:$M$502,7,0)</f>
        <v>0</v>
      </c>
      <c r="H55" s="6" t="str">
        <f>VLOOKUP(B55,'Plantilla publicacion'!$A$3:$M$502,8,0)</f>
        <v>Verificar las denuncias recibidas en 2024 para identificar a los denunciados en el comercio electrónico con el mayor número de quejas (Informe de la verificación realizada)</v>
      </c>
      <c r="I55" s="6">
        <f>VLOOKUP(B55,'Plantilla publicacion'!$A$3:$M$502,9,0)</f>
        <v>1</v>
      </c>
      <c r="J55" s="6" t="str">
        <f>VLOOKUP(B55,'Plantilla publicacion'!$A$3:$M$502,10,0)</f>
        <v>Númerica</v>
      </c>
      <c r="K55" s="7" t="str">
        <f>VLOOKUP(B55,'Plantilla publicacion'!$A$3:$M$502,11,0)</f>
        <v>2025-02-18</v>
      </c>
      <c r="L55" s="7" t="str">
        <f>VLOOKUP(B55,'Plantilla publicacion'!$A$3:$M$502,12,0)</f>
        <v>2025-03-31</v>
      </c>
      <c r="M55" s="59"/>
      <c r="N55" s="110" t="str">
        <f>VLOOKUP(B55,'Plantilla publicacion'!$A$3:$M$502,13,0)</f>
        <v>3100-DIRECCION DE INVESTIGACIONES DE PROTECCION AL CONSUMIDOR</v>
      </c>
    </row>
    <row r="56" spans="1:14" ht="35.25" customHeight="1" x14ac:dyDescent="0.25">
      <c r="A56" s="13" t="str">
        <f>VLOOKUP(B56,'Plantilla publicacion'!$A$3:$B$502,2,0)</f>
        <v>Actividad propia</v>
      </c>
      <c r="B56" s="109" t="s">
        <v>753</v>
      </c>
      <c r="C56" s="164"/>
      <c r="D56" s="164">
        <f>VLOOKUP(B56,'Plantilla publicacion'!$A$3:$M$502,6,0)</f>
        <v>0</v>
      </c>
      <c r="E56" s="164"/>
      <c r="F56" s="164"/>
      <c r="G56" s="164">
        <f>VLOOKUP(B56,'Plantilla publicacion'!$A$3:$M$502,7,0)</f>
        <v>0</v>
      </c>
      <c r="H56" s="6" t="str">
        <f>VLOOKUP(B56,'Plantilla publicacion'!$A$3:$M$502,8,0)</f>
        <v>Definir el cronograma de las actuaciones de  inspección a realizar (Documentos con la programación)</v>
      </c>
      <c r="I56" s="6">
        <f>VLOOKUP(B56,'Plantilla publicacion'!$A$3:$M$502,9,0)</f>
        <v>1</v>
      </c>
      <c r="J56" s="6" t="str">
        <f>VLOOKUP(B56,'Plantilla publicacion'!$A$3:$M$502,10,0)</f>
        <v>Númerica</v>
      </c>
      <c r="K56" s="7" t="str">
        <f>VLOOKUP(B56,'Plantilla publicacion'!$A$3:$M$502,11,0)</f>
        <v>2025-04-01</v>
      </c>
      <c r="L56" s="7" t="str">
        <f>VLOOKUP(B56,'Plantilla publicacion'!$A$3:$M$502,12,0)</f>
        <v>2025-04-30</v>
      </c>
      <c r="M56" s="59"/>
      <c r="N56" s="110" t="str">
        <f>VLOOKUP(B56,'Plantilla publicacion'!$A$3:$M$502,13,0)</f>
        <v>3100-DIRECCION DE INVESTIGACIONES DE PROTECCION AL CONSUMIDOR</v>
      </c>
    </row>
    <row r="57" spans="1:14" ht="35.25" customHeight="1" thickBot="1" x14ac:dyDescent="0.3">
      <c r="A57" s="13" t="str">
        <f>VLOOKUP(B57,'Plantilla publicacion'!$A$3:$B$502,2,0)</f>
        <v>Actividad propia</v>
      </c>
      <c r="B57" s="111" t="s">
        <v>755</v>
      </c>
      <c r="C57" s="165"/>
      <c r="D57" s="165">
        <f>VLOOKUP(B57,'Plantilla publicacion'!$A$3:$M$502,6,0)</f>
        <v>0</v>
      </c>
      <c r="E57" s="165"/>
      <c r="F57" s="165"/>
      <c r="G57" s="165">
        <f>VLOOKUP(B57,'Plantilla publicacion'!$A$3:$M$502,7,0)</f>
        <v>0</v>
      </c>
      <c r="H57" s="113" t="str">
        <f>VLOOKUP(B57,'Plantilla publicacion'!$A$3:$M$502,8,0)</f>
        <v>Realizar visitas de inspección a personas naturales o jurídicas sujetas de inspección y vigilancia (Relación de los números de radicación de las visitas de inspección web realizadas)</v>
      </c>
      <c r="I57" s="113">
        <f>VLOOKUP(B57,'Plantilla publicacion'!$A$3:$M$502,9,0)</f>
        <v>80</v>
      </c>
      <c r="J57" s="113" t="str">
        <f>VLOOKUP(B57,'Plantilla publicacion'!$A$3:$M$502,10,0)</f>
        <v>Númerica</v>
      </c>
      <c r="K57" s="114" t="str">
        <f>VLOOKUP(B57,'Plantilla publicacion'!$A$3:$M$502,11,0)</f>
        <v>2025-04-08</v>
      </c>
      <c r="L57" s="114" t="str">
        <f>VLOOKUP(B57,'Plantilla publicacion'!$A$3:$M$502,12,0)</f>
        <v>2025-11-28</v>
      </c>
      <c r="M57" s="115"/>
      <c r="N57" s="116" t="str">
        <f>VLOOKUP(B57,'Plantilla publicacion'!$A$3:$M$502,13,0)</f>
        <v>3100-DIRECCION DE INVESTIGACIONES DE PROTECCION AL CONSUMIDOR</v>
      </c>
    </row>
    <row r="58" spans="1:14" s="12" customFormat="1" ht="72.75" customHeight="1" x14ac:dyDescent="0.25">
      <c r="A58" s="5" t="str">
        <f>VLOOKUP(B58,'Plantilla publicacion'!$A$3:$B$502,2,0)</f>
        <v>Producto</v>
      </c>
      <c r="B58" s="15" t="s">
        <v>757</v>
      </c>
      <c r="C58" s="164" t="str">
        <f>VLOOKUP(B58,'Plantilla publicacion'!$A$3:$R$502,17,0)</f>
        <v>PND - 5-31-5-b- Convergencia regional - Entidades públicas territoriales y nacionales fortalecidas / PES - Cierre de brechas territoriales</v>
      </c>
      <c r="D58" s="164" t="str">
        <f>VLOOKUP(B58,'Plantilla publicacion'!$A$3:$M$502,6,0)</f>
        <v>58-Promover el enfoque preventivo, diferencial y territorial en el que hacer misional de la entidad</v>
      </c>
      <c r="E58" s="164" t="str">
        <f>VLOOKUP(B58,'Plantilla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8" s="164" t="str">
        <f>VLOOKUP(B58,'Plantilla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8" s="164" t="str">
        <f>VLOOKUP(B58,'Plantilla publicacion'!$A$3:$M$502,7,0)</f>
        <v>C-3503-0200-0015-40401c</v>
      </c>
      <c r="H58" s="15" t="str">
        <f>VLOOKUP(B58,'Plantilla publicacion'!$A$3:$M$502,8,0)</f>
        <v>Visitas de acompañamiento a establecimientos de comercio ubicados en territorios turísticos, con el objetivo de promover la convergencia regional, realizadas  (Relación de los números de radicación de las visitas de inspección realizadas)</v>
      </c>
      <c r="I58" s="15">
        <f>VLOOKUP(B58,'Plantilla publicacion'!$A$3:$M$502,9,0)</f>
        <v>40</v>
      </c>
      <c r="J58" s="15" t="str">
        <f>VLOOKUP(B58,'Plantilla publicacion'!$A$3:$M$502,10,0)</f>
        <v>Númerica</v>
      </c>
      <c r="K58" s="15" t="str">
        <f>VLOOKUP(B58,'Plantilla publicacion'!$A$3:$M$502,11,0)</f>
        <v>2025-01-14</v>
      </c>
      <c r="L58" s="15" t="str">
        <f>VLOOKUP(B58,'Plantilla publicacion'!$A$3:$M$502,12,0)</f>
        <v>2025-11-28</v>
      </c>
      <c r="M58" s="15" t="str">
        <f>IF(ISERROR(VLOOKUP(B58,'Plantilla publicacion'!$A$3:$P$501,16,0)),"NA",VLOOKUP(B58,'Plantilla publicacion'!$A$3:$P$501,16,0))</f>
        <v>PND_8_Fortalecer las capacidades y conocimiento sobre derechos y deberes de las relaciones de consumo /  PND_9_Ampliar los instrumentos de prevención</v>
      </c>
      <c r="N58" s="15" t="str">
        <f>VLOOKUP(B58,'Plantilla publicacion'!$A$3:$M$502,13,0)</f>
        <v>3100-DIRECCION DE INVESTIGACIONES DE PROTECCION AL CONSUMIDOR</v>
      </c>
    </row>
    <row r="59" spans="1:14" ht="38.25" x14ac:dyDescent="0.25">
      <c r="A59" s="13" t="str">
        <f>VLOOKUP(B59,'Plantilla publicacion'!$A$3:$B$502,2,0)</f>
        <v>Actividad propia</v>
      </c>
      <c r="B59" s="6" t="s">
        <v>761</v>
      </c>
      <c r="C59" s="164"/>
      <c r="D59" s="164">
        <f>VLOOKUP(B59,'Plantilla publicacion'!$A$3:$M$502,6,0)</f>
        <v>0</v>
      </c>
      <c r="E59" s="164"/>
      <c r="F59" s="164"/>
      <c r="G59" s="164">
        <f>VLOOKUP(B59,'Plantilla publicacion'!$A$3:$M$502,7,0)</f>
        <v>0</v>
      </c>
      <c r="H59" s="6" t="str">
        <f>VLOOKUP(B59,'Plantilla publicacion'!$A$3:$M$502,8,0)</f>
        <v>Determinar los sectores en los cuales se llevarán a cabo las actuaciones administrativas de inspección, vigilancia y control. (Acta de reunión)</v>
      </c>
      <c r="I59" s="6">
        <f>VLOOKUP(B59,'Plantilla publicacion'!$A$3:$M$502,9,0)</f>
        <v>1</v>
      </c>
      <c r="J59" s="6" t="str">
        <f>VLOOKUP(B59,'Plantilla publicacion'!$A$3:$M$502,10,0)</f>
        <v>Númerica</v>
      </c>
      <c r="K59" s="7" t="str">
        <f>VLOOKUP(B59,'Plantilla publicacion'!$A$3:$M$502,11,0)</f>
        <v>2025-01-14</v>
      </c>
      <c r="L59" s="7" t="str">
        <f>VLOOKUP(B59,'Plantilla publicacion'!$A$3:$M$502,12,0)</f>
        <v>2025-02-07</v>
      </c>
      <c r="M59" s="59"/>
      <c r="N59" s="17" t="str">
        <f>VLOOKUP(B59,'Plantilla publicacion'!$A$3:$M$502,13,0)</f>
        <v>3100-DIRECCION DE INVESTIGACIONES DE PROTECCION AL CONSUMIDOR</v>
      </c>
    </row>
    <row r="60" spans="1:14" ht="25.5" customHeight="1" x14ac:dyDescent="0.25">
      <c r="A60" s="13" t="str">
        <f>VLOOKUP(B60,'Plantilla publicacion'!$A$3:$B$502,2,0)</f>
        <v>Actividad propia</v>
      </c>
      <c r="B60" s="6" t="s">
        <v>763</v>
      </c>
      <c r="C60" s="164"/>
      <c r="D60" s="164">
        <f>VLOOKUP(B60,'Plantilla publicacion'!$A$3:$M$502,6,0)</f>
        <v>0</v>
      </c>
      <c r="E60" s="164"/>
      <c r="F60" s="164"/>
      <c r="G60" s="164">
        <f>VLOOKUP(B60,'Plantilla publicacion'!$A$3:$M$502,7,0)</f>
        <v>0</v>
      </c>
      <c r="H60" s="6" t="str">
        <f>VLOOKUP(B60,'Plantilla publicacion'!$A$3:$M$502,8,0)</f>
        <v>Programar las visitas de inspección a realizar (Programación trimestral de las actuaciones administrativas)</v>
      </c>
      <c r="I60" s="6">
        <f>VLOOKUP(B60,'Plantilla publicacion'!$A$3:$M$502,9,0)</f>
        <v>4</v>
      </c>
      <c r="J60" s="6" t="str">
        <f>VLOOKUP(B60,'Plantilla publicacion'!$A$3:$M$502,10,0)</f>
        <v>Númerica</v>
      </c>
      <c r="K60" s="7" t="str">
        <f>VLOOKUP(B60,'Plantilla publicacion'!$A$3:$M$502,11,0)</f>
        <v>2025-01-14</v>
      </c>
      <c r="L60" s="7" t="str">
        <f>VLOOKUP(B60,'Plantilla publicacion'!$A$3:$M$502,12,0)</f>
        <v>2025-10-31</v>
      </c>
      <c r="M60" s="59"/>
      <c r="N60" s="17" t="str">
        <f>VLOOKUP(B60,'Plantilla publicacion'!$A$3:$M$502,13,0)</f>
        <v>3100-DIRECCION DE INVESTIGACIONES DE PROTECCION AL CONSUMIDOR</v>
      </c>
    </row>
    <row r="61" spans="1:14" ht="25.5" customHeight="1" thickBot="1" x14ac:dyDescent="0.3">
      <c r="A61" s="13" t="str">
        <f>VLOOKUP(B61,'Plantilla publicacion'!$A$3:$B$502,2,0)</f>
        <v>Actividad propia</v>
      </c>
      <c r="B61" s="11" t="s">
        <v>765</v>
      </c>
      <c r="C61" s="164"/>
      <c r="D61" s="164">
        <f>VLOOKUP(B61,'Plantilla publicacion'!$A$3:$M$502,6,0)</f>
        <v>0</v>
      </c>
      <c r="E61" s="164"/>
      <c r="F61" s="164"/>
      <c r="G61" s="164">
        <f>VLOOKUP(B61,'Plantilla publicacion'!$A$3:$M$502,7,0)</f>
        <v>0</v>
      </c>
      <c r="H61" s="11" t="str">
        <f>VLOOKUP(B61,'Plantilla publicacion'!$A$3:$M$502,8,0)</f>
        <v>Realizar las visitas de inspección a las personas naturales o jurídicas sujetas de inspección y vigilancia (Relación de los números de radicación de las visitas de inspección realizados)</v>
      </c>
      <c r="I61" s="11">
        <f>VLOOKUP(B61,'Plantilla publicacion'!$A$3:$M$502,9,0)</f>
        <v>40</v>
      </c>
      <c r="J61" s="11" t="str">
        <f>VLOOKUP(B61,'Plantilla publicacion'!$A$3:$M$502,10,0)</f>
        <v>Númerica</v>
      </c>
      <c r="K61" s="117" t="str">
        <f>VLOOKUP(B61,'Plantilla publicacion'!$A$3:$M$502,11,0)</f>
        <v>2025-02-07</v>
      </c>
      <c r="L61" s="117" t="str">
        <f>VLOOKUP(B61,'Plantilla publicacion'!$A$3:$M$502,12,0)</f>
        <v>2025-11-28</v>
      </c>
      <c r="M61" s="118"/>
      <c r="N61" s="119" t="str">
        <f>VLOOKUP(B61,'Plantilla publicacion'!$A$3:$M$502,13,0)</f>
        <v>3100-DIRECCION DE INVESTIGACIONES DE PROTECCION AL CONSUMIDOR</v>
      </c>
    </row>
    <row r="62" spans="1:14" s="12" customFormat="1" ht="38.25" x14ac:dyDescent="0.25">
      <c r="A62" s="5" t="str">
        <f>VLOOKUP(B62,'Plantilla publicacion'!$A$3:$B$502,2,0)</f>
        <v>Producto</v>
      </c>
      <c r="B62" s="105" t="s">
        <v>766</v>
      </c>
      <c r="C62" s="166" t="str">
        <f>VLOOKUP(B62,'Plantilla publicacion'!$A$3:$R$502,17,0)</f>
        <v>PND - 5-31-5-b- Convergencia regional - Entidades públicas territoriales y nacionales fortalecidas / PES - Transformación Institucional</v>
      </c>
      <c r="D62" s="166" t="str">
        <f>VLOOKUP(B62,'Plantilla publicacion'!$A$3:$M$502,6,0)</f>
        <v>81-Mejorar la oportunidad en la atención de trámites y servicios.</v>
      </c>
      <c r="E62" s="166" t="str">
        <f>VLOOKUP(B62,'Plantilla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2" s="166" t="str">
        <f>VLOOKUP(B62,'Plantilla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2" s="166" t="str">
        <f>VLOOKUP(B62,'Plantilla publicacion'!$A$3:$M$502,7,0)</f>
        <v>FUNCIONAMIENTO</v>
      </c>
      <c r="H62" s="107" t="str">
        <f>VLOOKUP(B62,'Plantilla publicacion'!$A$3:$M$502,8,0)</f>
        <v>Recursos de reposición interpuestos, decididos dentro de los 6 meses siguientes a su presentación (Relación de los números de radicación de los recursos decididos, fecha de entrada y salida)</v>
      </c>
      <c r="I62" s="107">
        <f>VLOOKUP(B62,'Plantilla publicacion'!$A$3:$M$502,9,0)</f>
        <v>80</v>
      </c>
      <c r="J62" s="107" t="str">
        <f>VLOOKUP(B62,'Plantilla publicacion'!$A$3:$M$502,10,0)</f>
        <v>Porcentual</v>
      </c>
      <c r="K62" s="107" t="str">
        <f>VLOOKUP(B62,'Plantilla publicacion'!$A$3:$M$502,11,0)</f>
        <v>2025-01-02</v>
      </c>
      <c r="L62" s="107" t="str">
        <f>VLOOKUP(B62,'Plantilla publicacion'!$A$3:$M$502,12,0)</f>
        <v>2025-12-31</v>
      </c>
      <c r="M62" s="107">
        <f>IF(ISERROR(VLOOKUP(B62,'Plantilla publicacion'!$A$3:$P$501,16,0)),"NA",VLOOKUP(B62,'Plantilla publicacion'!$A$3:$P$501,16,0))</f>
        <v>0</v>
      </c>
      <c r="N62" s="108" t="str">
        <f>VLOOKUP(B62,'Plantilla publicacion'!$A$3:$M$502,13,0)</f>
        <v>3100-DIRECCION DE INVESTIGACIONES DE PROTECCION AL CONSUMIDOR</v>
      </c>
    </row>
    <row r="63" spans="1:14" ht="38.25" x14ac:dyDescent="0.25">
      <c r="A63" s="13" t="str">
        <f>VLOOKUP(B63,'Plantilla publicacion'!$A$3:$B$502,2,0)</f>
        <v>Actividad propia</v>
      </c>
      <c r="B63" s="109" t="s">
        <v>769</v>
      </c>
      <c r="C63" s="164"/>
      <c r="D63" s="164">
        <f>VLOOKUP(B63,'Plantilla publicacion'!$A$3:$M$502,6,0)</f>
        <v>0</v>
      </c>
      <c r="E63" s="164"/>
      <c r="F63" s="164"/>
      <c r="G63" s="164">
        <f>VLOOKUP(B63,'Plantilla publicacion'!$A$3:$M$502,7,0)</f>
        <v>0</v>
      </c>
      <c r="H63" s="6" t="str">
        <f>VLOOKUP(B63,'Plantilla publicacion'!$A$3:$M$502,8,0)</f>
        <v>Crear y actualizar periódicamente el listado de los recursos de reposición que ingresan a partir del 1° de enero de 2025, incluyendo la información necesaria para verificar su cumplimiento (Listado de recursos interpuestos)</v>
      </c>
      <c r="I63" s="6">
        <f>VLOOKUP(B63,'Plantilla publicacion'!$A$3:$M$502,9,0)</f>
        <v>1</v>
      </c>
      <c r="J63" s="6" t="str">
        <f>VLOOKUP(B63,'Plantilla publicacion'!$A$3:$M$502,10,0)</f>
        <v>Númerica</v>
      </c>
      <c r="K63" s="7" t="str">
        <f>VLOOKUP(B63,'Plantilla publicacion'!$A$3:$M$502,11,0)</f>
        <v>2025-01-02</v>
      </c>
      <c r="L63" s="7" t="str">
        <f>VLOOKUP(B63,'Plantilla publicacion'!$A$3:$M$502,12,0)</f>
        <v>2025-12-31</v>
      </c>
      <c r="M63" s="59"/>
      <c r="N63" s="110" t="str">
        <f>VLOOKUP(B63,'Plantilla publicacion'!$A$3:$M$502,13,0)</f>
        <v>3100-DIRECCION DE INVESTIGACIONES DE PROTECCION AL CONSUMIDOR</v>
      </c>
    </row>
    <row r="64" spans="1:14" ht="39" thickBot="1" x14ac:dyDescent="0.3">
      <c r="A64" s="13" t="str">
        <f>VLOOKUP(B64,'Plantilla publicacion'!$A$3:$B$502,2,0)</f>
        <v>Actividad propia</v>
      </c>
      <c r="B64" s="111" t="s">
        <v>771</v>
      </c>
      <c r="C64" s="165"/>
      <c r="D64" s="165">
        <f>VLOOKUP(B64,'Plantilla publicacion'!$A$3:$M$502,6,0)</f>
        <v>0</v>
      </c>
      <c r="E64" s="165"/>
      <c r="F64" s="165"/>
      <c r="G64" s="165">
        <f>VLOOKUP(B64,'Plantilla publicacion'!$A$3:$M$502,7,0)</f>
        <v>0</v>
      </c>
      <c r="H64" s="113" t="str">
        <f>VLOOKUP(B64,'Plantilla publicacion'!$A$3:$M$502,8,0)</f>
        <v>Decidir los recursos de reposición interpuestos dentro de los términos definidos.  (Relación de los números de radicación de los recursos decididos)</v>
      </c>
      <c r="I64" s="113">
        <f>VLOOKUP(B64,'Plantilla publicacion'!$A$3:$M$502,9,0)</f>
        <v>80</v>
      </c>
      <c r="J64" s="113" t="str">
        <f>VLOOKUP(B64,'Plantilla publicacion'!$A$3:$M$502,10,0)</f>
        <v>Porcentual</v>
      </c>
      <c r="K64" s="114" t="str">
        <f>VLOOKUP(B64,'Plantilla publicacion'!$A$3:$M$502,11,0)</f>
        <v>2025-01-02</v>
      </c>
      <c r="L64" s="114" t="str">
        <f>VLOOKUP(B64,'Plantilla publicacion'!$A$3:$M$502,12,0)</f>
        <v>2025-12-31</v>
      </c>
      <c r="M64" s="115"/>
      <c r="N64" s="116" t="str">
        <f>VLOOKUP(B64,'Plantilla publicacion'!$A$3:$M$502,13,0)</f>
        <v>3100-DIRECCION DE INVESTIGACIONES DE PROTECCION AL CONSUMIDOR</v>
      </c>
    </row>
    <row r="65" spans="1:14" s="12" customFormat="1" ht="63.75" x14ac:dyDescent="0.25">
      <c r="A65" s="5" t="str">
        <f>VLOOKUP(B65,'Plantilla publicacion'!$A$3:$B$502,2,0)</f>
        <v>Producto</v>
      </c>
      <c r="B65" s="15" t="s">
        <v>817</v>
      </c>
      <c r="C65" s="164" t="str">
        <f>VLOOKUP(B65,'Plantilla publicacion'!$A$3:$R$502,17,0)</f>
        <v>PND - 2-03-9-b- Seguridad humana y justicia social - Aprovechamiento de la propiedad intelectual / PES - Reindustrialización</v>
      </c>
      <c r="D65" s="164" t="str">
        <f>VLOOKUP(B65,'Plantilla publicacion'!$A$3:$M$502,6,0)</f>
        <v>58-Promover el enfoque preventivo, diferencial y territorial en el que hacer misional de la entidad</v>
      </c>
      <c r="E65" s="164" t="str">
        <f>VLOOKUP(B65,'Plantilla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5" s="164" t="str">
        <f>VLOOKUP(B65,'Plantilla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5" s="164" t="str">
        <f>VLOOKUP(B65,'Plantilla publicacion'!$A$3:$M$502,7,0)</f>
        <v>C-3503-0200-0014-20309b</v>
      </c>
      <c r="H65" s="15" t="str">
        <f>VLOOKUP(B65,'Plantilla publicacion'!$A$3:$M$502,8,0)</f>
        <v>Programas de fomento al uso estratégico de la propiedad industrial como herramienta de competitividad para empresarios, ejecutados.  (Matriz de seguimiento e informe final de ejecución de los programas)</v>
      </c>
      <c r="I65" s="15">
        <f>VLOOKUP(B65,'Plantilla publicacion'!$A$3:$M$502,9,0)</f>
        <v>100</v>
      </c>
      <c r="J65" s="15" t="str">
        <f>VLOOKUP(B65,'Plantilla publicacion'!$A$3:$M$502,10,0)</f>
        <v>Porcentual</v>
      </c>
      <c r="K65" s="15" t="str">
        <f>VLOOKUP(B65,'Plantilla publicacion'!$A$3:$M$502,11,0)</f>
        <v>2025-01-13</v>
      </c>
      <c r="L65" s="15" t="str">
        <f>VLOOKUP(B65,'Plantilla publicacion'!$A$3:$M$502,12,0)</f>
        <v>2025-11-28</v>
      </c>
      <c r="M65" s="15" t="str">
        <f>IF(ISERROR(VLOOKUP(B65,'Plantilla publicacion'!$A$3:$P$501,16,0)),"NA",VLOOKUP(B65,'Plantilla publicacion'!$A$3:$P$501,16,0))</f>
        <v>PND_2_Fomentar estrategias de sensibilización para el reconocimiento, aprovechamiento y uso responsable de los derechos de PI / PES_20230191 / PEI_14</v>
      </c>
      <c r="N65" s="15" t="str">
        <f>VLOOKUP(B65,'Plantilla publicacion'!$A$3:$M$502,13,0)</f>
        <v>2023-GRUPO DE TRABAJO DE CENTRO DE INFORMACIÓN TECNOLÓGICA Y APOYO A LA GESTIÓN DE PROPIEDAD LA INDUSTRIAL</v>
      </c>
    </row>
    <row r="66" spans="1:14" ht="63.75" x14ac:dyDescent="0.25">
      <c r="A66" s="13" t="str">
        <f>VLOOKUP(B66,'Plantilla publicacion'!$A$3:$B$502,2,0)</f>
        <v>Actividad propia</v>
      </c>
      <c r="B66" s="6" t="s">
        <v>820</v>
      </c>
      <c r="C66" s="164"/>
      <c r="D66" s="164">
        <f>VLOOKUP(B66,'Plantilla publicacion'!$A$3:$M$502,6,0)</f>
        <v>0</v>
      </c>
      <c r="E66" s="164"/>
      <c r="F66" s="164"/>
      <c r="G66" s="164">
        <f>VLOOKUP(B66,'Plantilla publicacion'!$A$3:$M$502,7,0)</f>
        <v>0</v>
      </c>
      <c r="H66" s="6" t="str">
        <f>VLOOKUP(B66,'Plantilla publicacion'!$A$3:$M$502,8,0)</f>
        <v>Elaborar matriz de metas y seguimiento de ejecución del programa</v>
      </c>
      <c r="I66" s="6">
        <f>VLOOKUP(B66,'Plantilla publicacion'!$A$3:$M$502,9,0)</f>
        <v>1</v>
      </c>
      <c r="J66" s="6" t="str">
        <f>VLOOKUP(B66,'Plantilla publicacion'!$A$3:$M$502,10,0)</f>
        <v>Númerica</v>
      </c>
      <c r="K66" s="7" t="str">
        <f>VLOOKUP(B66,'Plantilla publicacion'!$A$3:$M$502,11,0)</f>
        <v>2025-01-13</v>
      </c>
      <c r="L66" s="7" t="str">
        <f>VLOOKUP(B66,'Plantilla publicacion'!$A$3:$M$502,12,0)</f>
        <v>2025-02-28</v>
      </c>
      <c r="M66" s="59"/>
      <c r="N66" s="17" t="str">
        <f>VLOOKUP(B66,'Plantilla publicacion'!$A$3:$M$502,13,0)</f>
        <v>2023-GRUPO DE TRABAJO DE CENTRO DE INFORMACIÓN TECNOLÓGICA Y APOYO A LA GESTIÓN DE PROPIEDAD LA INDUSTRIAL</v>
      </c>
    </row>
    <row r="67" spans="1:14" s="12" customFormat="1" ht="63.75" x14ac:dyDescent="0.25">
      <c r="A67" s="13" t="str">
        <f>VLOOKUP(B67,'Plantilla publicacion'!$A$3:$B$502,2,0)</f>
        <v>Actividad propia</v>
      </c>
      <c r="B67" s="6" t="s">
        <v>822</v>
      </c>
      <c r="C67" s="164"/>
      <c r="D67" s="164">
        <f>VLOOKUP(B67,'Plantilla publicacion'!$A$3:$M$502,6,0)</f>
        <v>0</v>
      </c>
      <c r="E67" s="164"/>
      <c r="F67" s="164"/>
      <c r="G67" s="164">
        <f>VLOOKUP(B67,'Plantilla publicacion'!$A$3:$M$502,7,0)</f>
        <v>0</v>
      </c>
      <c r="H67" s="6" t="str">
        <f>VLOOKUP(B67,'Plantilla publicacion'!$A$3:$M$502,8,0)</f>
        <v>Ejecutar el programa Centros de Apoyo a la Tecnología y la Innovación CATI. (Matriz de seguimiento e Informe final del programa)</v>
      </c>
      <c r="I67" s="6">
        <f>VLOOKUP(B67,'Plantilla publicacion'!$A$3:$M$502,9,0)</f>
        <v>100</v>
      </c>
      <c r="J67" s="6" t="str">
        <f>VLOOKUP(B67,'Plantilla publicacion'!$A$3:$M$502,10,0)</f>
        <v>Porcentual</v>
      </c>
      <c r="K67" s="7" t="str">
        <f>VLOOKUP(B67,'Plantilla publicacion'!$A$3:$M$502,11,0)</f>
        <v>2025-02-03</v>
      </c>
      <c r="L67" s="7" t="str">
        <f>VLOOKUP(B67,'Plantilla publicacion'!$A$3:$M$502,12,0)</f>
        <v>2025-11-28</v>
      </c>
      <c r="M67" s="59"/>
      <c r="N67" s="17" t="str">
        <f>VLOOKUP(B67,'Plantilla publicacion'!$A$3:$M$502,13,0)</f>
        <v>2023-GRUPO DE TRABAJO DE CENTRO DE INFORMACIÓN TECNOLÓGICA Y APOYO A LA GESTIÓN DE PROPIEDAD LA INDUSTRIAL</v>
      </c>
    </row>
    <row r="68" spans="1:14" ht="63.75" x14ac:dyDescent="0.25">
      <c r="A68" s="13" t="str">
        <f>VLOOKUP(B68,'Plantilla publicacion'!$A$3:$B$502,2,0)</f>
        <v>Actividad propia</v>
      </c>
      <c r="B68" s="6" t="s">
        <v>823</v>
      </c>
      <c r="C68" s="164"/>
      <c r="D68" s="164">
        <f>VLOOKUP(B68,'Plantilla publicacion'!$A$3:$M$502,6,0)</f>
        <v>0</v>
      </c>
      <c r="E68" s="164"/>
      <c r="F68" s="164"/>
      <c r="G68" s="164">
        <f>VLOOKUP(B68,'Plantilla publicacion'!$A$3:$M$502,7,0)</f>
        <v>0</v>
      </c>
      <c r="H68" s="6" t="str">
        <f>VLOOKUP(B68,'Plantilla publicacion'!$A$3:$M$502,8,0)</f>
        <v>Elaborar matriz de fases y etapas para el seguimiento de ejecución del programa</v>
      </c>
      <c r="I68" s="6">
        <f>VLOOKUP(B68,'Plantilla publicacion'!$A$3:$M$502,9,0)</f>
        <v>1</v>
      </c>
      <c r="J68" s="6" t="str">
        <f>VLOOKUP(B68,'Plantilla publicacion'!$A$3:$M$502,10,0)</f>
        <v>Númerica</v>
      </c>
      <c r="K68" s="7" t="str">
        <f>VLOOKUP(B68,'Plantilla publicacion'!$A$3:$M$502,11,0)</f>
        <v>2025-02-03</v>
      </c>
      <c r="L68" s="7" t="str">
        <f>VLOOKUP(B68,'Plantilla publicacion'!$A$3:$M$502,12,0)</f>
        <v>2025-02-28</v>
      </c>
      <c r="M68" s="59"/>
      <c r="N68" s="17" t="str">
        <f>VLOOKUP(B68,'Plantilla publicacion'!$A$3:$M$502,13,0)</f>
        <v>2023-GRUPO DE TRABAJO DE CENTRO DE INFORMACIÓN TECNOLÓGICA Y APOYO A LA GESTIÓN DE PROPIEDAD LA INDUSTRIAL</v>
      </c>
    </row>
    <row r="69" spans="1:14" ht="64.5" thickBot="1" x14ac:dyDescent="0.3">
      <c r="A69" s="13" t="str">
        <f>VLOOKUP(B69,'Plantilla publicacion'!$A$3:$B$502,2,0)</f>
        <v>Actividad propia</v>
      </c>
      <c r="B69" s="11" t="s">
        <v>824</v>
      </c>
      <c r="C69" s="164"/>
      <c r="D69" s="164">
        <f>VLOOKUP(B69,'Plantilla publicacion'!$A$3:$M$502,6,0)</f>
        <v>0</v>
      </c>
      <c r="E69" s="164"/>
      <c r="F69" s="164"/>
      <c r="G69" s="164">
        <f>VLOOKUP(B69,'Plantilla publicacion'!$A$3:$M$502,7,0)</f>
        <v>0</v>
      </c>
      <c r="H69" s="11" t="str">
        <f>VLOOKUP(B69,'Plantilla publicacion'!$A$3:$M$502,8,0)</f>
        <v>Ejecutar el programa Propiedad Industrial para MIPYMES. (Matriz de seguimiento e Informe final del programa)</v>
      </c>
      <c r="I69" s="11">
        <f>VLOOKUP(B69,'Plantilla publicacion'!$A$3:$M$502,9,0)</f>
        <v>100</v>
      </c>
      <c r="J69" s="11" t="str">
        <f>VLOOKUP(B69,'Plantilla publicacion'!$A$3:$M$502,10,0)</f>
        <v>Porcentual</v>
      </c>
      <c r="K69" s="117" t="str">
        <f>VLOOKUP(B69,'Plantilla publicacion'!$A$3:$M$502,11,0)</f>
        <v>2025-03-03</v>
      </c>
      <c r="L69" s="117" t="str">
        <f>VLOOKUP(B69,'Plantilla publicacion'!$A$3:$M$502,12,0)</f>
        <v>2025-11-28</v>
      </c>
      <c r="M69" s="118"/>
      <c r="N69" s="119" t="str">
        <f>VLOOKUP(B69,'Plantilla publicacion'!$A$3:$M$502,13,0)</f>
        <v>2023-GRUPO DE TRABAJO DE CENTRO DE INFORMACIÓN TECNOLÓGICA Y APOYO A LA GESTIÓN DE PROPIEDAD LA INDUSTRIAL</v>
      </c>
    </row>
    <row r="70" spans="1:14" s="12" customFormat="1" ht="63.75" x14ac:dyDescent="0.25">
      <c r="A70" s="5" t="str">
        <f>VLOOKUP(B70,'Plantilla publicacion'!$A$3:$B$502,2,0)</f>
        <v>Producto</v>
      </c>
      <c r="B70" s="105" t="s">
        <v>832</v>
      </c>
      <c r="C70" s="166" t="str">
        <f>VLOOKUP(B70,'Plantilla publicacion'!$A$3:$R$502,17,0)</f>
        <v>PND - 2-03-9-b- Seguridad humana y justicia social - Aprovechamiento de la propiedad intelectual / PES - Reindustrialización</v>
      </c>
      <c r="D70" s="166" t="str">
        <f>VLOOKUP(B70,'Plantilla publicacion'!$A$3:$M$502,6,0)</f>
        <v>58-Promover el enfoque preventivo, diferencial y territorial en el que hacer misional de la entidad</v>
      </c>
      <c r="E70" s="166" t="str">
        <f>VLOOKUP(B70,'Plantilla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0" s="166" t="str">
        <f>VLOOKUP(B70,'Plantilla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0" s="166" t="str">
        <f>VLOOKUP(B70,'Plantilla publicacion'!$A$3:$M$502,7,0)</f>
        <v>C-3503-0200-0014-20309b</v>
      </c>
      <c r="H70" s="107" t="str">
        <f>VLOOKUP(B70,'Plantilla publicacion'!$A$3:$M$502,8,0)</f>
        <v>Programas de fomento para el uso estratégico de la propiedad industrial en la Economía Popular, ejecutados.  (Matriz de seguimiento e informe final de ejecución de los programas)</v>
      </c>
      <c r="I70" s="107">
        <f>VLOOKUP(B70,'Plantilla publicacion'!$A$3:$M$502,9,0)</f>
        <v>100</v>
      </c>
      <c r="J70" s="107" t="str">
        <f>VLOOKUP(B70,'Plantilla publicacion'!$A$3:$M$502,10,0)</f>
        <v>Porcentual</v>
      </c>
      <c r="K70" s="107" t="str">
        <f>VLOOKUP(B70,'Plantilla publicacion'!$A$3:$M$502,11,0)</f>
        <v>2025-02-03</v>
      </c>
      <c r="L70" s="107" t="str">
        <f>VLOOKUP(B70,'Plantilla publicacion'!$A$3:$M$502,12,0)</f>
        <v>2025-11-28</v>
      </c>
      <c r="M70" s="107" t="str">
        <f>IF(ISERROR(VLOOKUP(B70,'Plantilla publicacion'!$A$3:$P$501,16,0)),"NA",VLOOKUP(B70,'Plantilla publicacion'!$A$3:$P$501,16,0))</f>
        <v>PND_2_Fomentar estrategias de sensibilización para el reconocimiento, aprovechamiento y uso responsable de los derechos de PI / PES_20230102 / PEI_15</v>
      </c>
      <c r="N70" s="108" t="str">
        <f>VLOOKUP(B70,'Plantilla publicacion'!$A$3:$M$502,13,0)</f>
        <v>2023-GRUPO DE TRABAJO DE CENTRO DE INFORMACIÓN TECNOLÓGICA Y APOYO A LA GESTIÓN DE PROPIEDAD LA INDUSTRIAL</v>
      </c>
    </row>
    <row r="71" spans="1:14" ht="63.75" x14ac:dyDescent="0.25">
      <c r="A71" s="13" t="str">
        <f>VLOOKUP(B71,'Plantilla publicacion'!$A$3:$B$502,2,0)</f>
        <v>Actividad propia</v>
      </c>
      <c r="B71" s="109" t="s">
        <v>833</v>
      </c>
      <c r="C71" s="164"/>
      <c r="D71" s="164">
        <f>VLOOKUP(B71,'Plantilla publicacion'!$A$3:$M$502,6,0)</f>
        <v>0</v>
      </c>
      <c r="E71" s="164"/>
      <c r="F71" s="164"/>
      <c r="G71" s="164">
        <f>VLOOKUP(B71,'Plantilla publicacion'!$A$3:$M$502,7,0)</f>
        <v>0</v>
      </c>
      <c r="H71" s="6" t="str">
        <f>VLOOKUP(B71,'Plantilla publicacion'!$A$3:$M$502,8,0)</f>
        <v>Elaborar matriz programación de jornadas y seguimiento de ejecución del programa</v>
      </c>
      <c r="I71" s="6">
        <f>VLOOKUP(B71,'Plantilla publicacion'!$A$3:$M$502,9,0)</f>
        <v>1</v>
      </c>
      <c r="J71" s="6" t="str">
        <f>VLOOKUP(B71,'Plantilla publicacion'!$A$3:$M$502,10,0)</f>
        <v>Númerica</v>
      </c>
      <c r="K71" s="7" t="str">
        <f>VLOOKUP(B71,'Plantilla publicacion'!$A$3:$M$502,11,0)</f>
        <v>2025-02-03</v>
      </c>
      <c r="L71" s="7" t="str">
        <f>VLOOKUP(B71,'Plantilla publicacion'!$A$3:$M$502,12,0)</f>
        <v>2025-02-28</v>
      </c>
      <c r="M71" s="59"/>
      <c r="N71" s="110" t="str">
        <f>VLOOKUP(B71,'Plantilla publicacion'!$A$3:$M$502,13,0)</f>
        <v>2023-GRUPO DE TRABAJO DE CENTRO DE INFORMACIÓN TECNOLÓGICA Y APOYO A LA GESTIÓN DE PROPIEDAD LA INDUSTRIAL</v>
      </c>
    </row>
    <row r="72" spans="1:14" ht="63.75" x14ac:dyDescent="0.25">
      <c r="A72" s="13" t="str">
        <f>VLOOKUP(B72,'Plantilla publicacion'!$A$3:$B$502,2,0)</f>
        <v>Actividad propia</v>
      </c>
      <c r="B72" s="109" t="s">
        <v>834</v>
      </c>
      <c r="C72" s="164"/>
      <c r="D72" s="164">
        <f>VLOOKUP(B72,'Plantilla publicacion'!$A$3:$M$502,6,0)</f>
        <v>0</v>
      </c>
      <c r="E72" s="164"/>
      <c r="F72" s="164"/>
      <c r="G72" s="164">
        <f>VLOOKUP(B72,'Plantilla publicacion'!$A$3:$M$502,7,0)</f>
        <v>0</v>
      </c>
      <c r="H72" s="6" t="str">
        <f>VLOOKUP(B72,'Plantilla publicacion'!$A$3:$M$502,8,0)</f>
        <v>Ejecutar el programa Propiedad Industrial para emprendedores PI-e.   (Matriz de seguimiento e Informe final del programa)</v>
      </c>
      <c r="I72" s="6">
        <f>VLOOKUP(B72,'Plantilla publicacion'!$A$3:$M$502,9,0)</f>
        <v>100</v>
      </c>
      <c r="J72" s="6" t="str">
        <f>VLOOKUP(B72,'Plantilla publicacion'!$A$3:$M$502,10,0)</f>
        <v>Porcentual</v>
      </c>
      <c r="K72" s="7" t="str">
        <f>VLOOKUP(B72,'Plantilla publicacion'!$A$3:$M$502,11,0)</f>
        <v>2025-02-03</v>
      </c>
      <c r="L72" s="7" t="str">
        <f>VLOOKUP(B72,'Plantilla publicacion'!$A$3:$M$502,12,0)</f>
        <v>2025-11-28</v>
      </c>
      <c r="M72" s="59"/>
      <c r="N72" s="110" t="str">
        <f>VLOOKUP(B72,'Plantilla publicacion'!$A$3:$M$502,13,0)</f>
        <v>2023-GRUPO DE TRABAJO DE CENTRO DE INFORMACIÓN TECNOLÓGICA Y APOYO A LA GESTIÓN DE PROPIEDAD LA INDUSTRIAL</v>
      </c>
    </row>
    <row r="73" spans="1:14" ht="63.75" x14ac:dyDescent="0.25">
      <c r="A73" s="13" t="str">
        <f>VLOOKUP(B73,'Plantilla publicacion'!$A$3:$B$502,2,0)</f>
        <v>Actividad propia</v>
      </c>
      <c r="B73" s="109" t="s">
        <v>835</v>
      </c>
      <c r="C73" s="164"/>
      <c r="D73" s="164">
        <f>VLOOKUP(B73,'Plantilla publicacion'!$A$3:$M$502,6,0)</f>
        <v>0</v>
      </c>
      <c r="E73" s="164"/>
      <c r="F73" s="164"/>
      <c r="G73" s="164">
        <f>VLOOKUP(B73,'Plantilla publicacion'!$A$3:$M$502,7,0)</f>
        <v>0</v>
      </c>
      <c r="H73" s="6" t="str">
        <f>VLOOKUP(B73,'Plantilla publicacion'!$A$3:$M$502,8,0)</f>
        <v>Elaborar matriz de etapas para el seguimiento de ejecución de la estrategia</v>
      </c>
      <c r="I73" s="6">
        <f>VLOOKUP(B73,'Plantilla publicacion'!$A$3:$M$502,9,0)</f>
        <v>1</v>
      </c>
      <c r="J73" s="6" t="str">
        <f>VLOOKUP(B73,'Plantilla publicacion'!$A$3:$M$502,10,0)</f>
        <v>Númerica</v>
      </c>
      <c r="K73" s="7" t="str">
        <f>VLOOKUP(B73,'Plantilla publicacion'!$A$3:$M$502,11,0)</f>
        <v>2025-02-03</v>
      </c>
      <c r="L73" s="7" t="str">
        <f>VLOOKUP(B73,'Plantilla publicacion'!$A$3:$M$502,12,0)</f>
        <v>2025-02-28</v>
      </c>
      <c r="M73" s="59"/>
      <c r="N73" s="110" t="str">
        <f>VLOOKUP(B73,'Plantilla publicacion'!$A$3:$M$502,13,0)</f>
        <v>2023-GRUPO DE TRABAJO DE CENTRO DE INFORMACIÓN TECNOLÓGICA Y APOYO A LA GESTIÓN DE PROPIEDAD LA INDUSTRIAL</v>
      </c>
    </row>
    <row r="74" spans="1:14" ht="64.5" thickBot="1" x14ac:dyDescent="0.3">
      <c r="A74" s="13" t="str">
        <f>VLOOKUP(B74,'Plantilla publicacion'!$A$3:$B$502,2,0)</f>
        <v>Actividad propia</v>
      </c>
      <c r="B74" s="111" t="s">
        <v>836</v>
      </c>
      <c r="C74" s="165"/>
      <c r="D74" s="165">
        <f>VLOOKUP(B74,'Plantilla publicacion'!$A$3:$M$502,6,0)</f>
        <v>0</v>
      </c>
      <c r="E74" s="165"/>
      <c r="F74" s="165"/>
      <c r="G74" s="165">
        <f>VLOOKUP(B74,'Plantilla publicacion'!$A$3:$M$502,7,0)</f>
        <v>0</v>
      </c>
      <c r="H74" s="113" t="str">
        <f>VLOOKUP(B74,'Plantilla publicacion'!$A$3:$M$502,8,0)</f>
        <v>Ejecutar la estrategia Marcas de paz.  (Matriz de seguimiento e Informe final del programa)</v>
      </c>
      <c r="I74" s="113">
        <f>VLOOKUP(B74,'Plantilla publicacion'!$A$3:$M$502,9,0)</f>
        <v>100</v>
      </c>
      <c r="J74" s="113" t="str">
        <f>VLOOKUP(B74,'Plantilla publicacion'!$A$3:$M$502,10,0)</f>
        <v>Porcentual</v>
      </c>
      <c r="K74" s="114" t="str">
        <f>VLOOKUP(B74,'Plantilla publicacion'!$A$3:$M$502,11,0)</f>
        <v>2025-02-03</v>
      </c>
      <c r="L74" s="114" t="str">
        <f>VLOOKUP(B74,'Plantilla publicacion'!$A$3:$M$502,12,0)</f>
        <v>2025-11-28</v>
      </c>
      <c r="M74" s="115"/>
      <c r="N74" s="116" t="str">
        <f>VLOOKUP(B74,'Plantilla publicacion'!$A$3:$M$502,13,0)</f>
        <v>2023-GRUPO DE TRABAJO DE CENTRO DE INFORMACIÓN TECNOLÓGICA Y APOYO A LA GESTIÓN DE PROPIEDAD LA INDUSTRIAL</v>
      </c>
    </row>
    <row r="75" spans="1:14" s="12" customFormat="1" ht="63.75" x14ac:dyDescent="0.25">
      <c r="A75" s="5" t="str">
        <f>VLOOKUP(B75,'Plantilla publicacion'!$A$3:$B$502,2,0)</f>
        <v>Producto</v>
      </c>
      <c r="B75" s="15" t="s">
        <v>837</v>
      </c>
      <c r="C75" s="164" t="str">
        <f>VLOOKUP(B75,'Plantilla publicacion'!$A$3:$R$502,17,0)</f>
        <v>PND - 2-03-9-b- Seguridad humana y justicia social - Aprovechamiento de la propiedad intelectual / PES - Reindustrialización</v>
      </c>
      <c r="D75" s="164" t="str">
        <f>VLOOKUP(B75,'Plantilla publicacion'!$A$3:$M$502,6,0)</f>
        <v>58-Promover el enfoque preventivo, diferencial y territorial en el que hacer misional de la entidad</v>
      </c>
      <c r="E75" s="164" t="str">
        <f>VLOOKUP(B75,'Plantilla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5" s="164" t="str">
        <f>VLOOKUP(B75,'Plantilla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5" s="164" t="str">
        <f>VLOOKUP(B75,'Plantilla publicacion'!$A$3:$M$502,7,0)</f>
        <v>C-3503-0200-0014-20309b</v>
      </c>
      <c r="H75" s="15" t="str">
        <f>VLOOKUP(B75,'Plantilla publicacion'!$A$3:$M$502,8,0)</f>
        <v>Boletines tecnológicos para la  promoción y difusión del sistema de propiedad industrial para empresas, centros de investigación y en general aquellas entidades que desarrollen tecnologías verdes, divulgados (Informe de divulgación)</v>
      </c>
      <c r="I75" s="15">
        <f>VLOOKUP(B75,'Plantilla publicacion'!$A$3:$M$502,9,0)</f>
        <v>2</v>
      </c>
      <c r="J75" s="15" t="str">
        <f>VLOOKUP(B75,'Plantilla publicacion'!$A$3:$M$502,10,0)</f>
        <v>Númerica</v>
      </c>
      <c r="K75" s="15" t="str">
        <f>VLOOKUP(B75,'Plantilla publicacion'!$A$3:$M$502,11,0)</f>
        <v>2025-02-03</v>
      </c>
      <c r="L75" s="15" t="str">
        <f>VLOOKUP(B75,'Plantilla publicacion'!$A$3:$M$502,12,0)</f>
        <v>2025-12-12</v>
      </c>
      <c r="M75" s="107" t="str">
        <f>IF(ISERROR(VLOOKUP(B75,'Plantilla publicacion'!$A$3:$P$501,16,0)),"NA",VLOOKUP(B75,'Plantilla publicacion'!$A$3:$P$501,16,0))</f>
        <v>PND_3_Brindar acompañamiento a inventores y promover el uso de la información de patentes / PND_4_Reinvertir parte de las tasas recaudadas por propiedad industrial en el funcionamiento y promoción de la innovación / PEI_38 / CONPES 3934 Acción 4.7</v>
      </c>
      <c r="N75" s="15" t="str">
        <f>VLOOKUP(B75,'Plantilla publicacion'!$A$3:$M$502,13,0)</f>
        <v>2023-GRUPO DE TRABAJO DE CENTRO DE INFORMACIÓN TECNOLÓGICA Y APOYO A LA GESTIÓN DE PROPIEDAD LA INDUSTRIAL</v>
      </c>
    </row>
    <row r="76" spans="1:14" ht="63.75" x14ac:dyDescent="0.25">
      <c r="A76" s="13" t="str">
        <f>VLOOKUP(B76,'Plantilla publicacion'!$A$3:$B$502,2,0)</f>
        <v>Actividad propia</v>
      </c>
      <c r="B76" s="6" t="s">
        <v>839</v>
      </c>
      <c r="C76" s="164"/>
      <c r="D76" s="164">
        <f>VLOOKUP(B76,'Plantilla publicacion'!$A$3:$M$502,6,0)</f>
        <v>0</v>
      </c>
      <c r="E76" s="164"/>
      <c r="F76" s="164"/>
      <c r="G76" s="164">
        <f>VLOOKUP(B76,'Plantilla publicacion'!$A$3:$M$502,7,0)</f>
        <v>0</v>
      </c>
      <c r="H76" s="6" t="str">
        <f>VLOOKUP(B76,'Plantilla publicacion'!$A$3:$M$502,8,0)</f>
        <v>Definir cronograma de trabajo y estructura del documento para los boletines tecnológicos.  (Cronograma de trabajo definido)</v>
      </c>
      <c r="I76" s="6">
        <f>VLOOKUP(B76,'Plantilla publicacion'!$A$3:$M$502,9,0)</f>
        <v>1</v>
      </c>
      <c r="J76" s="6" t="str">
        <f>VLOOKUP(B76,'Plantilla publicacion'!$A$3:$M$502,10,0)</f>
        <v>Númerica</v>
      </c>
      <c r="K76" s="7" t="str">
        <f>VLOOKUP(B76,'Plantilla publicacion'!$A$3:$M$502,11,0)</f>
        <v>2025-02-03</v>
      </c>
      <c r="L76" s="7" t="str">
        <f>VLOOKUP(B76,'Plantilla publicacion'!$A$3:$M$502,12,0)</f>
        <v>2025-02-28</v>
      </c>
      <c r="M76" s="59"/>
      <c r="N76" s="17" t="str">
        <f>VLOOKUP(B76,'Plantilla publicacion'!$A$3:$M$502,13,0)</f>
        <v>2023-GRUPO DE TRABAJO DE CENTRO DE INFORMACIÓN TECNOLÓGICA Y APOYO A LA GESTIÓN DE PROPIEDAD LA INDUSTRIAL</v>
      </c>
    </row>
    <row r="77" spans="1:14" ht="63.75" x14ac:dyDescent="0.25">
      <c r="A77" s="13" t="str">
        <f>VLOOKUP(B77,'Plantilla publicacion'!$A$3:$B$502,2,0)</f>
        <v>Actividad propia</v>
      </c>
      <c r="B77" s="6" t="s">
        <v>841</v>
      </c>
      <c r="C77" s="164"/>
      <c r="D77" s="164">
        <f>VLOOKUP(B77,'Plantilla publicacion'!$A$3:$M$502,6,0)</f>
        <v>0</v>
      </c>
      <c r="E77" s="164"/>
      <c r="F77" s="164"/>
      <c r="G77" s="164">
        <f>VLOOKUP(B77,'Plantilla publicacion'!$A$3:$M$502,7,0)</f>
        <v>0</v>
      </c>
      <c r="H77" s="6" t="str">
        <f>VLOOKUP(B77,'Plantilla publicacion'!$A$3:$M$502,8,0)</f>
        <v>Elaborar y publicar dos (2) Boletines tecnológicos.  (Capturas de pantalla de la publicación de los boletines tecnológicos)</v>
      </c>
      <c r="I77" s="6">
        <f>VLOOKUP(B77,'Plantilla publicacion'!$A$3:$M$502,9,0)</f>
        <v>2</v>
      </c>
      <c r="J77" s="6" t="str">
        <f>VLOOKUP(B77,'Plantilla publicacion'!$A$3:$M$502,10,0)</f>
        <v>Númerica</v>
      </c>
      <c r="K77" s="7" t="str">
        <f>VLOOKUP(B77,'Plantilla publicacion'!$A$3:$M$502,11,0)</f>
        <v>2025-03-03</v>
      </c>
      <c r="L77" s="7" t="str">
        <f>VLOOKUP(B77,'Plantilla publicacion'!$A$3:$M$502,12,0)</f>
        <v>2025-11-28</v>
      </c>
      <c r="M77" s="59"/>
      <c r="N77" s="17" t="str">
        <f>VLOOKUP(B77,'Plantilla publicacion'!$A$3:$M$502,13,0)</f>
        <v>2023-GRUPO DE TRABAJO DE CENTRO DE INFORMACIÓN TECNOLÓGICA Y APOYO A LA GESTIÓN DE PROPIEDAD LA INDUSTRIAL</v>
      </c>
    </row>
    <row r="78" spans="1:14" ht="64.5" thickBot="1" x14ac:dyDescent="0.3">
      <c r="A78" s="13" t="str">
        <f>VLOOKUP(B78,'Plantilla publicacion'!$A$3:$B$502,2,0)</f>
        <v>Actividad propia</v>
      </c>
      <c r="B78" s="11" t="s">
        <v>843</v>
      </c>
      <c r="C78" s="164"/>
      <c r="D78" s="164">
        <f>VLOOKUP(B78,'Plantilla publicacion'!$A$3:$M$502,6,0)</f>
        <v>0</v>
      </c>
      <c r="E78" s="164"/>
      <c r="F78" s="164"/>
      <c r="G78" s="164">
        <f>VLOOKUP(B78,'Plantilla publicacion'!$A$3:$M$502,7,0)</f>
        <v>0</v>
      </c>
      <c r="H78" s="11" t="str">
        <f>VLOOKUP(B78,'Plantilla publicacion'!$A$3:$M$502,8,0)</f>
        <v>Realizar la divulgación de los dos (2) Boletines tecnológicos. (Informe de divulgación)</v>
      </c>
      <c r="I78" s="11">
        <f>VLOOKUP(B78,'Plantilla publicacion'!$A$3:$M$502,9,0)</f>
        <v>2</v>
      </c>
      <c r="J78" s="11" t="str">
        <f>VLOOKUP(B78,'Plantilla publicacion'!$A$3:$M$502,10,0)</f>
        <v>Númerica</v>
      </c>
      <c r="K78" s="117" t="str">
        <f>VLOOKUP(B78,'Plantilla publicacion'!$A$3:$M$502,11,0)</f>
        <v>2025-03-03</v>
      </c>
      <c r="L78" s="117" t="str">
        <f>VLOOKUP(B78,'Plantilla publicacion'!$A$3:$M$502,12,0)</f>
        <v>2025-12-12</v>
      </c>
      <c r="M78" s="118"/>
      <c r="N78" s="119" t="str">
        <f>VLOOKUP(B78,'Plantilla publicacion'!$A$3:$M$502,13,0)</f>
        <v>2023-GRUPO DE TRABAJO DE CENTRO DE INFORMACIÓN TECNOLÓGICA Y APOYO A LA GESTIÓN DE PROPIEDAD LA INDUSTRIAL</v>
      </c>
    </row>
    <row r="79" spans="1:14" s="12" customFormat="1" ht="63.75" x14ac:dyDescent="0.25">
      <c r="A79" s="5" t="str">
        <f>VLOOKUP(B79,'Plantilla publicacion'!$A$3:$B$502,2,0)</f>
        <v>Producto</v>
      </c>
      <c r="B79" s="105" t="s">
        <v>844</v>
      </c>
      <c r="C79" s="166" t="str">
        <f>VLOOKUP(B79,'Plantilla publicacion'!$A$3:$R$502,17,0)</f>
        <v>PND - 2-03-9-b- Seguridad humana y justicia social - Aprovechamiento de la propiedad intelectual / PES - Reindustrialización</v>
      </c>
      <c r="D79" s="166" t="str">
        <f>VLOOKUP(B79,'Plantilla publicacion'!$A$3:$M$502,6,0)</f>
        <v>58-Promover el enfoque preventivo, diferencial y territorial en el que hacer misional de la entidad</v>
      </c>
      <c r="E79" s="166" t="str">
        <f>VLOOKUP(B79,'Plantilla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9" s="166" t="str">
        <f>VLOOKUP(B79,'Plantilla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9" s="166" t="str">
        <f>VLOOKUP(B79,'Plantilla publicacion'!$A$3:$M$502,7,0)</f>
        <v>N/A</v>
      </c>
      <c r="H79" s="107" t="str">
        <f>VLOOKUP(B79,'Plantilla publicacion'!$A$3:$M$502,8,0)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79" s="107">
        <f>VLOOKUP(B79,'Plantilla publicacion'!$A$3:$M$502,9,0)</f>
        <v>1</v>
      </c>
      <c r="J79" s="107" t="str">
        <f>VLOOKUP(B79,'Plantilla publicacion'!$A$3:$M$502,10,0)</f>
        <v>Númerica</v>
      </c>
      <c r="K79" s="107" t="str">
        <f>VLOOKUP(B79,'Plantilla publicacion'!$A$3:$M$502,11,0)</f>
        <v>2025-02-03</v>
      </c>
      <c r="L79" s="107" t="str">
        <f>VLOOKUP(B79,'Plantilla publicacion'!$A$3:$M$502,12,0)</f>
        <v>2025-11-28</v>
      </c>
      <c r="M79" s="107" t="str">
        <f>IF(ISERROR(VLOOKUP(B79,'Plantilla publicacion'!$A$3:$P$501,16,0)),"NA",VLOOKUP(B79,'Plantilla publicacion'!$A$3:$P$501,16,0))</f>
        <v>PND_2_Fomentar estrategias de sensibilización para el reconocimiento, aprovechamiento y uso responsable de los derechos de PI / PEI_31 / CONPES 4062 Acción 4.7</v>
      </c>
      <c r="N79" s="108" t="str">
        <f>VLOOKUP(B79,'Plantilla publicacion'!$A$3:$M$502,13,0)</f>
        <v>2023-GRUPO DE TRABAJO DE CENTRO DE INFORMACIÓN TECNOLÓGICA Y APOYO A LA GESTIÓN DE PROPIEDAD LA INDUSTRIAL</v>
      </c>
    </row>
    <row r="80" spans="1:14" ht="63.75" x14ac:dyDescent="0.25">
      <c r="A80" s="13" t="str">
        <f>VLOOKUP(B80,'Plantilla publicacion'!$A$3:$B$502,2,0)</f>
        <v>Actividad propia</v>
      </c>
      <c r="B80" s="109" t="s">
        <v>846</v>
      </c>
      <c r="C80" s="164"/>
      <c r="D80" s="164">
        <f>VLOOKUP(B80,'Plantilla publicacion'!$A$3:$M$502,6,0)</f>
        <v>0</v>
      </c>
      <c r="E80" s="164"/>
      <c r="F80" s="164"/>
      <c r="G80" s="164">
        <f>VLOOKUP(B80,'Plantilla publicacion'!$A$3:$M$502,7,0)</f>
        <v>0</v>
      </c>
      <c r="H80" s="6" t="str">
        <f>VLOOKUP(B80,'Plantilla publicacion'!$A$3:$M$502,8,0)</f>
        <v>Diseñar y ejecutar piloto de la estrategia para fomentar el uso, difusión y sensibilización de instrumentos de protección asociados a signos de vocación colectiva    (Informe de ejecución del piloto de la estrategia)</v>
      </c>
      <c r="I80" s="6">
        <f>VLOOKUP(B80,'Plantilla publicacion'!$A$3:$M$502,9,0)</f>
        <v>1</v>
      </c>
      <c r="J80" s="6" t="str">
        <f>VLOOKUP(B80,'Plantilla publicacion'!$A$3:$M$502,10,0)</f>
        <v>Númerica</v>
      </c>
      <c r="K80" s="7" t="str">
        <f>VLOOKUP(B80,'Plantilla publicacion'!$A$3:$M$502,11,0)</f>
        <v>2025-02-03</v>
      </c>
      <c r="L80" s="7" t="str">
        <f>VLOOKUP(B80,'Plantilla publicacion'!$A$3:$M$502,12,0)</f>
        <v>2025-09-30</v>
      </c>
      <c r="M80" s="59"/>
      <c r="N80" s="110" t="str">
        <f>VLOOKUP(B80,'Plantilla publicacion'!$A$3:$M$502,13,0)</f>
        <v>2023-GRUPO DE TRABAJO DE CENTRO DE INFORMACIÓN TECNOLÓGICA Y APOYO A LA GESTIÓN DE PROPIEDAD LA INDUSTRIAL</v>
      </c>
    </row>
    <row r="81" spans="1:14" ht="64.5" thickBot="1" x14ac:dyDescent="0.3">
      <c r="A81" s="13" t="str">
        <f>VLOOKUP(B81,'Plantilla publicacion'!$A$3:$B$502,2,0)</f>
        <v>Actividad propia</v>
      </c>
      <c r="B81" s="111" t="s">
        <v>848</v>
      </c>
      <c r="C81" s="165"/>
      <c r="D81" s="165">
        <f>VLOOKUP(B81,'Plantilla publicacion'!$A$3:$M$502,6,0)</f>
        <v>0</v>
      </c>
      <c r="E81" s="165"/>
      <c r="F81" s="165"/>
      <c r="G81" s="165">
        <f>VLOOKUP(B81,'Plantilla publicacion'!$A$3:$M$502,7,0)</f>
        <v>0</v>
      </c>
      <c r="H81" s="113" t="str">
        <f>VLOOKUP(B81,'Plantilla publicacion'!$A$3:$M$502,8,0)</f>
        <v>Elaborar informe de la implementación de la acción CONPES 4.7 propuesta  (Informe anual de la implementación)</v>
      </c>
      <c r="I81" s="113">
        <f>VLOOKUP(B81,'Plantilla publicacion'!$A$3:$M$502,9,0)</f>
        <v>1</v>
      </c>
      <c r="J81" s="113" t="str">
        <f>VLOOKUP(B81,'Plantilla publicacion'!$A$3:$M$502,10,0)</f>
        <v>Númerica</v>
      </c>
      <c r="K81" s="114" t="str">
        <f>VLOOKUP(B81,'Plantilla publicacion'!$A$3:$M$502,11,0)</f>
        <v>2025-10-01</v>
      </c>
      <c r="L81" s="114" t="str">
        <f>VLOOKUP(B81,'Plantilla publicacion'!$A$3:$M$502,12,0)</f>
        <v>2025-11-28</v>
      </c>
      <c r="M81" s="115"/>
      <c r="N81" s="116" t="str">
        <f>VLOOKUP(B81,'Plantilla publicacion'!$A$3:$M$502,13,0)</f>
        <v>2023-GRUPO DE TRABAJO DE CENTRO DE INFORMACIÓN TECNOLÓGICA Y APOYO A LA GESTIÓN DE PROPIEDAD LA INDUSTRIAL</v>
      </c>
    </row>
    <row r="82" spans="1:14" s="12" customFormat="1" ht="38.25" x14ac:dyDescent="0.25">
      <c r="A82" s="5" t="str">
        <f>VLOOKUP(B82,'Plantilla publicacion'!$A$3:$B$502,2,0)</f>
        <v>Producto</v>
      </c>
      <c r="B82" s="15" t="s">
        <v>859</v>
      </c>
      <c r="C82" s="164" t="str">
        <f>VLOOKUP(B82,'Plantilla publicacion'!$A$3:$R$502,17,0)</f>
        <v>PND - 5-31-5-b- Convergencia regional - Entidades públicas territoriales y nacionales fortalecidas / PES - Transformación Institucional</v>
      </c>
      <c r="D82" s="164" t="str">
        <f>VLOOKUP(B82,'Plantilla publicacion'!$A$3:$M$502,6,0)</f>
        <v>81-Mejorar la oportunidad en la atención de trámites y servicios.</v>
      </c>
      <c r="E82" s="164" t="str">
        <f>VLOOKUP(B82,'Plantilla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2" s="164" t="str">
        <f>VLOOKUP(B82,'Plantilla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2" s="164" t="str">
        <f>VLOOKUP(B82,'Plantilla publicacion'!$A$3:$M$502,7,0)</f>
        <v>C-3503-0200-0014-20309b</v>
      </c>
      <c r="H82" s="15" t="str">
        <f>VLOOKUP(B82,'Plantilla publicacion'!$A$3:$M$502,8,0)</f>
        <v>Solicitudes de patentes de invención y modelos de utilidad pendientes de trámite y que cuenten con pago del examen de patentabilidad anteriores al año 2023, atendidas  (Reporte de indicador generado en Tableau o Power BI)</v>
      </c>
      <c r="I82" s="15">
        <f>VLOOKUP(B82,'Plantilla publicacion'!$A$3:$M$502,9,0)</f>
        <v>95</v>
      </c>
      <c r="J82" s="15" t="str">
        <f>VLOOKUP(B82,'Plantilla publicacion'!$A$3:$M$502,10,0)</f>
        <v>Porcentual</v>
      </c>
      <c r="K82" s="15" t="str">
        <f>VLOOKUP(B82,'Plantilla publicacion'!$A$3:$M$502,11,0)</f>
        <v>2025-01-02</v>
      </c>
      <c r="L82" s="15" t="str">
        <f>VLOOKUP(B82,'Plantilla publicacion'!$A$3:$M$502,12,0)</f>
        <v>2025-12-31</v>
      </c>
      <c r="M82" s="107">
        <f>IF(ISERROR(VLOOKUP(B82,'Plantilla publicacion'!$A$3:$P$501,16,0)),"NA",VLOOKUP(B82,'Plantilla publicacion'!$A$3:$P$501,16,0))</f>
        <v>0</v>
      </c>
      <c r="N82" s="15" t="str">
        <f>VLOOKUP(B82,'Plantilla publicacion'!$A$3:$M$502,13,0)</f>
        <v>2020-DIRECCIÓN DE NUEVAS CREACIONES</v>
      </c>
    </row>
    <row r="83" spans="1:14" s="12" customFormat="1" ht="38.25" x14ac:dyDescent="0.25">
      <c r="A83" s="13" t="str">
        <f>VLOOKUP(B83,'Plantilla publicacion'!$A$3:$B$502,2,0)</f>
        <v>Actividad propia</v>
      </c>
      <c r="B83" s="6" t="s">
        <v>861</v>
      </c>
      <c r="C83" s="164"/>
      <c r="D83" s="164">
        <f>VLOOKUP(B83,'Plantilla publicacion'!$A$3:$M$502,6,0)</f>
        <v>0</v>
      </c>
      <c r="E83" s="164"/>
      <c r="F83" s="164"/>
      <c r="G83" s="164">
        <f>VLOOKUP(B83,'Plantilla publicacion'!$A$3:$M$502,7,0)</f>
        <v>0</v>
      </c>
      <c r="H83" s="6" t="str">
        <f>VLOOKUP(B83,'Plantilla publicacion'!$A$3:$M$502,8,0)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3" s="6">
        <f>VLOOKUP(B83,'Plantilla publicacion'!$A$3:$M$502,9,0)</f>
        <v>95</v>
      </c>
      <c r="J83" s="6" t="str">
        <f>VLOOKUP(B83,'Plantilla publicacion'!$A$3:$M$502,10,0)</f>
        <v>Porcentual</v>
      </c>
      <c r="K83" s="7" t="str">
        <f>VLOOKUP(B83,'Plantilla publicacion'!$A$3:$M$502,11,0)</f>
        <v>2025-01-02</v>
      </c>
      <c r="L83" s="7" t="str">
        <f>VLOOKUP(B83,'Plantilla publicacion'!$A$3:$M$502,12,0)</f>
        <v>2025-12-31</v>
      </c>
      <c r="M83" s="59"/>
      <c r="N83" s="17" t="str">
        <f>VLOOKUP(B83,'Plantilla publicacion'!$A$3:$M$502,13,0)</f>
        <v>2020-DIRECCIÓN DE NUEVAS CREACIONES</v>
      </c>
    </row>
    <row r="84" spans="1:14" ht="51.75" thickBot="1" x14ac:dyDescent="0.3">
      <c r="A84" s="13" t="str">
        <f>VLOOKUP(B84,'Plantilla publicacion'!$A$3:$B$502,2,0)</f>
        <v>Actividad propia</v>
      </c>
      <c r="B84" s="11" t="s">
        <v>862</v>
      </c>
      <c r="C84" s="164"/>
      <c r="D84" s="164">
        <f>VLOOKUP(B84,'Plantilla publicacion'!$A$3:$M$502,6,0)</f>
        <v>0</v>
      </c>
      <c r="E84" s="164"/>
      <c r="F84" s="164"/>
      <c r="G84" s="164">
        <f>VLOOKUP(B84,'Plantilla publicacion'!$A$3:$M$502,7,0)</f>
        <v>0</v>
      </c>
      <c r="H84" s="11" t="str">
        <f>VLOOKUP(B84,'Plantilla publicacion'!$A$3:$M$502,8,0)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4" s="11">
        <f>VLOOKUP(B84,'Plantilla publicacion'!$A$3:$M$502,9,0)</f>
        <v>95</v>
      </c>
      <c r="J84" s="11" t="str">
        <f>VLOOKUP(B84,'Plantilla publicacion'!$A$3:$M$502,10,0)</f>
        <v>Porcentual</v>
      </c>
      <c r="K84" s="117" t="str">
        <f>VLOOKUP(B84,'Plantilla publicacion'!$A$3:$M$502,11,0)</f>
        <v>2025-01-02</v>
      </c>
      <c r="L84" s="117" t="str">
        <f>VLOOKUP(B84,'Plantilla publicacion'!$A$3:$M$502,12,0)</f>
        <v>2025-12-31</v>
      </c>
      <c r="M84" s="118"/>
      <c r="N84" s="119" t="str">
        <f>VLOOKUP(B84,'Plantilla publicacion'!$A$3:$M$502,13,0)</f>
        <v>2020-DIRECCIÓN DE NUEVAS CREACIONES</v>
      </c>
    </row>
    <row r="85" spans="1:14" s="12" customFormat="1" ht="25.5" x14ac:dyDescent="0.25">
      <c r="A85" s="5" t="str">
        <f>VLOOKUP(B85,'Plantilla publicacion'!$A$3:$B$502,2,0)</f>
        <v>Producto</v>
      </c>
      <c r="B85" s="105" t="s">
        <v>870</v>
      </c>
      <c r="C85" s="166" t="str">
        <f>VLOOKUP(B85,'Plantilla publicacion'!$A$3:$R$502,17,0)</f>
        <v>PND - 5-31-5-b- Convergencia regional - Entidades públicas territoriales y nacionales fortalecidas / PES - Transformación Institucional</v>
      </c>
      <c r="D85" s="166" t="str">
        <f>VLOOKUP(B85,'Plantilla publicacion'!$A$3:$M$502,6,0)</f>
        <v>81-Mejorar la oportunidad en la atención de trámites y servicios.</v>
      </c>
      <c r="E85" s="166" t="str">
        <f>VLOOKUP(B85,'Plantilla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5" s="166" t="str">
        <f>VLOOKUP(B85,'Plantilla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5" s="166" t="str">
        <f>VLOOKUP(B85,'Plantilla publicacion'!$A$3:$M$502,7,0)</f>
        <v>C-3503-0200-0014-20309b</v>
      </c>
      <c r="H85" s="107" t="str">
        <f>VLOOKUP(B85,'Plantilla publicacion'!$A$3:$M$502,8,0)</f>
        <v>Solicitudes pendientes de decisión en materia de registro y cancelación de signos distintivos, decididas.  (Reporte de indicador generado en Tableau o Power BI)</v>
      </c>
      <c r="I85" s="107">
        <f>VLOOKUP(B85,'Plantilla publicacion'!$A$3:$M$502,9,0)</f>
        <v>80</v>
      </c>
      <c r="J85" s="107" t="str">
        <f>VLOOKUP(B85,'Plantilla publicacion'!$A$3:$M$502,10,0)</f>
        <v>Porcentual</v>
      </c>
      <c r="K85" s="107" t="str">
        <f>VLOOKUP(B85,'Plantilla publicacion'!$A$3:$M$502,11,0)</f>
        <v>2025-01-15</v>
      </c>
      <c r="L85" s="107" t="str">
        <f>VLOOKUP(B85,'Plantilla publicacion'!$A$3:$M$502,12,0)</f>
        <v>2025-12-31</v>
      </c>
      <c r="M85" s="107">
        <f>IF(ISERROR(VLOOKUP(B85,'Plantilla publicacion'!$A$3:$P$501,16,0)),"NA",VLOOKUP(B85,'Plantilla publicacion'!$A$3:$P$501,16,0))</f>
        <v>0</v>
      </c>
      <c r="N85" s="108" t="str">
        <f>VLOOKUP(B85,'Plantilla publicacion'!$A$3:$M$502,13,0)</f>
        <v>2010-DIRECCION DE SIGNOS DISTINTIVOS</v>
      </c>
    </row>
    <row r="86" spans="1:14" ht="38.25" x14ac:dyDescent="0.25">
      <c r="A86" s="13" t="str">
        <f>VLOOKUP(B86,'Plantilla publicacion'!$A$3:$B$502,2,0)</f>
        <v>Actividad propia</v>
      </c>
      <c r="B86" s="109" t="s">
        <v>872</v>
      </c>
      <c r="C86" s="164"/>
      <c r="D86" s="164">
        <f>VLOOKUP(B86,'Plantilla publicacion'!$A$3:$M$502,6,0)</f>
        <v>0</v>
      </c>
      <c r="E86" s="164"/>
      <c r="F86" s="164"/>
      <c r="G86" s="164">
        <f>VLOOKUP(B86,'Plantilla publicacion'!$A$3:$M$502,7,0)</f>
        <v>0</v>
      </c>
      <c r="H86" s="6" t="str">
        <f>VLOOKUP(B86,'Plantilla publicacion'!$A$3:$M$502,8,0)</f>
        <v>Decidir las clases de registro de signos distintivos sin oposición radicadas a 31 de diciembre de 2024, cuyo stock se calcula que sea de 53.432 clases, excepto los casos detenidos.  (Reporte de indicador generado en Tableau o Power BI)</v>
      </c>
      <c r="I86" s="6">
        <f>VLOOKUP(B86,'Plantilla publicacion'!$A$3:$M$502,9,0)</f>
        <v>80</v>
      </c>
      <c r="J86" s="6" t="str">
        <f>VLOOKUP(B86,'Plantilla publicacion'!$A$3:$M$502,10,0)</f>
        <v>Porcentual</v>
      </c>
      <c r="K86" s="7" t="str">
        <f>VLOOKUP(B86,'Plantilla publicacion'!$A$3:$M$502,11,0)</f>
        <v>2025-01-15</v>
      </c>
      <c r="L86" s="7" t="str">
        <f>VLOOKUP(B86,'Plantilla publicacion'!$A$3:$M$502,12,0)</f>
        <v>2025-10-31</v>
      </c>
      <c r="M86" s="59"/>
      <c r="N86" s="110" t="str">
        <f>VLOOKUP(B86,'Plantilla publicacion'!$A$3:$M$502,13,0)</f>
        <v>2010-DIRECCION DE SIGNOS DISTINTIVOS</v>
      </c>
    </row>
    <row r="87" spans="1:14" ht="38.25" x14ac:dyDescent="0.25">
      <c r="A87" s="13" t="str">
        <f>VLOOKUP(B87,'Plantilla publicacion'!$A$3:$B$502,2,0)</f>
        <v>Actividad propia</v>
      </c>
      <c r="B87" s="109" t="s">
        <v>874</v>
      </c>
      <c r="C87" s="164"/>
      <c r="D87" s="164">
        <f>VLOOKUP(B87,'Plantilla publicacion'!$A$3:$M$502,6,0)</f>
        <v>0</v>
      </c>
      <c r="E87" s="164"/>
      <c r="F87" s="164"/>
      <c r="G87" s="164">
        <f>VLOOKUP(B87,'Plantilla publicacion'!$A$3:$M$502,7,0)</f>
        <v>0</v>
      </c>
      <c r="H87" s="6" t="str">
        <f>VLOOKUP(B87,'Plantilla publicacion'!$A$3:$M$502,8,0)</f>
        <v>Decidir las clases de registro de signos distintivos con oposición radicadas a 31 de diciembre de 2024, cuyo stock se calcula que sea de 5.026 clases, excepto los casos detenidos.  (Reporte de indicador generado en Tableau o Power BI)</v>
      </c>
      <c r="I87" s="6">
        <f>VLOOKUP(B87,'Plantilla publicacion'!$A$3:$M$502,9,0)</f>
        <v>70</v>
      </c>
      <c r="J87" s="6" t="str">
        <f>VLOOKUP(B87,'Plantilla publicacion'!$A$3:$M$502,10,0)</f>
        <v>Porcentual</v>
      </c>
      <c r="K87" s="7" t="str">
        <f>VLOOKUP(B87,'Plantilla publicacion'!$A$3:$M$502,11,0)</f>
        <v>2025-01-15</v>
      </c>
      <c r="L87" s="7" t="str">
        <f>VLOOKUP(B87,'Plantilla publicacion'!$A$3:$M$502,12,0)</f>
        <v>2025-10-31</v>
      </c>
      <c r="M87" s="59"/>
      <c r="N87" s="110" t="str">
        <f>VLOOKUP(B87,'Plantilla publicacion'!$A$3:$M$502,13,0)</f>
        <v>2010-DIRECCION DE SIGNOS DISTINTIVOS</v>
      </c>
    </row>
    <row r="88" spans="1:14" ht="25.5" x14ac:dyDescent="0.25">
      <c r="A88" s="13" t="str">
        <f>VLOOKUP(B88,'Plantilla publicacion'!$A$3:$B$502,2,0)</f>
        <v>Actividad propia</v>
      </c>
      <c r="B88" s="109" t="s">
        <v>876</v>
      </c>
      <c r="C88" s="164"/>
      <c r="D88" s="164">
        <f>VLOOKUP(B88,'Plantilla publicacion'!$A$3:$M$502,6,0)</f>
        <v>0</v>
      </c>
      <c r="E88" s="164"/>
      <c r="F88" s="164"/>
      <c r="G88" s="164">
        <f>VLOOKUP(B88,'Plantilla publicacion'!$A$3:$M$502,7,0)</f>
        <v>0</v>
      </c>
      <c r="H88" s="6" t="str">
        <f>VLOOKUP(B88,'Plantilla publicacion'!$A$3:$M$502,8,0)</f>
        <v>Decidir las solicitudes de acciones de cancelación con traslado vencido al 14 de noviembre de 2025, excepto los casos detenidos.  (Reporte de indicador generado en Tableau o Power BI)</v>
      </c>
      <c r="I88" s="6">
        <f>VLOOKUP(B88,'Plantilla publicacion'!$A$3:$M$502,9,0)</f>
        <v>70</v>
      </c>
      <c r="J88" s="6" t="str">
        <f>VLOOKUP(B88,'Plantilla publicacion'!$A$3:$M$502,10,0)</f>
        <v>Porcentual</v>
      </c>
      <c r="K88" s="7" t="str">
        <f>VLOOKUP(B88,'Plantilla publicacion'!$A$3:$M$502,11,0)</f>
        <v>2025-01-15</v>
      </c>
      <c r="L88" s="7" t="str">
        <f>VLOOKUP(B88,'Plantilla publicacion'!$A$3:$M$502,12,0)</f>
        <v>2025-12-31</v>
      </c>
      <c r="M88" s="59"/>
      <c r="N88" s="110" t="str">
        <f>VLOOKUP(B88,'Plantilla publicacion'!$A$3:$M$502,13,0)</f>
        <v>2010-DIRECCION DE SIGNOS DISTINTIVOS</v>
      </c>
    </row>
    <row r="89" spans="1:14" ht="39" thickBot="1" x14ac:dyDescent="0.3">
      <c r="A89" s="13" t="str">
        <f>VLOOKUP(B89,'Plantilla publicacion'!$A$3:$B$502,2,0)</f>
        <v>Actividad propia</v>
      </c>
      <c r="B89" s="126" t="s">
        <v>878</v>
      </c>
      <c r="C89" s="164"/>
      <c r="D89" s="164">
        <f>VLOOKUP(B89,'Plantilla publicacion'!$A$3:$M$502,6,0)</f>
        <v>0</v>
      </c>
      <c r="E89" s="164"/>
      <c r="F89" s="164"/>
      <c r="G89" s="164">
        <f>VLOOKUP(B89,'Plantilla publicacion'!$A$3:$M$502,7,0)</f>
        <v>0</v>
      </c>
      <c r="H89" s="11" t="str">
        <f>VLOOKUP(B89,'Plantilla publicacion'!$A$3:$M$502,8,0)</f>
        <v>Decidir las clases de registro de signos distintivos sin oposición radicadas entre el 1 de enero de 2025 y 30 de junio de 2025, cuyo stock se calcula que sea de 22.393, excepto los casos detenidos.  (Reporte de indicador generado en Tableau o Power BI)</v>
      </c>
      <c r="I89" s="11">
        <f>VLOOKUP(B89,'Plantilla publicacion'!$A$3:$M$502,9,0)</f>
        <v>70</v>
      </c>
      <c r="J89" s="11" t="str">
        <f>VLOOKUP(B89,'Plantilla publicacion'!$A$3:$M$502,10,0)</f>
        <v>Porcentual</v>
      </c>
      <c r="K89" s="117" t="str">
        <f>VLOOKUP(B89,'Plantilla publicacion'!$A$3:$M$502,11,0)</f>
        <v>2025-08-01</v>
      </c>
      <c r="L89" s="117" t="str">
        <f>VLOOKUP(B89,'Plantilla publicacion'!$A$3:$M$502,12,0)</f>
        <v>2025-12-31</v>
      </c>
      <c r="M89" s="118"/>
      <c r="N89" s="151" t="str">
        <f>VLOOKUP(B89,'Plantilla publicacion'!$A$3:$M$502,13,0)</f>
        <v>2010-DIRECCION DE SIGNOS DISTINTIVOS</v>
      </c>
    </row>
    <row r="90" spans="1:14" s="12" customFormat="1" ht="76.5" x14ac:dyDescent="0.25">
      <c r="A90" s="148" t="str">
        <f>VLOOKUP(B90,'Plantilla publicacion'!$A$3:$B$502,2,0)</f>
        <v>Producto</v>
      </c>
      <c r="B90" s="107" t="s">
        <v>1044</v>
      </c>
      <c r="C90" s="166" t="str">
        <f>VLOOKUP(B90,'Plantilla publicacion'!$A$3:$R$502,17,0)</f>
        <v>PND - 2-01-4-c- Seguridad humana y justicia social - Portabilidad de datos para el empoderamiento ciudadano / PES - Reindustrialización</v>
      </c>
      <c r="D90" s="166" t="str">
        <f>VLOOKUP(B90,'Plantilla publicacion'!$A$3:$M$502,6,0)</f>
        <v>58-Promover el enfoque preventivo, diferencial y territorial en el que hacer misional de la entidad</v>
      </c>
      <c r="E90" s="166" t="str">
        <f>VLOOKUP(B90,'Plantilla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90" s="166" t="str">
        <f>VLOOKUP(B90,'Plantilla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90" s="166" t="str">
        <f>VLOOKUP(B90,'Plantilla publicacion'!$A$3:$M$502,7,0)</f>
        <v>FUNCIONAMIENTO</v>
      </c>
      <c r="H90" s="107" t="str">
        <f>VLOOKUP(B90,'Plantilla publicacion'!$A$3:$M$502,8,0)</f>
        <v>Campaña de divulgación para fortalecer el empoderamiento de las personas sobre sus datos, ejecutada (Pantallazos con la publicación/único entregable)</v>
      </c>
      <c r="I90" s="107">
        <f>VLOOKUP(B90,'Plantilla publicacion'!$A$3:$M$502,9,0)</f>
        <v>1</v>
      </c>
      <c r="J90" s="107" t="str">
        <f>VLOOKUP(B90,'Plantilla publicacion'!$A$3:$M$502,10,0)</f>
        <v>Númerica</v>
      </c>
      <c r="K90" s="107" t="str">
        <f>VLOOKUP(B90,'Plantilla publicacion'!$A$3:$M$502,11,0)</f>
        <v>2025-02-03</v>
      </c>
      <c r="L90" s="107" t="str">
        <f>VLOOKUP(B90,'Plantilla publicacion'!$A$3:$M$502,12,0)</f>
        <v>2025-06-09</v>
      </c>
      <c r="M90" s="107" t="str">
        <f>IF(ISERROR(VLOOKUP(B90,'Plantilla publicacion'!$A$3:$P$501,16,0)),"NA",VLOOKUP(B90,'Plantilla publicacion'!$A$3:$P$501,16,0))</f>
        <v>PND_1_Fortalecer el empoderamiento de las personas sobre sus datos</v>
      </c>
      <c r="N90" s="108" t="str">
        <f>VLOOKUP(B90,'Plantilla publicacion'!$A$3:$M$502,13,0)</f>
        <v>7000-DESPACHO DEL SUPERINTENDENTE DELEGADO PARA LA PROTECCIÓN DE DATOS PERSONALES;
73-GRUPO DE TRABAJO DE COMUNICACION</v>
      </c>
    </row>
    <row r="91" spans="1:14" ht="51" x14ac:dyDescent="0.25">
      <c r="A91" s="149" t="str">
        <f>VLOOKUP(B91,'Plantilla publicacion'!$A$3:$B$502,2,0)</f>
        <v>Actividad propia</v>
      </c>
      <c r="B91" s="6" t="s">
        <v>1047</v>
      </c>
      <c r="C91" s="164"/>
      <c r="D91" s="164">
        <f>VLOOKUP(B91,'Plantilla publicacion'!$A$3:$M$502,6,0)</f>
        <v>0</v>
      </c>
      <c r="E91" s="164"/>
      <c r="F91" s="164"/>
      <c r="G91" s="164">
        <f>VLOOKUP(B91,'Plantilla publicacion'!$A$3:$M$502,7,0)</f>
        <v>0</v>
      </c>
      <c r="H91" s="6" t="str">
        <f>VLOOKUP(B91,'Plantilla publicacion'!$A$3:$M$502,8,0)</f>
        <v>Diligenciar y enviar al Grupo de trabajo de comunicaciones el brief  de la campaña genérica previa concertación con OSCAE. (correo electrónico con el Brief diligenciado /único entregable)</v>
      </c>
      <c r="I91" s="6">
        <f>VLOOKUP(B91,'Plantilla publicacion'!$A$3:$M$502,9,0)</f>
        <v>1</v>
      </c>
      <c r="J91" s="6" t="str">
        <f>VLOOKUP(B91,'Plantilla publicacion'!$A$3:$M$502,10,0)</f>
        <v>Númerica</v>
      </c>
      <c r="K91" s="7" t="str">
        <f>VLOOKUP(B91,'Plantilla publicacion'!$A$3:$M$502,11,0)</f>
        <v>2025-02-03</v>
      </c>
      <c r="L91" s="7" t="str">
        <f>VLOOKUP(B91,'Plantilla publicacion'!$A$3:$M$502,12,0)</f>
        <v>2025-03-20</v>
      </c>
      <c r="M91" s="59"/>
      <c r="N91" s="110" t="str">
        <f>VLOOKUP(B91,'Plantilla publicacion'!$A$3:$M$502,13,0)</f>
        <v>7000-DESPACHO DEL SUPERINTENDENTE DELEGADO PARA LA PROTECCIÓN DE DATOS PERSONALES</v>
      </c>
    </row>
    <row r="92" spans="1:14" ht="38.25" x14ac:dyDescent="0.25">
      <c r="A92" s="149" t="str">
        <f>VLOOKUP(B92,'Plantilla publicacion'!$A$3:$B$502,2,0)</f>
        <v>Actividad sin participación</v>
      </c>
      <c r="B92" s="6" t="s">
        <v>1050</v>
      </c>
      <c r="C92" s="164"/>
      <c r="D92" s="164">
        <f>VLOOKUP(B92,'Plantilla publicacion'!$A$3:$M$502,6,0)</f>
        <v>0</v>
      </c>
      <c r="E92" s="164"/>
      <c r="F92" s="164"/>
      <c r="G92" s="164">
        <f>VLOOKUP(B92,'Plantilla publicacion'!$A$3:$M$502,7,0)</f>
        <v>0</v>
      </c>
      <c r="H92" s="6" t="str">
        <f>VLOOKUP(B92,'Plantilla publicacion'!$A$3:$M$502,8,0)</f>
        <v>Elaborar y presentar el concepto gráfico y racional de la campaña y sus diferentes ejes temáticos  (correo electrónico con Documento en el que se observe el concepto gráfico y racional de la campaña integral y sus diferentes ejes temáticos /único entregable)</v>
      </c>
      <c r="I92" s="6">
        <f>VLOOKUP(B92,'Plantilla publicacion'!$A$3:$M$502,9,0)</f>
        <v>1</v>
      </c>
      <c r="J92" s="6" t="str">
        <f>VLOOKUP(B92,'Plantilla publicacion'!$A$3:$M$502,10,0)</f>
        <v>Númerica</v>
      </c>
      <c r="K92" s="7" t="str">
        <f>VLOOKUP(B92,'Plantilla publicacion'!$A$3:$M$502,11,0)</f>
        <v>2025-03-21</v>
      </c>
      <c r="L92" s="7" t="str">
        <f>VLOOKUP(B92,'Plantilla publicacion'!$A$3:$M$502,12,0)</f>
        <v>2025-05-05</v>
      </c>
      <c r="M92" s="59"/>
      <c r="N92" s="110" t="str">
        <f>VLOOKUP(B92,'Plantilla publicacion'!$A$3:$M$502,13,0)</f>
        <v>73-GRUPO DE TRABAJO DE COMUNICACION</v>
      </c>
    </row>
    <row r="93" spans="1:14" ht="51" x14ac:dyDescent="0.25">
      <c r="A93" s="149" t="str">
        <f>VLOOKUP(B93,'Plantilla publicacion'!$A$3:$B$502,2,0)</f>
        <v>Actividad propia</v>
      </c>
      <c r="B93" s="6" t="s">
        <v>1053</v>
      </c>
      <c r="C93" s="164"/>
      <c r="D93" s="164">
        <f>VLOOKUP(B93,'Plantilla publicacion'!$A$3:$M$502,6,0)</f>
        <v>0</v>
      </c>
      <c r="E93" s="164"/>
      <c r="F93" s="164"/>
      <c r="G93" s="164">
        <f>VLOOKUP(B93,'Plantilla publicacion'!$A$3:$M$502,7,0)</f>
        <v>0</v>
      </c>
      <c r="H93" s="6" t="str">
        <f>VLOOKUP(B93,'Plantilla publicacion'!$A$3:$M$502,8,0)</f>
        <v>Revisar y aprobar la propuesta por parte del área responsable (única revisión) /correo electrónico con documento aprobado)</v>
      </c>
      <c r="I93" s="6">
        <f>VLOOKUP(B93,'Plantilla publicacion'!$A$3:$M$502,9,0)</f>
        <v>1</v>
      </c>
      <c r="J93" s="6" t="str">
        <f>VLOOKUP(B93,'Plantilla publicacion'!$A$3:$M$502,10,0)</f>
        <v>Númerica</v>
      </c>
      <c r="K93" s="7" t="str">
        <f>VLOOKUP(B93,'Plantilla publicacion'!$A$3:$M$502,11,0)</f>
        <v>2025-05-06</v>
      </c>
      <c r="L93" s="7" t="str">
        <f>VLOOKUP(B93,'Plantilla publicacion'!$A$3:$M$502,12,0)</f>
        <v>2025-05-08</v>
      </c>
      <c r="M93" s="59"/>
      <c r="N93" s="110" t="str">
        <f>VLOOKUP(B93,'Plantilla publicacion'!$A$3:$M$502,13,0)</f>
        <v>7000-DESPACHO DEL SUPERINTENDENTE DELEGADO PARA LA PROTECCIÓN DE DATOS PERSONALES</v>
      </c>
    </row>
    <row r="94" spans="1:14" ht="26.25" thickBot="1" x14ac:dyDescent="0.3">
      <c r="A94" s="150" t="str">
        <f>VLOOKUP(B94,'Plantilla publicacion'!$A$3:$B$502,2,0)</f>
        <v>Actividad sin participación</v>
      </c>
      <c r="B94" s="113" t="s">
        <v>1057</v>
      </c>
      <c r="C94" s="165"/>
      <c r="D94" s="165">
        <f>VLOOKUP(B94,'Plantilla publicacion'!$A$3:$M$502,6,0)</f>
        <v>0</v>
      </c>
      <c r="E94" s="165"/>
      <c r="F94" s="165"/>
      <c r="G94" s="165">
        <f>VLOOKUP(B94,'Plantilla publicacion'!$A$3:$M$502,7,0)</f>
        <v>0</v>
      </c>
      <c r="H94" s="113" t="str">
        <f>VLOOKUP(B94,'Plantilla publicacion'!$A$3:$M$502,8,0)</f>
        <v>Ejecutar la campaña  (Capturas de pantalla de la publicación de la campaña)</v>
      </c>
      <c r="I94" s="113">
        <f>VLOOKUP(B94,'Plantilla publicacion'!$A$3:$M$502,9,0)</f>
        <v>1</v>
      </c>
      <c r="J94" s="113" t="str">
        <f>VLOOKUP(B94,'Plantilla publicacion'!$A$3:$M$502,10,0)</f>
        <v>Númerica</v>
      </c>
      <c r="K94" s="114" t="str">
        <f>VLOOKUP(B94,'Plantilla publicacion'!$A$3:$M$502,11,0)</f>
        <v>2025-05-09</v>
      </c>
      <c r="L94" s="114" t="str">
        <f>VLOOKUP(B94,'Plantilla publicacion'!$A$3:$M$502,12,0)</f>
        <v>2025-06-09</v>
      </c>
      <c r="M94" s="115"/>
      <c r="N94" s="116" t="str">
        <f>VLOOKUP(B94,'Plantilla publicacion'!$A$3:$M$502,13,0)</f>
        <v>73-GRUPO DE TRABAJO DE COMUNICACION</v>
      </c>
    </row>
    <row r="95" spans="1:14" s="12" customFormat="1" ht="38.25" x14ac:dyDescent="0.25">
      <c r="A95" s="5" t="str">
        <f>VLOOKUP(B95,'Plantilla publicacion'!$A$3:$B$502,2,0)</f>
        <v>Producto</v>
      </c>
      <c r="B95" s="146" t="s">
        <v>1093</v>
      </c>
      <c r="C95" s="164" t="str">
        <f>VLOOKUP(B95,'Plantilla publicacion'!$A$3:$R$502,17,0)</f>
        <v>PND - 5-31-5-b- Convergencia regional - Entidades públicas territoriales y nacionales fortalecidas / PES - Transformación Institucional</v>
      </c>
      <c r="D95" s="164" t="str">
        <f>VLOOKUP(B95,'Plantilla publicacion'!$A$3:$M$502,6,0)</f>
        <v>56-Fortalecer la gestión de la información, el conocimiento y la innovación para optimizar la capacidad institucional</v>
      </c>
      <c r="E95" s="164" t="str">
        <f>VLOOKUP(B95,'Plantilla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164" t="str">
        <f>VLOOKUP(B95,'Plantilla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164" t="str">
        <f>VLOOKUP(B95,'Plantilla publicacion'!$A$3:$M$502,7,0)</f>
        <v>C-3503-0200-0012-20104c</v>
      </c>
      <c r="H95" s="15" t="str">
        <f>VLOOKUP(B95,'Plantilla publicacion'!$A$3:$M$502,8,0)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5" s="15">
        <f>VLOOKUP(B95,'Plantilla publicacion'!$A$3:$M$502,9,0)</f>
        <v>2</v>
      </c>
      <c r="J95" s="15" t="str">
        <f>VLOOKUP(B95,'Plantilla publicacion'!$A$3:$M$502,10,0)</f>
        <v>Númerica</v>
      </c>
      <c r="K95" s="15" t="str">
        <f>VLOOKUP(B95,'Plantilla publicacion'!$A$3:$M$502,11,0)</f>
        <v>2025-02-03</v>
      </c>
      <c r="L95" s="15" t="str">
        <f>VLOOKUP(B95,'Plantilla publicacion'!$A$3:$M$502,12,0)</f>
        <v>2025-11-28</v>
      </c>
      <c r="M95" s="15">
        <f>IF(ISERROR(VLOOKUP(B95,'Plantilla publicacion'!$A$3:$P$501,16,0)),"NA",VLOOKUP(B95,'Plantilla publicacion'!$A$3:$P$501,16,0))</f>
        <v>0</v>
      </c>
      <c r="N95" s="147" t="str">
        <f>VLOOKUP(B95,'Plantilla publicacion'!$A$3:$M$502,13,0)</f>
        <v>7200-DIRECCION DE HABEAS DATA</v>
      </c>
    </row>
    <row r="96" spans="1:14" ht="25.5" x14ac:dyDescent="0.25">
      <c r="A96" s="13" t="str">
        <f>VLOOKUP(B96,'Plantilla publicacion'!$A$3:$B$502,2,0)</f>
        <v>Actividad propia</v>
      </c>
      <c r="B96" s="109" t="s">
        <v>1095</v>
      </c>
      <c r="C96" s="164"/>
      <c r="D96" s="164">
        <f>VLOOKUP(B96,'Plantilla publicacion'!$A$3:$M$502,6,0)</f>
        <v>0</v>
      </c>
      <c r="E96" s="164"/>
      <c r="F96" s="164"/>
      <c r="G96" s="164">
        <f>VLOOKUP(B96,'Plantilla publicacion'!$A$3:$M$502,7,0)</f>
        <v>0</v>
      </c>
      <c r="H96" s="6" t="str">
        <f>VLOOKUP(B96,'Plantilla publicacion'!$A$3:$M$502,8,0)</f>
        <v>Realizar mesas de trabajo entre la Dirección de Habeas Data y la Dirección de Investigaciones para determinar el enfoque de cada monitoreo (Listado asistencia /único entregable)</v>
      </c>
      <c r="I96" s="6">
        <f>VLOOKUP(B96,'Plantilla publicacion'!$A$3:$M$502,9,0)</f>
        <v>2</v>
      </c>
      <c r="J96" s="6" t="str">
        <f>VLOOKUP(B96,'Plantilla publicacion'!$A$3:$M$502,10,0)</f>
        <v>Númerica</v>
      </c>
      <c r="K96" s="7" t="str">
        <f>VLOOKUP(B96,'Plantilla publicacion'!$A$3:$M$502,11,0)</f>
        <v>2025-02-03</v>
      </c>
      <c r="L96" s="7" t="str">
        <f>VLOOKUP(B96,'Plantilla publicacion'!$A$3:$M$502,12,0)</f>
        <v>2025-07-04</v>
      </c>
      <c r="M96" s="59"/>
      <c r="N96" s="110" t="str">
        <f>VLOOKUP(B96,'Plantilla publicacion'!$A$3:$M$502,13,0)</f>
        <v>7200-DIRECCION DE HABEAS DATA</v>
      </c>
    </row>
    <row r="97" spans="1:14" ht="25.5" x14ac:dyDescent="0.25">
      <c r="A97" s="13" t="str">
        <f>VLOOKUP(B97,'Plantilla publicacion'!$A$3:$B$502,2,0)</f>
        <v>Actividad propia</v>
      </c>
      <c r="B97" s="109" t="s">
        <v>1098</v>
      </c>
      <c r="C97" s="164"/>
      <c r="D97" s="164">
        <f>VLOOKUP(B97,'Plantilla publicacion'!$A$3:$M$502,6,0)</f>
        <v>0</v>
      </c>
      <c r="E97" s="164"/>
      <c r="F97" s="164"/>
      <c r="G97" s="164">
        <f>VLOOKUP(B97,'Plantilla publicacion'!$A$3:$M$502,7,0)</f>
        <v>0</v>
      </c>
      <c r="H97" s="6" t="str">
        <f>VLOOKUP(B97,'Plantilla publicacion'!$A$3:$M$502,8,0)</f>
        <v>Realizar informe respecto de las órdenes impartidas, de la ley 1266 de 2008. (Documento respecto de la ley 1266 de 2008/único entregable)</v>
      </c>
      <c r="I97" s="6">
        <f>VLOOKUP(B97,'Plantilla publicacion'!$A$3:$M$502,9,0)</f>
        <v>1</v>
      </c>
      <c r="J97" s="6" t="str">
        <f>VLOOKUP(B97,'Plantilla publicacion'!$A$3:$M$502,10,0)</f>
        <v>Númerica</v>
      </c>
      <c r="K97" s="7" t="str">
        <f>VLOOKUP(B97,'Plantilla publicacion'!$A$3:$M$502,11,0)</f>
        <v>2025-03-04</v>
      </c>
      <c r="L97" s="7" t="str">
        <f>VLOOKUP(B97,'Plantilla publicacion'!$A$3:$M$502,12,0)</f>
        <v>2025-06-27</v>
      </c>
      <c r="M97" s="59"/>
      <c r="N97" s="110" t="str">
        <f>VLOOKUP(B97,'Plantilla publicacion'!$A$3:$M$502,13,0)</f>
        <v>7200-DIRECCION DE HABEAS DATA</v>
      </c>
    </row>
    <row r="98" spans="1:14" s="12" customFormat="1" ht="26.25" thickBot="1" x14ac:dyDescent="0.3">
      <c r="A98" s="13" t="str">
        <f>VLOOKUP(B98,'Plantilla publicacion'!$A$3:$B$502,2,0)</f>
        <v>Actividad propia</v>
      </c>
      <c r="B98" s="111" t="s">
        <v>1100</v>
      </c>
      <c r="C98" s="165"/>
      <c r="D98" s="165">
        <f>VLOOKUP(B98,'Plantilla publicacion'!$A$3:$M$502,6,0)</f>
        <v>0</v>
      </c>
      <c r="E98" s="165"/>
      <c r="F98" s="165"/>
      <c r="G98" s="165">
        <f>VLOOKUP(B98,'Plantilla publicacion'!$A$3:$M$502,7,0)</f>
        <v>0</v>
      </c>
      <c r="H98" s="113" t="str">
        <f>VLOOKUP(B98,'Plantilla publicacion'!$A$3:$M$502,8,0)</f>
        <v>Realizar informe respecto de las órdenes impartidas, de la ley 1581 de 2012  (Documento respecto de la ley 1581 de 2012/único entregable)</v>
      </c>
      <c r="I98" s="113">
        <f>VLOOKUP(B98,'Plantilla publicacion'!$A$3:$M$502,9,0)</f>
        <v>1</v>
      </c>
      <c r="J98" s="113" t="str">
        <f>VLOOKUP(B98,'Plantilla publicacion'!$A$3:$M$502,10,0)</f>
        <v>Númerica</v>
      </c>
      <c r="K98" s="114" t="str">
        <f>VLOOKUP(B98,'Plantilla publicacion'!$A$3:$M$502,11,0)</f>
        <v>2025-07-01</v>
      </c>
      <c r="L98" s="114" t="str">
        <f>VLOOKUP(B98,'Plantilla publicacion'!$A$3:$M$502,12,0)</f>
        <v>2025-11-28</v>
      </c>
      <c r="M98" s="115"/>
      <c r="N98" s="116" t="str">
        <f>VLOOKUP(B98,'Plantilla publicacion'!$A$3:$M$502,13,0)</f>
        <v>7200-DIRECCION DE HABEAS DATA</v>
      </c>
    </row>
    <row r="99" spans="1:14" s="12" customFormat="1" ht="25.5" x14ac:dyDescent="0.25">
      <c r="A99" s="5" t="str">
        <f>VLOOKUP(B99,'Plantilla publicacion'!$A$3:$B$502,2,0)</f>
        <v>Producto</v>
      </c>
      <c r="B99" s="15" t="s">
        <v>1120</v>
      </c>
      <c r="C99" s="164" t="str">
        <f>VLOOKUP(B99,'Plantilla publicacion'!$A$3:$R$502,17,0)</f>
        <v>PND - 5-31-5-b- Convergencia regional - Entidades públicas territoriales y nacionales fortalecidas / PES - Transformación Institucional</v>
      </c>
      <c r="D99" s="164" t="str">
        <f>VLOOKUP(B99,'Plantilla publicacion'!$A$3:$M$502,6,0)</f>
        <v>81-Mejorar la oportunidad en la atención de trámites y servicios.</v>
      </c>
      <c r="E99" s="164" t="str">
        <f>VLOOKUP(B99,'Plantilla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164" t="str">
        <f>VLOOKUP(B99,'Plantilla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164" t="str">
        <f>VLOOKUP(B99,'Plantilla publicacion'!$A$3:$M$502,7,0)</f>
        <v>C-3599-0200-0005-53105b</v>
      </c>
      <c r="H99" s="15" t="str">
        <f>VLOOKUP(B99,'Plantilla publicacion'!$A$3:$M$502,8,0)</f>
        <v>Estrategia de Sinergia Interinstitucional para Jornadas Conjuntas de  Atención a la Ciudadanía, diseñada e implementada (Informe de actividades realizadas)</v>
      </c>
      <c r="I99" s="15">
        <f>VLOOKUP(B99,'Plantilla publicacion'!$A$3:$M$502,9,0)</f>
        <v>1</v>
      </c>
      <c r="J99" s="15" t="str">
        <f>VLOOKUP(B99,'Plantilla publicacion'!$A$3:$M$502,10,0)</f>
        <v>Númerica</v>
      </c>
      <c r="K99" s="15" t="str">
        <f>VLOOKUP(B99,'Plantilla publicacion'!$A$3:$M$502,11,0)</f>
        <v>2025-02-03</v>
      </c>
      <c r="L99" s="15" t="str">
        <f>VLOOKUP(B99,'Plantilla publicacion'!$A$3:$M$502,12,0)</f>
        <v>2025-12-31</v>
      </c>
      <c r="M99" s="15">
        <f>IF(ISERROR(VLOOKUP(B99,'Plantilla publicacion'!$A$3:$P$501,16,0)),"NA",VLOOKUP(B99,'Plantilla publicacion'!$A$3:$P$501,16,0))</f>
        <v>0</v>
      </c>
      <c r="N99" s="15" t="str">
        <f>VLOOKUP(B99,'Plantilla publicacion'!$A$3:$M$502,13,0)</f>
        <v>72-GRUPO DE TRABAJO DE ATENCION AL CIUDADANO</v>
      </c>
    </row>
    <row r="100" spans="1:14" ht="25.5" x14ac:dyDescent="0.25">
      <c r="A100" s="13" t="str">
        <f>VLOOKUP(B100,'Plantilla publicacion'!$A$3:$B$502,2,0)</f>
        <v>Actividad propia</v>
      </c>
      <c r="B100" s="6" t="s">
        <v>1122</v>
      </c>
      <c r="C100" s="164"/>
      <c r="D100" s="164">
        <f>VLOOKUP(B100,'Plantilla publicacion'!$A$3:$M$502,6,0)</f>
        <v>0</v>
      </c>
      <c r="E100" s="164"/>
      <c r="F100" s="164"/>
      <c r="G100" s="164">
        <f>VLOOKUP(B100,'Plantilla publicacion'!$A$3:$M$502,7,0)</f>
        <v>0</v>
      </c>
      <c r="H100" s="6" t="str">
        <f>VLOOKUP(B100,'Plantilla publicacion'!$A$3:$M$502,8,0)</f>
        <v>Diseñar la estrategia de sinergia con otras entidades que incluya plan de trabajo   (Documento estrategia (incluye plan de trabajo)</v>
      </c>
      <c r="I100" s="6">
        <f>VLOOKUP(B100,'Plantilla publicacion'!$A$3:$M$502,9,0)</f>
        <v>1</v>
      </c>
      <c r="J100" s="6" t="str">
        <f>VLOOKUP(B100,'Plantilla publicacion'!$A$3:$M$502,10,0)</f>
        <v>Númerica</v>
      </c>
      <c r="K100" s="7" t="str">
        <f>VLOOKUP(B100,'Plantilla publicacion'!$A$3:$M$502,11,0)</f>
        <v>2025-02-03</v>
      </c>
      <c r="L100" s="7" t="str">
        <f>VLOOKUP(B100,'Plantilla publicacion'!$A$3:$M$502,12,0)</f>
        <v>2025-03-31</v>
      </c>
      <c r="M100" s="59"/>
      <c r="N100" s="17" t="str">
        <f>VLOOKUP(B100,'Plantilla publicacion'!$A$3:$M$502,13,0)</f>
        <v>72-GRUPO DE TRABAJO DE ATENCION AL CIUDADANO</v>
      </c>
    </row>
    <row r="101" spans="1:14" s="12" customFormat="1" ht="25.5" x14ac:dyDescent="0.25">
      <c r="A101" s="13" t="str">
        <f>VLOOKUP(B101,'Plantilla publicacion'!$A$3:$B$502,2,0)</f>
        <v>Actividad propia</v>
      </c>
      <c r="B101" s="6" t="s">
        <v>1124</v>
      </c>
      <c r="C101" s="164"/>
      <c r="D101" s="164">
        <f>VLOOKUP(B101,'Plantilla publicacion'!$A$3:$M$502,6,0)</f>
        <v>0</v>
      </c>
      <c r="E101" s="164"/>
      <c r="F101" s="164"/>
      <c r="G101" s="164">
        <f>VLOOKUP(B101,'Plantilla publicacion'!$A$3:$M$502,7,0)</f>
        <v>0</v>
      </c>
      <c r="H101" s="6" t="str">
        <f>VLOOKUP(B101,'Plantilla publicacion'!$A$3:$M$502,8,0)</f>
        <v>Ejecutar el plan de trabajo de la estrategia de sinergia (Documento de seguimiento trimestral)</v>
      </c>
      <c r="I101" s="6">
        <f>VLOOKUP(B101,'Plantilla publicacion'!$A$3:$M$502,9,0)</f>
        <v>3</v>
      </c>
      <c r="J101" s="6" t="str">
        <f>VLOOKUP(B101,'Plantilla publicacion'!$A$3:$M$502,10,0)</f>
        <v>Númerica</v>
      </c>
      <c r="K101" s="7" t="str">
        <f>VLOOKUP(B101,'Plantilla publicacion'!$A$3:$M$502,11,0)</f>
        <v>2025-04-01</v>
      </c>
      <c r="L101" s="7" t="str">
        <f>VLOOKUP(B101,'Plantilla publicacion'!$A$3:$M$502,12,0)</f>
        <v>2025-12-31</v>
      </c>
      <c r="M101" s="59"/>
      <c r="N101" s="17" t="str">
        <f>VLOOKUP(B101,'Plantilla publicacion'!$A$3:$M$502,13,0)</f>
        <v>72-GRUPO DE TRABAJO DE ATENCION AL CIUDADANO</v>
      </c>
    </row>
    <row r="102" spans="1:14" ht="26.25" thickBot="1" x14ac:dyDescent="0.3">
      <c r="A102" s="13" t="str">
        <f>VLOOKUP(B102,'Plantilla publicacion'!$A$3:$B$502,2,0)</f>
        <v>Actividad propia</v>
      </c>
      <c r="B102" s="11" t="s">
        <v>1126</v>
      </c>
      <c r="C102" s="164"/>
      <c r="D102" s="164">
        <f>VLOOKUP(B102,'Plantilla publicacion'!$A$3:$M$502,6,0)</f>
        <v>0</v>
      </c>
      <c r="E102" s="164"/>
      <c r="F102" s="164"/>
      <c r="G102" s="164">
        <f>VLOOKUP(B102,'Plantilla publicacion'!$A$3:$M$502,7,0)</f>
        <v>0</v>
      </c>
      <c r="H102" s="11" t="str">
        <f>VLOOKUP(B102,'Plantilla publicacion'!$A$3:$M$502,8,0)</f>
        <v>Elaborar informe final de la estrategia (Informe elaborado)</v>
      </c>
      <c r="I102" s="11">
        <f>VLOOKUP(B102,'Plantilla publicacion'!$A$3:$M$502,9,0)</f>
        <v>1</v>
      </c>
      <c r="J102" s="11" t="str">
        <f>VLOOKUP(B102,'Plantilla publicacion'!$A$3:$M$502,10,0)</f>
        <v>Númerica</v>
      </c>
      <c r="K102" s="117" t="str">
        <f>VLOOKUP(B102,'Plantilla publicacion'!$A$3:$M$502,11,0)</f>
        <v>2025-12-01</v>
      </c>
      <c r="L102" s="117" t="str">
        <f>VLOOKUP(B102,'Plantilla publicacion'!$A$3:$M$502,12,0)</f>
        <v>2025-12-31</v>
      </c>
      <c r="M102" s="118"/>
      <c r="N102" s="119" t="str">
        <f>VLOOKUP(B102,'Plantilla publicacion'!$A$3:$M$502,13,0)</f>
        <v>72-GRUPO DE TRABAJO DE ATENCION AL CIUDADANO</v>
      </c>
    </row>
    <row r="103" spans="1:14" s="12" customFormat="1" ht="51" customHeight="1" x14ac:dyDescent="0.25">
      <c r="A103" s="148" t="str">
        <f>VLOOKUP(B103,'Plantilla publicacion'!$A$3:$B$502,2,0)</f>
        <v>Producto</v>
      </c>
      <c r="B103" s="107" t="s">
        <v>1154</v>
      </c>
      <c r="C103" s="166" t="str">
        <f>VLOOKUP(B103,'Plantilla publicacion'!$A$3:$R$502,17,0)</f>
        <v>PND - 5-31-5-b- Convergencia regional - Entidades públicas territoriales y nacionales fortalecidas / PES - Transformación Institucional</v>
      </c>
      <c r="D103" s="166" t="str">
        <f>VLOOKUP(B103,'Plantilla publicacion'!$A$3:$M$502,6,0)</f>
        <v>56-Fortalecer la gestión de la información, el conocimiento y la innovación para optimizar la capacidad institucional</v>
      </c>
      <c r="E103" s="166" t="str">
        <f>VLOOKUP(B103,'Plantilla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3" s="106" t="str">
        <f>VLOOKUP(B103,'Plantilla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3" s="166" t="str">
        <f>VLOOKUP(B103,'Plantilla publicacion'!$A$3:$M$502,7,0)</f>
        <v>FUNCIONAMIENTO</v>
      </c>
      <c r="H103" s="107" t="str">
        <f>VLOOKUP(B103,'Plantilla publicacion'!$A$3:$M$502,8,0)</f>
        <v>Capacitaciones externas de acompañamiento a los operadores comunitarios respecto del Régimen diferencial de protección de usuarios, realizadas (Soportes de desarrollo de capacitaciones (Presentación  y/o listas asistencia  y/o fotos)</v>
      </c>
      <c r="I103" s="107">
        <f>VLOOKUP(B103,'Plantilla publicacion'!$A$3:$M$502,9,0)</f>
        <v>10</v>
      </c>
      <c r="J103" s="107" t="str">
        <f>VLOOKUP(B103,'Plantilla publicacion'!$A$3:$M$502,10,0)</f>
        <v>Númerica</v>
      </c>
      <c r="K103" s="107" t="str">
        <f>VLOOKUP(B103,'Plantilla publicacion'!$A$3:$M$502,11,0)</f>
        <v>2025-01-15</v>
      </c>
      <c r="L103" s="107" t="str">
        <f>VLOOKUP(B103,'Plantilla publicacion'!$A$3:$M$502,12,0)</f>
        <v>2025-12-15</v>
      </c>
      <c r="M103" s="107" t="str">
        <f>IF(ISERROR(VLOOKUP(B103,'Plantilla publicacion'!$A$3:$P$501,16,0)),"NA",VLOOKUP(B103,'Plantilla publicacion'!$A$3:$P$501,16,0))</f>
        <v>PND_8_Fortalecer las capacidades y conocimiento sobre derechos y deberes de las relaciones de consumo / PND_9_Ampliar los instrumentos de prevención</v>
      </c>
      <c r="N103" s="108" t="str">
        <f>VLOOKUP(B103,'Plantilla publicacion'!$A$3:$M$502,13,0)</f>
        <v>3200-DIRECCIÓN DE INVESTIGACIONES DE PROTECCIÓN DE USUARIOS DE SERVICIOS DE COMUNICACIONES</v>
      </c>
    </row>
    <row r="104" spans="1:14" ht="51" x14ac:dyDescent="0.25">
      <c r="A104" s="149" t="str">
        <f>VLOOKUP(B104,'Plantilla publicacion'!$A$3:$B$502,2,0)</f>
        <v>Actividad propia</v>
      </c>
      <c r="B104" s="6" t="s">
        <v>1157</v>
      </c>
      <c r="C104" s="164"/>
      <c r="D104" s="164">
        <f>VLOOKUP(B104,'Plantilla publicacion'!$A$3:$M$502,6,0)</f>
        <v>0</v>
      </c>
      <c r="E104" s="164"/>
      <c r="F104" s="104"/>
      <c r="G104" s="164">
        <f>VLOOKUP(B104,'Plantilla publicacion'!$A$3:$M$502,7,0)</f>
        <v>0</v>
      </c>
      <c r="H104" s="6" t="str">
        <f>VLOOKUP(B104,'Plantilla publicacion'!$A$3:$M$502,8,0)</f>
        <v>Definir el plan de trabajo de las capacitaciones a realizar (Temas y lugares donde se realizarán las capacitaciones) (Acta de reunión)</v>
      </c>
      <c r="I104" s="6">
        <f>VLOOKUP(B104,'Plantilla publicacion'!$A$3:$M$502,9,0)</f>
        <v>1</v>
      </c>
      <c r="J104" s="6" t="str">
        <f>VLOOKUP(B104,'Plantilla publicacion'!$A$3:$M$502,10,0)</f>
        <v>Númerica</v>
      </c>
      <c r="K104" s="7" t="str">
        <f>VLOOKUP(B104,'Plantilla publicacion'!$A$3:$M$502,11,0)</f>
        <v>2025-01-15</v>
      </c>
      <c r="L104" s="7" t="str">
        <f>VLOOKUP(B104,'Plantilla publicacion'!$A$3:$M$502,12,0)</f>
        <v>2025-02-14</v>
      </c>
      <c r="M104" s="59"/>
      <c r="N104" s="110" t="str">
        <f>VLOOKUP(B104,'Plantilla publicacion'!$A$3:$M$502,13,0)</f>
        <v>3200-DIRECCIÓN DE INVESTIGACIONES DE PROTECCIÓN DE USUARIOS DE SERVICIOS DE COMUNICACIONES</v>
      </c>
    </row>
    <row r="105" spans="1:14" ht="51.75" thickBot="1" x14ac:dyDescent="0.3">
      <c r="A105" s="150" t="str">
        <f>VLOOKUP(B105,'Plantilla publicacion'!$A$3:$B$502,2,0)</f>
        <v>Actividad propia</v>
      </c>
      <c r="B105" s="113" t="s">
        <v>1160</v>
      </c>
      <c r="C105" s="165"/>
      <c r="D105" s="165">
        <f>VLOOKUP(B105,'Plantilla publicacion'!$A$3:$M$502,6,0)</f>
        <v>0</v>
      </c>
      <c r="E105" s="165"/>
      <c r="F105" s="112"/>
      <c r="G105" s="165">
        <f>VLOOKUP(B105,'Plantilla publicacion'!$A$3:$M$502,7,0)</f>
        <v>0</v>
      </c>
      <c r="H105" s="113" t="str">
        <f>VLOOKUP(B105,'Plantilla publicacion'!$A$3:$M$502,8,0)</f>
        <v>Realizar las jornadas de capacitación (Soportes de desarrollo de capacitaciones (Presentación  y/o listas asistencia  y/o fotos)</v>
      </c>
      <c r="I105" s="113">
        <f>VLOOKUP(B105,'Plantilla publicacion'!$A$3:$M$502,9,0)</f>
        <v>10</v>
      </c>
      <c r="J105" s="113" t="str">
        <f>VLOOKUP(B105,'Plantilla publicacion'!$A$3:$M$502,10,0)</f>
        <v>Númerica</v>
      </c>
      <c r="K105" s="114" t="str">
        <f>VLOOKUP(B105,'Plantilla publicacion'!$A$3:$M$502,11,0)</f>
        <v>2025-02-17</v>
      </c>
      <c r="L105" s="114" t="str">
        <f>VLOOKUP(B105,'Plantilla publicacion'!$A$3:$M$502,12,0)</f>
        <v>2025-12-15</v>
      </c>
      <c r="M105" s="115"/>
      <c r="N105" s="116" t="str">
        <f>VLOOKUP(B105,'Plantilla publicacion'!$A$3:$M$502,13,0)</f>
        <v>3200-DIRECCIÓN DE INVESTIGACIONES DE PROTECCIÓN DE USUARIOS DE SERVICIOS DE COMUNICACIONES</v>
      </c>
    </row>
    <row r="106" spans="1:14" s="12" customFormat="1" ht="51" x14ac:dyDescent="0.25">
      <c r="A106" s="5" t="str">
        <f>VLOOKUP(B106,'Plantilla publicacion'!$A$3:$B$502,2,0)</f>
        <v>Producto</v>
      </c>
      <c r="B106" s="146" t="s">
        <v>1161</v>
      </c>
      <c r="C106" s="164" t="str">
        <f>VLOOKUP(B106,'Plantilla publicacion'!$A$3:$R$502,17,0)</f>
        <v>PND - 5-31-5-b- Convergencia regional - Entidades públicas territoriales y nacionales fortalecidas / PES - Transformación Institucional</v>
      </c>
      <c r="D106" s="164" t="str">
        <f>VLOOKUP(B106,'Plantilla publicacion'!$A$3:$M$502,6,0)</f>
        <v>81-Mejorar la oportunidad en la atención de trámites y servicios.</v>
      </c>
      <c r="E106" s="164" t="str">
        <f>VLOOKUP(B106,'Plantilla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164" t="str">
        <f>VLOOKUP(B106,'Plantilla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164" t="str">
        <f>VLOOKUP(B106,'Plantilla publicacion'!$A$3:$M$502,7,0)</f>
        <v>FUNCIONAMIENTO</v>
      </c>
      <c r="H106" s="15" t="str">
        <f>VLOOKUP(B106,'Plantilla publicacion'!$A$3:$M$502,8,0)</f>
        <v>Recursos de reposición decididos en 6 meses o menos ( Listado definitivo realizado).</v>
      </c>
      <c r="I106" s="15">
        <f>VLOOKUP(B106,'Plantilla publicacion'!$A$3:$M$502,9,0)</f>
        <v>80</v>
      </c>
      <c r="J106" s="15" t="str">
        <f>VLOOKUP(B106,'Plantilla publicacion'!$A$3:$M$502,10,0)</f>
        <v>Porcentual</v>
      </c>
      <c r="K106" s="15" t="str">
        <f>VLOOKUP(B106,'Plantilla publicacion'!$A$3:$M$502,11,0)</f>
        <v>2025-01-02</v>
      </c>
      <c r="L106" s="15" t="str">
        <f>VLOOKUP(B106,'Plantilla publicacion'!$A$3:$M$502,12,0)</f>
        <v>2025-12-30</v>
      </c>
      <c r="M106" s="15">
        <f>IF(ISERROR(VLOOKUP(B106,'Plantilla publicacion'!$A$3:$P$501,16,0)),"NA",VLOOKUP(B106,'Plantilla publicacion'!$A$3:$P$501,16,0))</f>
        <v>0</v>
      </c>
      <c r="N106" s="147" t="str">
        <f>VLOOKUP(B106,'Plantilla publicacion'!$A$3:$M$502,13,0)</f>
        <v>3200-DIRECCIÓN DE INVESTIGACIONES DE PROTECCIÓN DE USUARIOS DE SERVICIOS DE COMUNICACIONES</v>
      </c>
    </row>
    <row r="107" spans="1:14" ht="51" x14ac:dyDescent="0.25">
      <c r="A107" s="13" t="str">
        <f>VLOOKUP(B107,'Plantilla publicacion'!$A$3:$B$502,2,0)</f>
        <v>Actividad propia</v>
      </c>
      <c r="B107" s="109" t="s">
        <v>1164</v>
      </c>
      <c r="C107" s="164"/>
      <c r="D107" s="164">
        <f>VLOOKUP(B107,'Plantilla publicacion'!$A$3:$M$502,6,0)</f>
        <v>0</v>
      </c>
      <c r="E107" s="164"/>
      <c r="F107" s="164"/>
      <c r="G107" s="164">
        <f>VLOOKUP(B107,'Plantilla publicacion'!$A$3:$M$502,7,0)</f>
        <v>0</v>
      </c>
      <c r="H107" s="6" t="str">
        <f>VLOOKUP(B107,'Plantilla publicacion'!$A$3:$M$502,8,0)</f>
        <v>Realizar un inventario que identifique los recursos de reposición radicados entre el 15 de agosto de 2024 y el 15 de enero de 2025, incluyendo la información necesaria para verificar su cumplimiento (Listado con celdas definidas)</v>
      </c>
      <c r="I107" s="6">
        <f>VLOOKUP(B107,'Plantilla publicacion'!$A$3:$M$502,9,0)</f>
        <v>1</v>
      </c>
      <c r="J107" s="6" t="str">
        <f>VLOOKUP(B107,'Plantilla publicacion'!$A$3:$M$502,10,0)</f>
        <v>Númerica</v>
      </c>
      <c r="K107" s="7" t="str">
        <f>VLOOKUP(B107,'Plantilla publicacion'!$A$3:$M$502,11,0)</f>
        <v>2025-01-02</v>
      </c>
      <c r="L107" s="7" t="str">
        <f>VLOOKUP(B107,'Plantilla publicacion'!$A$3:$M$502,12,0)</f>
        <v>2025-03-14</v>
      </c>
      <c r="M107" s="59"/>
      <c r="N107" s="110" t="str">
        <f>VLOOKUP(B107,'Plantilla publicacion'!$A$3:$M$502,13,0)</f>
        <v>3200-DIRECCIÓN DE INVESTIGACIONES DE PROTECCIÓN DE USUARIOS DE SERVICIOS DE COMUNICACIONES</v>
      </c>
    </row>
    <row r="108" spans="1:14" ht="51" x14ac:dyDescent="0.25">
      <c r="A108" s="13" t="str">
        <f>VLOOKUP(B108,'Plantilla publicacion'!$A$3:$B$502,2,0)</f>
        <v>Actividad propia</v>
      </c>
      <c r="B108" s="109" t="s">
        <v>1166</v>
      </c>
      <c r="C108" s="164"/>
      <c r="D108" s="164">
        <f>VLOOKUP(B108,'Plantilla publicacion'!$A$3:$M$502,6,0)</f>
        <v>0</v>
      </c>
      <c r="E108" s="164"/>
      <c r="F108" s="164"/>
      <c r="G108" s="164">
        <f>VLOOKUP(B108,'Plantilla publicacion'!$A$3:$M$502,7,0)</f>
        <v>0</v>
      </c>
      <c r="H108" s="6" t="str">
        <f>VLOOKUP(B108,'Plantilla publicacion'!$A$3:$M$502,8,0)</f>
        <v>Actualizar periodicamente el listado, incorporando los recursos de reposición ingresados desde el 15 de enero hasta el 30 de junio de 2025.  (Listado)</v>
      </c>
      <c r="I108" s="6">
        <f>VLOOKUP(B108,'Plantilla publicacion'!$A$3:$M$502,9,0)</f>
        <v>1</v>
      </c>
      <c r="J108" s="6" t="str">
        <f>VLOOKUP(B108,'Plantilla publicacion'!$A$3:$M$502,10,0)</f>
        <v>Númerica</v>
      </c>
      <c r="K108" s="7" t="str">
        <f>VLOOKUP(B108,'Plantilla publicacion'!$A$3:$M$502,11,0)</f>
        <v>2025-01-02</v>
      </c>
      <c r="L108" s="7" t="str">
        <f>VLOOKUP(B108,'Plantilla publicacion'!$A$3:$M$502,12,0)</f>
        <v>2025-07-15</v>
      </c>
      <c r="M108" s="59"/>
      <c r="N108" s="110" t="str">
        <f>VLOOKUP(B108,'Plantilla publicacion'!$A$3:$M$502,13,0)</f>
        <v>3200-DIRECCIÓN DE INVESTIGACIONES DE PROTECCIÓN DE USUARIOS DE SERVICIOS DE COMUNICACIONES</v>
      </c>
    </row>
    <row r="109" spans="1:14" ht="51.75" thickBot="1" x14ac:dyDescent="0.3">
      <c r="A109" s="13" t="str">
        <f>VLOOKUP(B109,'Plantilla publicacion'!$A$3:$B$502,2,0)</f>
        <v>Actividad propia</v>
      </c>
      <c r="B109" s="111" t="s">
        <v>1168</v>
      </c>
      <c r="C109" s="165"/>
      <c r="D109" s="165">
        <f>VLOOKUP(B109,'Plantilla publicacion'!$A$3:$M$502,6,0)</f>
        <v>0</v>
      </c>
      <c r="E109" s="165"/>
      <c r="F109" s="165"/>
      <c r="G109" s="165">
        <f>VLOOKUP(B109,'Plantilla publicacion'!$A$3:$M$502,7,0)</f>
        <v>0</v>
      </c>
      <c r="H109" s="113" t="str">
        <f>VLOOKUP(B109,'Plantilla publicacion'!$A$3:$M$502,8,0)</f>
        <v>Resolver los recursos de reposición identificados en el inventario de la actividad anterior en 6 meses o menos (listado definitivo realizado)</v>
      </c>
      <c r="I109" s="113">
        <f>VLOOKUP(B109,'Plantilla publicacion'!$A$3:$M$502,9,0)</f>
        <v>80</v>
      </c>
      <c r="J109" s="113" t="str">
        <f>VLOOKUP(B109,'Plantilla publicacion'!$A$3:$M$502,10,0)</f>
        <v>Porcentual</v>
      </c>
      <c r="K109" s="114" t="str">
        <f>VLOOKUP(B109,'Plantilla publicacion'!$A$3:$M$502,11,0)</f>
        <v>2025-01-02</v>
      </c>
      <c r="L109" s="114" t="str">
        <f>VLOOKUP(B109,'Plantilla publicacion'!$A$3:$M$502,12,0)</f>
        <v>2025-12-30</v>
      </c>
      <c r="M109" s="115"/>
      <c r="N109" s="116" t="str">
        <f>VLOOKUP(B109,'Plantilla publicacion'!$A$3:$M$502,13,0)</f>
        <v>3200-DIRECCIÓN DE INVESTIGACIONES DE PROTECCIÓN DE USUARIOS DE SERVICIOS DE COMUNICACIONES</v>
      </c>
    </row>
    <row r="110" spans="1:14" s="12" customFormat="1" ht="51" x14ac:dyDescent="0.25">
      <c r="A110" s="5" t="str">
        <f>VLOOKUP(B110,'Plantilla publicacion'!$A$3:$B$502,2,0)</f>
        <v>Producto</v>
      </c>
      <c r="B110" s="146" t="s">
        <v>1171</v>
      </c>
      <c r="C110" s="164" t="str">
        <f>VLOOKUP(B110,'Plantilla publicacion'!$A$3:$R$502,17,0)</f>
        <v>PND - 5-31-5-b- Convergencia regional - Entidades públicas territoriales y nacionales fortalecidas / PES - Transformación Institucional</v>
      </c>
      <c r="D110" s="164" t="str">
        <f>VLOOKUP(B110,'Plantilla publicacion'!$A$3:$M$502,6,0)</f>
        <v>81-Mejorar la oportunidad en la atención de trámites y servicios.</v>
      </c>
      <c r="E110" s="164" t="str">
        <f>VLOOKUP(B110,'Plantilla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0" s="164" t="str">
        <f>VLOOKUP(B110,'Plantilla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0" s="164" t="str">
        <f>VLOOKUP(B110,'Plantilla publicacion'!$A$3:$M$502,7,0)</f>
        <v>C-3503-0200-0014-20309b</v>
      </c>
      <c r="H110" s="15" t="str">
        <f>VLOOKUP(B110,'Plantilla publicacion'!$A$3:$M$502,8,0)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10" s="15">
        <f>VLOOKUP(B110,'Plantilla publicacion'!$A$3:$M$502,9,0)</f>
        <v>60</v>
      </c>
      <c r="J110" s="15" t="str">
        <f>VLOOKUP(B110,'Plantilla publicacion'!$A$3:$M$502,10,0)</f>
        <v>Porcentual</v>
      </c>
      <c r="K110" s="15" t="str">
        <f>VLOOKUP(B110,'Plantilla publicacion'!$A$3:$M$502,11,0)</f>
        <v>2025-01-02</v>
      </c>
      <c r="L110" s="15" t="str">
        <f>VLOOKUP(B110,'Plantilla publicacion'!$A$3:$M$502,12,0)</f>
        <v>2025-12-31</v>
      </c>
      <c r="M110" s="15">
        <f>IF(ISERROR(VLOOKUP(B110,'Plantilla publicacion'!$A$3:$P$501,16,0)),"NA",VLOOKUP(B110,'Plantilla publicacion'!$A$3:$P$501,16,0))</f>
        <v>0</v>
      </c>
      <c r="N110" s="147" t="str">
        <f>VLOOKUP(B110,'Plantilla publicacion'!$A$3:$M$502,13,0)</f>
        <v>2000-DESPACHO DEL SUPERINTENDENTE DELEGADO PARA LA PROPIEDAD INDUSTRIAL</v>
      </c>
    </row>
    <row r="111" spans="1:14" ht="51.75" thickBot="1" x14ac:dyDescent="0.3">
      <c r="A111" s="13" t="str">
        <f>VLOOKUP(B111,'Plantilla publicacion'!$A$3:$B$502,2,0)</f>
        <v>Actividad propia</v>
      </c>
      <c r="B111" s="111" t="s">
        <v>1173</v>
      </c>
      <c r="C111" s="165"/>
      <c r="D111" s="165">
        <f>VLOOKUP(B111,'Plantilla publicacion'!$A$3:$M$502,6,0)</f>
        <v>0</v>
      </c>
      <c r="E111" s="165"/>
      <c r="F111" s="165"/>
      <c r="G111" s="165">
        <f>VLOOKUP(B111,'Plantilla publicacion'!$A$3:$M$502,7,0)</f>
        <v>0</v>
      </c>
      <c r="H111" s="113" t="str">
        <f>VLOOKUP(B111,'Plantilla publicacion'!$A$3:$M$502,8,0)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11" s="113">
        <f>VLOOKUP(B111,'Plantilla publicacion'!$A$3:$M$502,9,0)</f>
        <v>60</v>
      </c>
      <c r="J111" s="113" t="str">
        <f>VLOOKUP(B111,'Plantilla publicacion'!$A$3:$M$502,10,0)</f>
        <v>Porcentual</v>
      </c>
      <c r="K111" s="114" t="str">
        <f>VLOOKUP(B111,'Plantilla publicacion'!$A$3:$M$502,11,0)</f>
        <v>2025-01-02</v>
      </c>
      <c r="L111" s="114" t="str">
        <f>VLOOKUP(B111,'Plantilla publicacion'!$A$3:$M$502,12,0)</f>
        <v>2025-12-31</v>
      </c>
      <c r="M111" s="115"/>
      <c r="N111" s="116" t="str">
        <f>VLOOKUP(B111,'Plantilla publicacion'!$A$3:$M$502,13,0)</f>
        <v>2000-DESPACHO DEL SUPERINTENDENTE DELEGADO PARA LA PROPIEDAD INDUSTRIAL</v>
      </c>
    </row>
    <row r="112" spans="1:14" s="12" customFormat="1" ht="102" x14ac:dyDescent="0.25">
      <c r="A112" s="5" t="str">
        <f>VLOOKUP(B112,'Plantilla publicacion'!$A$3:$B$502,2,0)</f>
        <v>Producto</v>
      </c>
      <c r="B112" s="105" t="s">
        <v>1174</v>
      </c>
      <c r="C112" s="166" t="str">
        <f>VLOOKUP(B112,'Plantilla publicacion'!$A$3:$R$502,17,0)</f>
        <v>PND - 5-31-5-b- Convergencia regional - Entidades públicas territoriales y nacionales fortalecidas / PES - Transformación Institucional</v>
      </c>
      <c r="D112" s="166" t="str">
        <f>VLOOKUP(B112,'Plantilla publicacion'!$A$3:$M$502,6,0)</f>
        <v>56-Fortalecer la gestión de la información, el conocimiento y la innovación para optimizar la capacidad institucional</v>
      </c>
      <c r="E112" s="166" t="str">
        <f>VLOOKUP(B112,'Plantilla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2" s="166" t="str">
        <f>VLOOKUP(B112,'Plantilla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2" s="166" t="str">
        <f>VLOOKUP(B112,'Plantilla publicacion'!$A$3:$M$502,7,0)</f>
        <v>N/A</v>
      </c>
      <c r="H112" s="107" t="str">
        <f>VLOOKUP(B112,'Plantilla publicacion'!$A$3:$M$502,8,0)</f>
        <v>Protocolo para la promoción, sensibilización y orientación al ciudadano en temas de Propiedad Industrial, mediante comunicación clara, oportuna y veraz, socializado (Acta de socialización firmada)</v>
      </c>
      <c r="I112" s="107">
        <f>VLOOKUP(B112,'Plantilla publicacion'!$A$3:$M$502,9,0)</f>
        <v>1</v>
      </c>
      <c r="J112" s="107" t="str">
        <f>VLOOKUP(B112,'Plantilla publicacion'!$A$3:$M$502,10,0)</f>
        <v>Númerica</v>
      </c>
      <c r="K112" s="107" t="str">
        <f>VLOOKUP(B112,'Plantilla publicacion'!$A$3:$M$502,11,0)</f>
        <v>2025-03-03</v>
      </c>
      <c r="L112" s="107" t="str">
        <f>VLOOKUP(B112,'Plantilla publicacion'!$A$3:$M$502,12,0)</f>
        <v>2025-10-31</v>
      </c>
      <c r="M112" s="15">
        <f>IF(ISERROR(VLOOKUP(B112,'Plantilla publicacion'!$A$3:$P$501,16,0)),"NA",VLOOKUP(B112,'Plantilla publicacion'!$A$3:$P$501,16,0))</f>
        <v>0</v>
      </c>
      <c r="N112" s="108" t="str">
        <f>VLOOKUP(B112,'Plantilla publicacion'!$A$3:$M$502,13,0)</f>
        <v>2000-DESPACHO DEL SUPERINTENDENTE DELEGADO PARA LA PROPIEDAD INDUSTRIAL;
2023-GRUPO DE TRABAJO DE CENTRO DE INFORMACIÓN TECNOLÓGICA Y APOYO A LA GESTIÓN DE PROPIEDAD LA INDUSTRIAL</v>
      </c>
    </row>
    <row r="113" spans="1:14" s="12" customFormat="1" ht="63.75" x14ac:dyDescent="0.25">
      <c r="A113" s="13" t="str">
        <f>VLOOKUP(B113,'Plantilla publicacion'!$A$3:$B$502,2,0)</f>
        <v>Actividad sin participación</v>
      </c>
      <c r="B113" s="109" t="s">
        <v>1178</v>
      </c>
      <c r="C113" s="164"/>
      <c r="D113" s="164">
        <f>VLOOKUP(B113,'Plantilla publicacion'!$A$3:$M$502,6,0)</f>
        <v>0</v>
      </c>
      <c r="E113" s="164"/>
      <c r="F113" s="164"/>
      <c r="G113" s="164">
        <f>VLOOKUP(B113,'Plantilla publicacion'!$A$3:$M$502,7,0)</f>
        <v>0</v>
      </c>
      <c r="H113" s="6" t="str">
        <f>VLOOKUP(B113,'Plantilla publicacion'!$A$3:$M$502,8,0)</f>
        <v>Definir la estructura y contenido del protocolo (Estructura y contenido del Protocolo definida)</v>
      </c>
      <c r="I113" s="6">
        <f>VLOOKUP(B113,'Plantilla publicacion'!$A$3:$M$502,9,0)</f>
        <v>1</v>
      </c>
      <c r="J113" s="6" t="str">
        <f>VLOOKUP(B113,'Plantilla publicacion'!$A$3:$M$502,10,0)</f>
        <v>Númerica</v>
      </c>
      <c r="K113" s="7" t="str">
        <f>VLOOKUP(B113,'Plantilla publicacion'!$A$3:$M$502,11,0)</f>
        <v>2025-03-03</v>
      </c>
      <c r="L113" s="7" t="str">
        <f>VLOOKUP(B113,'Plantilla publicacion'!$A$3:$M$502,12,0)</f>
        <v>2025-03-31</v>
      </c>
      <c r="M113" s="59"/>
      <c r="N113" s="110" t="str">
        <f>VLOOKUP(B113,'Plantilla publicacion'!$A$3:$M$502,13,0)</f>
        <v>2023-GRUPO DE TRABAJO DE CENTRO DE INFORMACIÓN TECNOLÓGICA Y APOYO A LA GESTIÓN DE PROPIEDAD LA INDUSTRIAL</v>
      </c>
    </row>
    <row r="114" spans="1:14" ht="102" x14ac:dyDescent="0.25">
      <c r="A114" s="13" t="str">
        <f>VLOOKUP(B114,'Plantilla publicacion'!$A$3:$B$502,2,0)</f>
        <v>Actividad propia</v>
      </c>
      <c r="B114" s="109" t="s">
        <v>1180</v>
      </c>
      <c r="C114" s="164"/>
      <c r="D114" s="164">
        <f>VLOOKUP(B114,'Plantilla publicacion'!$A$3:$M$502,6,0)</f>
        <v>0</v>
      </c>
      <c r="E114" s="164"/>
      <c r="F114" s="164"/>
      <c r="G114" s="164">
        <f>VLOOKUP(B114,'Plantilla publicacion'!$A$3:$M$502,7,0)</f>
        <v>0</v>
      </c>
      <c r="H114" s="6" t="str">
        <f>VLOOKUP(B114,'Plantilla publicacion'!$A$3:$M$502,8,0)</f>
        <v>Definir los lineamientos para la promoción,  sensibilización y orientación en temas de Propiedad Industrial que se desarrollarán en el protocolo (Lineamientos para la promoción definidos)</v>
      </c>
      <c r="I114" s="6">
        <f>VLOOKUP(B114,'Plantilla publicacion'!$A$3:$M$502,9,0)</f>
        <v>1</v>
      </c>
      <c r="J114" s="6" t="str">
        <f>VLOOKUP(B114,'Plantilla publicacion'!$A$3:$M$502,10,0)</f>
        <v>Númerica</v>
      </c>
      <c r="K114" s="7" t="str">
        <f>VLOOKUP(B114,'Plantilla publicacion'!$A$3:$M$502,11,0)</f>
        <v>2025-04-01</v>
      </c>
      <c r="L114" s="7" t="str">
        <f>VLOOKUP(B114,'Plantilla publicacion'!$A$3:$M$502,12,0)</f>
        <v>2025-05-30</v>
      </c>
      <c r="M114" s="59"/>
      <c r="N114" s="110" t="str">
        <f>VLOOKUP(B114,'Plantilla publicacion'!$A$3:$M$502,13,0)</f>
        <v>2000-DESPACHO DEL SUPERINTENDENTE DELEGADO PARA LA PROPIEDAD INDUSTRIAL;
2023-GRUPO DE TRABAJO DE CENTRO DE INFORMACIÓN TECNOLÓGICA Y APOYO A LA GESTIÓN DE PROPIEDAD LA INDUSTRIAL</v>
      </c>
    </row>
    <row r="115" spans="1:14" ht="63.75" x14ac:dyDescent="0.25">
      <c r="A115" s="13" t="str">
        <f>VLOOKUP(B115,'Plantilla publicacion'!$A$3:$B$502,2,0)</f>
        <v>Actividad sin participación</v>
      </c>
      <c r="B115" s="109" t="s">
        <v>1182</v>
      </c>
      <c r="C115" s="164"/>
      <c r="D115" s="164">
        <f>VLOOKUP(B115,'Plantilla publicacion'!$A$3:$M$502,6,0)</f>
        <v>0</v>
      </c>
      <c r="E115" s="164"/>
      <c r="F115" s="164"/>
      <c r="G115" s="164">
        <f>VLOOKUP(B115,'Plantilla publicacion'!$A$3:$M$502,7,0)</f>
        <v>0</v>
      </c>
      <c r="H115" s="6" t="str">
        <f>VLOOKUP(B115,'Plantilla publicacion'!$A$3:$M$502,8,0)</f>
        <v>Elaborar el protocolo para la promoción,  sensibilización y orientación en temas de Propiedad Industrial (Protocolo elaborado)</v>
      </c>
      <c r="I115" s="6">
        <f>VLOOKUP(B115,'Plantilla publicacion'!$A$3:$M$502,9,0)</f>
        <v>1</v>
      </c>
      <c r="J115" s="6" t="str">
        <f>VLOOKUP(B115,'Plantilla publicacion'!$A$3:$M$502,10,0)</f>
        <v>Númerica</v>
      </c>
      <c r="K115" s="7" t="str">
        <f>VLOOKUP(B115,'Plantilla publicacion'!$A$3:$M$502,11,0)</f>
        <v>2025-06-03</v>
      </c>
      <c r="L115" s="7" t="str">
        <f>VLOOKUP(B115,'Plantilla publicacion'!$A$3:$M$502,12,0)</f>
        <v>2025-08-29</v>
      </c>
      <c r="M115" s="59"/>
      <c r="N115" s="110" t="str">
        <f>VLOOKUP(B115,'Plantilla publicacion'!$A$3:$M$502,13,0)</f>
        <v>2023-GRUPO DE TRABAJO DE CENTRO DE INFORMACIÓN TECNOLÓGICA Y APOYO A LA GESTIÓN DE PROPIEDAD LA INDUSTRIAL</v>
      </c>
    </row>
    <row r="116" spans="1:14" ht="102.75" thickBot="1" x14ac:dyDescent="0.3">
      <c r="A116" s="13" t="str">
        <f>VLOOKUP(B116,'Plantilla publicacion'!$A$3:$B$502,2,0)</f>
        <v>Actividad propia</v>
      </c>
      <c r="B116" s="111" t="s">
        <v>1184</v>
      </c>
      <c r="C116" s="165"/>
      <c r="D116" s="165">
        <f>VLOOKUP(B116,'Plantilla publicacion'!$A$3:$M$502,6,0)</f>
        <v>0</v>
      </c>
      <c r="E116" s="165"/>
      <c r="F116" s="165"/>
      <c r="G116" s="165">
        <f>VLOOKUP(B116,'Plantilla publicacion'!$A$3:$M$502,7,0)</f>
        <v>0</v>
      </c>
      <c r="H116" s="113" t="str">
        <f>VLOOKUP(B116,'Plantilla publicacion'!$A$3:$M$502,8,0)</f>
        <v>Socializar a OSCAE y a la Red de Protección al Consumidor, el protocolo para la promoción,  sensibilización y orientación en temas de Propiedad Industrial (Acta de socialización firmada)</v>
      </c>
      <c r="I116" s="113">
        <f>VLOOKUP(B116,'Plantilla publicacion'!$A$3:$M$502,9,0)</f>
        <v>1</v>
      </c>
      <c r="J116" s="113" t="str">
        <f>VLOOKUP(B116,'Plantilla publicacion'!$A$3:$M$502,10,0)</f>
        <v>Númerica</v>
      </c>
      <c r="K116" s="114" t="str">
        <f>VLOOKUP(B116,'Plantilla publicacion'!$A$3:$M$502,11,0)</f>
        <v>2025-09-01</v>
      </c>
      <c r="L116" s="114" t="str">
        <f>VLOOKUP(B116,'Plantilla publicacion'!$A$3:$M$502,12,0)</f>
        <v>2025-10-31</v>
      </c>
      <c r="M116" s="115"/>
      <c r="N116" s="116" t="str">
        <f>VLOOKUP(B116,'Plantilla publicacion'!$A$3:$M$502,13,0)</f>
        <v>2000-DESPACHO DEL SUPERINTENDENTE DELEGADO PARA LA PROPIEDAD INDUSTRIAL;
2023-GRUPO DE TRABAJO DE CENTRO DE INFORMACIÓN TECNOLÓGICA Y APOYO A LA GESTIÓN DE PROPIEDAD LA INDUSTRIAL</v>
      </c>
    </row>
    <row r="117" spans="1:14" s="12" customFormat="1" ht="51" x14ac:dyDescent="0.25">
      <c r="A117" s="5" t="str">
        <f>VLOOKUP(B117,'Plantilla publicacion'!$A$3:$B$502,2,0)</f>
        <v>Producto</v>
      </c>
      <c r="B117" s="15" t="s">
        <v>1225</v>
      </c>
      <c r="C117" s="164" t="str">
        <f>VLOOKUP(B117,'Plantilla publicacion'!$A$3:$R$502,17,0)</f>
        <v>PND - 5-31-5-b- Convergencia regional - Entidades públicas territoriales y nacionales fortalecidas / PES - Transformación Institucional</v>
      </c>
      <c r="D117" s="164" t="str">
        <f>VLOOKUP(B117,'Plantilla publicacion'!$A$3:$M$502,6,0)</f>
        <v>81-Mejorar la oportunidad en la atención de trámites y servicios.</v>
      </c>
      <c r="E117" s="164" t="str">
        <f>VLOOKUP(B117,'Plantilla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164" t="str">
        <f>VLOOKUP(B117,'Plantilla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164" t="str">
        <f>VLOOKUP(B117,'Plantilla publicacion'!$A$3:$M$502,7,0)</f>
        <v>C-3503-0200-0011-40401c</v>
      </c>
      <c r="H117" s="15" t="str">
        <f>VLOOKUP(B117,'Plantilla publicacion'!$A$3:$M$502,8,0)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7" s="15">
        <f>VLOOKUP(B117,'Plantilla publicacion'!$A$3:$M$502,9,0)</f>
        <v>100</v>
      </c>
      <c r="J117" s="15" t="str">
        <f>VLOOKUP(B117,'Plantilla publicacion'!$A$3:$M$502,10,0)</f>
        <v>Númerica</v>
      </c>
      <c r="K117" s="15" t="str">
        <f>VLOOKUP(B117,'Plantilla publicacion'!$A$3:$M$502,11,0)</f>
        <v>2025-01-20</v>
      </c>
      <c r="L117" s="15" t="str">
        <f>VLOOKUP(B117,'Plantilla publicacion'!$A$3:$M$502,12,0)</f>
        <v>2025-12-12</v>
      </c>
      <c r="M117" s="15">
        <f>IF(ISERROR(VLOOKUP(B117,'Plantilla publicacion'!$A$3:$P$501,16,0)),"NA",VLOOKUP(B117,'Plantilla publicacion'!$A$3:$P$501,16,0))</f>
        <v>0</v>
      </c>
      <c r="N117" s="15" t="str">
        <f>VLOOKUP(B117,'Plantilla publicacion'!$A$3:$M$502,13,0)</f>
        <v>4000-DESPACHO DEL SUPERINTENDENTE DELEGADO PARA ASUNTOS JURISDICCIONALES</v>
      </c>
    </row>
    <row r="118" spans="1:14" ht="54.75" customHeight="1" thickBot="1" x14ac:dyDescent="0.3">
      <c r="A118" s="13" t="str">
        <f>VLOOKUP(B118,'Plantilla publicacion'!$A$3:$B$502,2,0)</f>
        <v>Actividad propia</v>
      </c>
      <c r="B118" s="11" t="s">
        <v>1227</v>
      </c>
      <c r="C118" s="164"/>
      <c r="D118" s="164">
        <f>VLOOKUP(B118,'Plantilla publicacion'!$A$3:$M$502,6,0)</f>
        <v>0</v>
      </c>
      <c r="E118" s="164"/>
      <c r="F118" s="164"/>
      <c r="G118" s="164">
        <f>VLOOKUP(B118,'Plantilla publicacion'!$A$3:$M$502,7,0)</f>
        <v>0</v>
      </c>
      <c r="H118" s="11" t="str">
        <f>VLOOKUP(B118,'Plantilla publicacion'!$A$3:$M$502,8,0)</f>
        <v>Finalizar acciones de competencia desleal y propiedad industrial que hayan sido admitidas a 31 de diciembre de 2024. (Listado mensual en Excel de autos o sentencias finalizados)</v>
      </c>
      <c r="I118" s="11">
        <f>VLOOKUP(B118,'Plantilla publicacion'!$A$3:$M$502,9,0)</f>
        <v>100</v>
      </c>
      <c r="J118" s="11" t="str">
        <f>VLOOKUP(B118,'Plantilla publicacion'!$A$3:$M$502,10,0)</f>
        <v>Númerica</v>
      </c>
      <c r="K118" s="117" t="str">
        <f>VLOOKUP(B118,'Plantilla publicacion'!$A$3:$M$502,11,0)</f>
        <v>2025-01-20</v>
      </c>
      <c r="L118" s="117" t="str">
        <f>VLOOKUP(B118,'Plantilla publicacion'!$A$3:$M$502,12,0)</f>
        <v>2025-12-12</v>
      </c>
      <c r="M118" s="118"/>
      <c r="N118" s="119" t="str">
        <f>VLOOKUP(B118,'Plantilla publicacion'!$A$3:$M$502,13,0)</f>
        <v>4000-DESPACHO DEL SUPERINTENDENTE DELEGADO PARA ASUNTOS JURISDICCIONALES</v>
      </c>
    </row>
    <row r="119" spans="1:14" s="12" customFormat="1" ht="38.25" x14ac:dyDescent="0.25">
      <c r="A119" s="5" t="str">
        <f>VLOOKUP(B119,'Plantilla publicacion'!$A$3:$B$502,2,0)</f>
        <v>Producto</v>
      </c>
      <c r="B119" s="105" t="s">
        <v>1228</v>
      </c>
      <c r="C119" s="166" t="str">
        <f>VLOOKUP(B119,'Plantilla publicacion'!$A$3:$R$502,17,0)</f>
        <v>PND - 5-31-5-b- Convergencia regional - Entidades públicas territoriales y nacionales fortalecidas / PES - Transformación Institucional</v>
      </c>
      <c r="D119" s="166" t="str">
        <f>VLOOKUP(B119,'Plantilla publicacion'!$A$3:$M$502,6,0)</f>
        <v>81-Mejorar la oportunidad en la atención de trámites y servicios.</v>
      </c>
      <c r="E119" s="166" t="str">
        <f>VLOOKUP(B119,'Plantilla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166" t="str">
        <f>VLOOKUP(B119,'Plantilla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166" t="str">
        <f>VLOOKUP(B119,'Plantilla publicacion'!$A$3:$M$502,7,0)</f>
        <v>C-3503-0200-0011-40401c</v>
      </c>
      <c r="H119" s="107" t="str">
        <f>VLOOKUP(B119,'Plantilla publicacion'!$A$3:$M$502,8,0)</f>
        <v>Demandas de protección al consumidor que se presenten o trasladen al Grupo de Trabajo de Calificación, calificadas dentro del termino señalado por la ley.  (se contabilizará  a partir del ingreso de la correspondiente al grupo)</v>
      </c>
      <c r="I119" s="107">
        <f>VLOOKUP(B119,'Plantilla publicacion'!$A$3:$M$502,9,0)</f>
        <v>100</v>
      </c>
      <c r="J119" s="107" t="str">
        <f>VLOOKUP(B119,'Plantilla publicacion'!$A$3:$M$502,10,0)</f>
        <v>Porcentual</v>
      </c>
      <c r="K119" s="107" t="str">
        <f>VLOOKUP(B119,'Plantilla publicacion'!$A$3:$M$502,11,0)</f>
        <v>2025-01-20</v>
      </c>
      <c r="L119" s="107" t="str">
        <f>VLOOKUP(B119,'Plantilla publicacion'!$A$3:$M$502,12,0)</f>
        <v>2025-12-12</v>
      </c>
      <c r="M119" s="15">
        <f>IF(ISERROR(VLOOKUP(B119,'Plantilla publicacion'!$A$3:$P$501,16,0)),"NA",VLOOKUP(B119,'Plantilla publicacion'!$A$3:$P$501,16,0))</f>
        <v>0</v>
      </c>
      <c r="N119" s="108" t="str">
        <f>VLOOKUP(B119,'Plantilla publicacion'!$A$3:$M$502,13,0)</f>
        <v>4000-DESPACHO DEL SUPERINTENDENTE DELEGADO PARA ASUNTOS JURISDICCIONALES</v>
      </c>
    </row>
    <row r="120" spans="1:14" ht="54.75" customHeight="1" thickBot="1" x14ac:dyDescent="0.3">
      <c r="A120" s="13" t="str">
        <f>VLOOKUP(B120,'Plantilla publicacion'!$A$3:$B$502,2,0)</f>
        <v>Actividad propia</v>
      </c>
      <c r="B120" s="111" t="s">
        <v>1230</v>
      </c>
      <c r="C120" s="165"/>
      <c r="D120" s="165">
        <f>VLOOKUP(B120,'Plantilla publicacion'!$A$3:$M$502,6,0)</f>
        <v>0</v>
      </c>
      <c r="E120" s="165"/>
      <c r="F120" s="165"/>
      <c r="G120" s="165">
        <f>VLOOKUP(B120,'Plantilla publicacion'!$A$3:$M$502,7,0)</f>
        <v>0</v>
      </c>
      <c r="H120" s="113" t="str">
        <f>VLOOKUP(B120,'Plantilla publicacion'!$A$3:$M$502,8,0)</f>
        <v>Admitir las demandas de protección al consumidor dentro de los 30 días hábiles siguientes a la presentación de la demanda (Listado mensual de Excel con las demandas admitidas)</v>
      </c>
      <c r="I120" s="113">
        <f>VLOOKUP(B120,'Plantilla publicacion'!$A$3:$M$502,9,0)</f>
        <v>100</v>
      </c>
      <c r="J120" s="113" t="str">
        <f>VLOOKUP(B120,'Plantilla publicacion'!$A$3:$M$502,10,0)</f>
        <v>Porcentual</v>
      </c>
      <c r="K120" s="114" t="str">
        <f>VLOOKUP(B120,'Plantilla publicacion'!$A$3:$M$502,11,0)</f>
        <v>2025-01-20</v>
      </c>
      <c r="L120" s="114" t="str">
        <f>VLOOKUP(B120,'Plantilla publicacion'!$A$3:$M$502,12,0)</f>
        <v>2025-12-12</v>
      </c>
      <c r="M120" s="115"/>
      <c r="N120" s="116" t="str">
        <f>VLOOKUP(B120,'Plantilla publicacion'!$A$3:$M$502,13,0)</f>
        <v>4000-DESPACHO DEL SUPERINTENDENTE DELEGADO PARA ASUNTOS JURISDICCIONALES</v>
      </c>
    </row>
    <row r="121" spans="1:14" s="12" customFormat="1" ht="38.25" x14ac:dyDescent="0.25">
      <c r="A121" s="5" t="str">
        <f>VLOOKUP(B121,'Plantilla publicacion'!$A$3:$B$502,2,0)</f>
        <v>Producto</v>
      </c>
      <c r="B121" s="105" t="s">
        <v>1231</v>
      </c>
      <c r="C121" s="166" t="str">
        <f>VLOOKUP(B121,'Plantilla publicacion'!$A$3:$R$502,17,0)</f>
        <v>PND - 5-31-5-b- Convergencia regional - Entidades públicas territoriales y nacionales fortalecidas / PES - Transformación Institucional</v>
      </c>
      <c r="D121" s="166" t="str">
        <f>VLOOKUP(B121,'Plantilla publicacion'!$A$3:$M$502,6,0)</f>
        <v>81-Mejorar la oportunidad en la atención de trámites y servicios.</v>
      </c>
      <c r="E121" s="166" t="str">
        <f>VLOOKUP(B121,'Plantilla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1" s="166" t="str">
        <f>VLOOKUP(B121,'Plantilla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1" s="166" t="str">
        <f>VLOOKUP(B121,'Plantilla publicacion'!$A$3:$M$502,7,0)</f>
        <v>C-3503-0200-0011-40401c</v>
      </c>
      <c r="H121" s="107" t="str">
        <f>VLOOKUP(B121,'Plantilla publicacion'!$A$3:$M$502,8,0)</f>
        <v>Niveles de congestión de los procesos admitidos y pendientes de decisión a 31 de diciembre de 2024, en materia de Protección al Consumidor, reducidos. (Informe final que liste los autos o sentencias admitidos, finalizados)</v>
      </c>
      <c r="I121" s="107">
        <f>VLOOKUP(B121,'Plantilla publicacion'!$A$3:$M$502,9,0)</f>
        <v>20000</v>
      </c>
      <c r="J121" s="107" t="str">
        <f>VLOOKUP(B121,'Plantilla publicacion'!$A$3:$M$502,10,0)</f>
        <v>Númerica</v>
      </c>
      <c r="K121" s="107" t="str">
        <f>VLOOKUP(B121,'Plantilla publicacion'!$A$3:$M$502,11,0)</f>
        <v>2025-01-20</v>
      </c>
      <c r="L121" s="107" t="str">
        <f>VLOOKUP(B121,'Plantilla publicacion'!$A$3:$M$502,12,0)</f>
        <v>2025-12-12</v>
      </c>
      <c r="M121" s="15">
        <f>IF(ISERROR(VLOOKUP(B121,'Plantilla publicacion'!$A$3:$P$501,16,0)),"NA",VLOOKUP(B121,'Plantilla publicacion'!$A$3:$P$501,16,0))</f>
        <v>0</v>
      </c>
      <c r="N121" s="108" t="str">
        <f>VLOOKUP(B121,'Plantilla publicacion'!$A$3:$M$502,13,0)</f>
        <v>4000-DESPACHO DEL SUPERINTENDENTE DELEGADO PARA ASUNTOS JURISDICCIONALES</v>
      </c>
    </row>
    <row r="122" spans="1:14" ht="60.75" customHeight="1" thickBot="1" x14ac:dyDescent="0.3">
      <c r="A122" s="13" t="str">
        <f>VLOOKUP(B122,'Plantilla publicacion'!$A$3:$B$502,2,0)</f>
        <v>Actividad propia</v>
      </c>
      <c r="B122" s="111" t="s">
        <v>1233</v>
      </c>
      <c r="C122" s="165"/>
      <c r="D122" s="165">
        <f>VLOOKUP(B122,'Plantilla publicacion'!$A$3:$M$502,6,0)</f>
        <v>0</v>
      </c>
      <c r="E122" s="165"/>
      <c r="F122" s="165"/>
      <c r="G122" s="165">
        <f>VLOOKUP(B122,'Plantilla publicacion'!$A$3:$M$502,7,0)</f>
        <v>0</v>
      </c>
      <c r="H122" s="113" t="str">
        <f>VLOOKUP(B122,'Plantilla publicacion'!$A$3:$M$502,8,0)</f>
        <v>Finalizar las acciones de protección al consumidor admitidas y pendientes de decisión a 31 de diciembre de 2024. (Listado mensual en Excel de autos o sentencias finalizados)</v>
      </c>
      <c r="I122" s="113">
        <f>VLOOKUP(B122,'Plantilla publicacion'!$A$3:$M$502,9,0)</f>
        <v>20000</v>
      </c>
      <c r="J122" s="113" t="str">
        <f>VLOOKUP(B122,'Plantilla publicacion'!$A$3:$M$502,10,0)</f>
        <v>Númerica</v>
      </c>
      <c r="K122" s="114" t="str">
        <f>VLOOKUP(B122,'Plantilla publicacion'!$A$3:$M$502,11,0)</f>
        <v>2025-01-20</v>
      </c>
      <c r="L122" s="114" t="str">
        <f>VLOOKUP(B122,'Plantilla publicacion'!$A$3:$M$502,12,0)</f>
        <v>2025-12-12</v>
      </c>
      <c r="M122" s="115"/>
      <c r="N122" s="116" t="str">
        <f>VLOOKUP(B122,'Plantilla publicacion'!$A$3:$M$502,13,0)</f>
        <v>4000-DESPACHO DEL SUPERINTENDENTE DELEGADO PARA ASUNTOS JURISDICCIONALES</v>
      </c>
    </row>
    <row r="123" spans="1:14" s="12" customFormat="1" ht="51" x14ac:dyDescent="0.25">
      <c r="A123" s="5" t="str">
        <f>VLOOKUP(B123,'Plantilla publicacion'!$A$3:$B$502,2,0)</f>
        <v>Producto</v>
      </c>
      <c r="B123" s="15" t="s">
        <v>1234</v>
      </c>
      <c r="C123" s="164" t="str">
        <f>VLOOKUP(B123,'Plantilla publicacion'!$A$3:$R$502,17,0)</f>
        <v>PND - 5-31-5-b- Convergencia regional - Entidades públicas territoriales y nacionales fortalecidas / PES - Transformación Institucional</v>
      </c>
      <c r="D123" s="164" t="str">
        <f>VLOOKUP(B123,'Plantilla publicacion'!$A$3:$M$502,6,0)</f>
        <v>81-Mejorar la oportunidad en la atención de trámites y servicios.</v>
      </c>
      <c r="E123" s="164" t="str">
        <f>VLOOKUP(B123,'Plantilla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3" s="164" t="str">
        <f>VLOOKUP(B123,'Plantilla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3" s="164" t="str">
        <f>VLOOKUP(B123,'Plantilla publicacion'!$A$3:$M$502,7,0)</f>
        <v>C-3503-0200-0011-40401c</v>
      </c>
      <c r="H123" s="15" t="str">
        <f>VLOOKUP(B123,'Plantilla publicacion'!$A$3:$M$502,8,0)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123" s="15">
        <f>VLOOKUP(B123,'Plantilla publicacion'!$A$3:$M$502,9,0)</f>
        <v>6430</v>
      </c>
      <c r="J123" s="15" t="str">
        <f>VLOOKUP(B123,'Plantilla publicacion'!$A$3:$M$502,10,0)</f>
        <v>Númerica</v>
      </c>
      <c r="K123" s="15" t="str">
        <f>VLOOKUP(B123,'Plantilla publicacion'!$A$3:$M$502,11,0)</f>
        <v>2025-01-20</v>
      </c>
      <c r="L123" s="15" t="str">
        <f>VLOOKUP(B123,'Plantilla publicacion'!$A$3:$M$502,12,0)</f>
        <v>2025-12-12</v>
      </c>
      <c r="M123" s="15">
        <f>IF(ISERROR(VLOOKUP(B123,'Plantilla publicacion'!$A$3:$P$501,16,0)),"NA",VLOOKUP(B123,'Plantilla publicacion'!$A$3:$P$501,16,0))</f>
        <v>0</v>
      </c>
      <c r="N123" s="15" t="str">
        <f>VLOOKUP(B123,'Plantilla publicacion'!$A$3:$M$502,13,0)</f>
        <v>4000-DESPACHO DEL SUPERINTENDENTE DELEGADO PARA ASUNTOS JURISDICCIONALES</v>
      </c>
    </row>
    <row r="124" spans="1:14" ht="54" customHeight="1" thickBot="1" x14ac:dyDescent="0.3">
      <c r="A124" s="13" t="str">
        <f>VLOOKUP(B124,'Plantilla publicacion'!$A$3:$B$502,2,0)</f>
        <v>Actividad propia</v>
      </c>
      <c r="B124" s="11" t="s">
        <v>1236</v>
      </c>
      <c r="C124" s="164"/>
      <c r="D124" s="164">
        <f>VLOOKUP(B124,'Plantilla publicacion'!$A$3:$M$502,6,0)</f>
        <v>0</v>
      </c>
      <c r="E124" s="164"/>
      <c r="F124" s="164"/>
      <c r="G124" s="164">
        <f>VLOOKUP(B124,'Plantilla publicacion'!$A$3:$M$502,7,0)</f>
        <v>0</v>
      </c>
      <c r="H124" s="11" t="str">
        <f>VLOOKUP(B124,'Plantilla publicacion'!$A$3:$M$502,8,0)</f>
        <v>Finalizar el trámite para la verificación del cumplimiento de las sentencias, transacciones y conciliaciones a favor del consumidor legalmente celebradas hasta el 31 de diciembre de 2023 (Listado en Excel mensual de finalización)</v>
      </c>
      <c r="I124" s="11">
        <f>VLOOKUP(B124,'Plantilla publicacion'!$A$3:$M$502,9,0)</f>
        <v>6430</v>
      </c>
      <c r="J124" s="11" t="str">
        <f>VLOOKUP(B124,'Plantilla publicacion'!$A$3:$M$502,10,0)</f>
        <v>Númerica</v>
      </c>
      <c r="K124" s="117" t="str">
        <f>VLOOKUP(B124,'Plantilla publicacion'!$A$3:$M$502,11,0)</f>
        <v>2025-01-20</v>
      </c>
      <c r="L124" s="117" t="str">
        <f>VLOOKUP(B124,'Plantilla publicacion'!$A$3:$M$502,12,0)</f>
        <v>2025-12-12</v>
      </c>
      <c r="M124" s="118"/>
      <c r="N124" s="119" t="str">
        <f>VLOOKUP(B124,'Plantilla publicacion'!$A$3:$M$502,13,0)</f>
        <v>4000-DESPACHO DEL SUPERINTENDENTE DELEGADO PARA ASUNTOS JURISDICCIONALES</v>
      </c>
    </row>
    <row r="125" spans="1:14" s="12" customFormat="1" ht="38.25" x14ac:dyDescent="0.25">
      <c r="A125" s="5" t="str">
        <f>VLOOKUP(B125,'Plantilla publicacion'!$A$3:$B$502,2,0)</f>
        <v>Producto</v>
      </c>
      <c r="B125" s="105" t="s">
        <v>1237</v>
      </c>
      <c r="C125" s="166" t="str">
        <f>VLOOKUP(B125,'Plantilla publicacion'!$A$3:$R$502,17,0)</f>
        <v>PND - 5-31-5-b- Convergencia regional - Entidades públicas territoriales y nacionales fortalecidas / PES - Cierre de brechas territoriales</v>
      </c>
      <c r="D125" s="166" t="str">
        <f>VLOOKUP(B125,'Plantilla publicacion'!$A$3:$M$502,6,0)</f>
        <v>58-Promover el enfoque preventivo, diferencial y territorial en el que hacer misional de la entidad</v>
      </c>
      <c r="E125" s="166" t="str">
        <f>VLOOKUP(B125,'Plantilla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5" s="166" t="str">
        <f>VLOOKUP(B125,'Plantilla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5" s="166" t="str">
        <f>VLOOKUP(B125,'Plantilla publicacion'!$A$3:$M$502,7,0)</f>
        <v>C-3503-0200-0011-40401c</v>
      </c>
      <c r="H125" s="107" t="str">
        <f>VLOOKUP(B125,'Plantilla publicacion'!$A$3:$M$502,8,0)</f>
        <v>Presencia territorial de la SIC en materia de asuntos jursidiccionales, fortalecida. (Listados de asistencia por jornada)</v>
      </c>
      <c r="I125" s="107">
        <f>VLOOKUP(B125,'Plantilla publicacion'!$A$3:$M$502,9,0)</f>
        <v>6</v>
      </c>
      <c r="J125" s="107" t="str">
        <f>VLOOKUP(B125,'Plantilla publicacion'!$A$3:$M$502,10,0)</f>
        <v>Númerica</v>
      </c>
      <c r="K125" s="107" t="str">
        <f>VLOOKUP(B125,'Plantilla publicacion'!$A$3:$M$502,11,0)</f>
        <v>2025-02-03</v>
      </c>
      <c r="L125" s="107" t="str">
        <f>VLOOKUP(B125,'Plantilla publicacion'!$A$3:$M$502,12,0)</f>
        <v>2025-11-28</v>
      </c>
      <c r="M125" s="15">
        <f>IF(ISERROR(VLOOKUP(B125,'Plantilla publicacion'!$A$3:$P$501,16,0)),"NA",VLOOKUP(B125,'Plantilla publicacion'!$A$3:$P$501,16,0))</f>
        <v>0</v>
      </c>
      <c r="N125" s="108" t="str">
        <f>VLOOKUP(B125,'Plantilla publicacion'!$A$3:$M$502,13,0)</f>
        <v>4000-DESPACHO DEL SUPERINTENDENTE DELEGADO PARA ASUNTOS JURISDICCIONALES</v>
      </c>
    </row>
    <row r="126" spans="1:14" s="12" customFormat="1" ht="48" customHeight="1" x14ac:dyDescent="0.25">
      <c r="A126" s="13" t="str">
        <f>VLOOKUP(B126,'Plantilla publicacion'!$A$3:$B$502,2,0)</f>
        <v>Actividad propia</v>
      </c>
      <c r="B126" s="109" t="s">
        <v>1239</v>
      </c>
      <c r="C126" s="164"/>
      <c r="D126" s="164">
        <f>VLOOKUP(B126,'Plantilla publicacion'!$A$3:$M$502,6,0)</f>
        <v>0</v>
      </c>
      <c r="E126" s="164"/>
      <c r="F126" s="164"/>
      <c r="G126" s="164">
        <f>VLOOKUP(B126,'Plantilla publicacion'!$A$3:$M$502,7,0)</f>
        <v>0</v>
      </c>
      <c r="H126" s="6" t="str">
        <f>VLOOKUP(B126,'Plantilla publicacion'!$A$3:$M$502,8,0)</f>
        <v>Definir fechas de las jornadas de territorialización. (correo electrónico enviando con las fechas de las jornadas/único entregable)</v>
      </c>
      <c r="I126" s="6">
        <f>VLOOKUP(B126,'Plantilla publicacion'!$A$3:$M$502,9,0)</f>
        <v>1</v>
      </c>
      <c r="J126" s="6" t="str">
        <f>VLOOKUP(B126,'Plantilla publicacion'!$A$3:$M$502,10,0)</f>
        <v>Númerica</v>
      </c>
      <c r="K126" s="7" t="str">
        <f>VLOOKUP(B126,'Plantilla publicacion'!$A$3:$M$502,11,0)</f>
        <v>2025-02-03</v>
      </c>
      <c r="L126" s="7" t="str">
        <f>VLOOKUP(B126,'Plantilla publicacion'!$A$3:$M$502,12,0)</f>
        <v>2025-03-31</v>
      </c>
      <c r="M126" s="59"/>
      <c r="N126" s="110" t="str">
        <f>VLOOKUP(B126,'Plantilla publicacion'!$A$3:$M$502,13,0)</f>
        <v>4000-DESPACHO DEL SUPERINTENDENTE DELEGADO PARA ASUNTOS JURISDICCIONALES</v>
      </c>
    </row>
    <row r="127" spans="1:14" s="12" customFormat="1" ht="48" customHeight="1" thickBot="1" x14ac:dyDescent="0.3">
      <c r="A127" s="13" t="str">
        <f>VLOOKUP(B127,'Plantilla publicacion'!$A$3:$B$502,2,0)</f>
        <v>Actividad propia</v>
      </c>
      <c r="B127" s="111" t="s">
        <v>1241</v>
      </c>
      <c r="C127" s="165"/>
      <c r="D127" s="165">
        <f>VLOOKUP(B127,'Plantilla publicacion'!$A$3:$M$502,6,0)</f>
        <v>0</v>
      </c>
      <c r="E127" s="165"/>
      <c r="F127" s="165"/>
      <c r="G127" s="165">
        <f>VLOOKUP(B127,'Plantilla publicacion'!$A$3:$M$502,7,0)</f>
        <v>0</v>
      </c>
      <c r="H127" s="113" t="str">
        <f>VLOOKUP(B127,'Plantilla publicacion'!$A$3:$M$502,8,0)</f>
        <v>Realizar jornadas de territorialización, de acuerdo con el cronograma establecido. (Listados de asistencia por programa)</v>
      </c>
      <c r="I127" s="113">
        <f>VLOOKUP(B127,'Plantilla publicacion'!$A$3:$M$502,9,0)</f>
        <v>6</v>
      </c>
      <c r="J127" s="113" t="str">
        <f>VLOOKUP(B127,'Plantilla publicacion'!$A$3:$M$502,10,0)</f>
        <v>Númerica</v>
      </c>
      <c r="K127" s="114" t="str">
        <f>VLOOKUP(B127,'Plantilla publicacion'!$A$3:$M$502,11,0)</f>
        <v>2025-04-01</v>
      </c>
      <c r="L127" s="114" t="str">
        <f>VLOOKUP(B127,'Plantilla publicacion'!$A$3:$M$502,12,0)</f>
        <v>2025-11-28</v>
      </c>
      <c r="M127" s="115"/>
      <c r="N127" s="116" t="str">
        <f>VLOOKUP(B127,'Plantilla publicacion'!$A$3:$M$502,13,0)</f>
        <v>4000-DESPACHO DEL SUPERINTENDENTE DELEGADO PARA ASUNTOS JURISDICCIONALES</v>
      </c>
    </row>
    <row r="128" spans="1:14" s="12" customFormat="1" ht="51" x14ac:dyDescent="0.25">
      <c r="A128" s="5" t="str">
        <f>VLOOKUP(B128,'Plantilla publicacion'!$A$3:$B$502,2,0)</f>
        <v>Producto</v>
      </c>
      <c r="B128" s="105" t="s">
        <v>1271</v>
      </c>
      <c r="C128" s="166" t="str">
        <f>VLOOKUP(B128,'Plantilla publicacion'!$A$3:$R$502,17,0)</f>
        <v>PND - 5-31-5-b- Convergencia regional - Entidades públicas territoriales y nacionales fortalecidas / PES - Transformación Institucional</v>
      </c>
      <c r="D128" s="166" t="str">
        <f>VLOOKUP(B128,'Plantilla publicacion'!$A$3:$M$502,6,0)</f>
        <v>56-Fortalecer la gestión de la información, el conocimiento y la innovación para optimizar la capacidad institucional</v>
      </c>
      <c r="E128" s="166" t="str">
        <f>VLOOKUP(B128,'Plantilla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8" s="166" t="str">
        <f>VLOOKUP(B128,'Plantilla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8" s="166" t="str">
        <f>VLOOKUP(B128,'Plantilla publicacion'!$A$3:$M$502,7,0)</f>
        <v>C-3503-0200-0011-40401c</v>
      </c>
      <c r="H128" s="107" t="str">
        <f>VLOOKUP(B128,'Plantilla publicacion'!$A$3:$M$502,8,0)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8" s="107">
        <f>VLOOKUP(B128,'Plantilla publicacion'!$A$3:$M$502,9,0)</f>
        <v>1</v>
      </c>
      <c r="J128" s="107" t="str">
        <f>VLOOKUP(B128,'Plantilla publicacion'!$A$3:$M$502,10,0)</f>
        <v>Númerica</v>
      </c>
      <c r="K128" s="107" t="str">
        <f>VLOOKUP(B128,'Plantilla publicacion'!$A$3:$M$502,11,0)</f>
        <v>2025-02-03</v>
      </c>
      <c r="L128" s="107" t="str">
        <f>VLOOKUP(B128,'Plantilla publicacion'!$A$3:$M$502,12,0)</f>
        <v>2025-12-12</v>
      </c>
      <c r="M128" s="15">
        <f>IF(ISERROR(VLOOKUP(B128,'Plantilla publicacion'!$A$3:$P$501,16,0)),"NA",VLOOKUP(B128,'Plantilla publicacion'!$A$3:$P$501,16,0))</f>
        <v>0</v>
      </c>
      <c r="N128" s="108" t="str">
        <f>VLOOKUP(B128,'Plantilla publicacion'!$A$3:$M$502,13,0)</f>
        <v>4000-DESPACHO DEL SUPERINTENDENTE DELEGADO PARA ASUNTOS JURISDICCIONALES</v>
      </c>
    </row>
    <row r="129" spans="1:14" s="12" customFormat="1" ht="51.75" thickBot="1" x14ac:dyDescent="0.3">
      <c r="A129" s="13" t="str">
        <f>VLOOKUP(B129,'Plantilla publicacion'!$A$3:$B$502,2,0)</f>
        <v>Actividad propia</v>
      </c>
      <c r="B129" s="111" t="s">
        <v>1273</v>
      </c>
      <c r="C129" s="165"/>
      <c r="D129" s="165">
        <f>VLOOKUP(B129,'Plantilla publicacion'!$A$3:$M$502,6,0)</f>
        <v>0</v>
      </c>
      <c r="E129" s="165"/>
      <c r="F129" s="165"/>
      <c r="G129" s="165">
        <f>VLOOKUP(B129,'Plantilla publicacion'!$A$3:$M$502,7,0)</f>
        <v>0</v>
      </c>
      <c r="H129" s="113" t="str">
        <f>VLOOKUP(B129,'Plantilla publicacion'!$A$3:$M$502,8,0)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9" s="113">
        <f>VLOOKUP(B129,'Plantilla publicacion'!$A$3:$M$502,9,0)</f>
        <v>1</v>
      </c>
      <c r="J129" s="113" t="str">
        <f>VLOOKUP(B129,'Plantilla publicacion'!$A$3:$M$502,10,0)</f>
        <v>Númerica</v>
      </c>
      <c r="K129" s="114" t="str">
        <f>VLOOKUP(B129,'Plantilla publicacion'!$A$3:$M$502,11,0)</f>
        <v>2025-02-03</v>
      </c>
      <c r="L129" s="114" t="str">
        <f>VLOOKUP(B129,'Plantilla publicacion'!$A$3:$M$502,12,0)</f>
        <v>2025-12-12</v>
      </c>
      <c r="M129" s="115"/>
      <c r="N129" s="116" t="str">
        <f>VLOOKUP(B129,'Plantilla publicacion'!$A$3:$M$502,13,0)</f>
        <v>4000-DESPACHO DEL SUPERINTENDENTE DELEGADO PARA ASUNTOS JURISDICCIONALES</v>
      </c>
    </row>
    <row r="130" spans="1:14" s="12" customFormat="1" ht="76.5" x14ac:dyDescent="0.25">
      <c r="A130" s="5" t="str">
        <f>VLOOKUP(B130,'Plantilla publicacion'!$A$3:$B$502,2,0)</f>
        <v>Producto</v>
      </c>
      <c r="B130" s="15" t="s">
        <v>1370</v>
      </c>
      <c r="C130" s="164" t="str">
        <f>VLOOKUP(B130,'Plantilla publicacion'!$A$3:$R$502,17,0)</f>
        <v>PND - 4-04-1-c- Transformación productiva, internacionalización y acción climática - Políticas de competencia, consumidor e infraestructura de la calidad modernas / PES - Transformación Institucional</v>
      </c>
      <c r="D130" s="164" t="str">
        <f>VLOOKUP(B130,'Plantilla publicacion'!$A$3:$M$502,6,0)</f>
        <v>58-Promover el enfoque preventivo, diferencial y territorial en el que hacer misional de la entidad</v>
      </c>
      <c r="E130" s="164" t="str">
        <f>VLOOKUP(B130,'Plantilla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0" s="164" t="str">
        <f>VLOOKUP(B130,'Plantilla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0" s="164" t="str">
        <f>VLOOKUP(B130,'Plantilla publicacion'!$A$3:$M$502,7,0)</f>
        <v>N/A</v>
      </c>
      <c r="H130" s="15" t="str">
        <f>VLOOKUP(B130,'Plantilla publicacion'!$A$3:$M$502,8,0)</f>
        <v>Matriz de riesgos de colusión en contratación pública y formulación de mecanismos para reducir dichos riesgos, elaborada y socializada (Matrices guía para identificar riesgos entregada)</v>
      </c>
      <c r="I130" s="15">
        <f>VLOOKUP(B130,'Plantilla publicacion'!$A$3:$M$502,9,0)</f>
        <v>1</v>
      </c>
      <c r="J130" s="15" t="str">
        <f>VLOOKUP(B130,'Plantilla publicacion'!$A$3:$M$502,10,0)</f>
        <v>Númerica</v>
      </c>
      <c r="K130" s="15" t="str">
        <f>VLOOKUP(B130,'Plantilla publicacion'!$A$3:$M$502,11,0)</f>
        <v>2025-01-20</v>
      </c>
      <c r="L130" s="15" t="str">
        <f>VLOOKUP(B130,'Plantilla publicacion'!$A$3:$M$502,12,0)</f>
        <v>2025-12-12</v>
      </c>
      <c r="M130" s="15" t="str">
        <f>IF(ISERROR(VLOOKUP(B130,'Plantilla publicacion'!$A$3:$P$501,16,0)),"NA",VLOOKUP(B130,'Plantilla publicacion'!$A$3:$P$501,16,0))</f>
        <v>PND 9_Ampliar los instrumentos de prevención / PND 16_Construir mecanismos de autorregulación que fortalezcan la protección de la competencia / PND 17_Sensibilizar en estos aspectos a los empresarios que utilizan plataformas digitales para sus nichos de mercado.</v>
      </c>
      <c r="N130" s="15" t="str">
        <f>VLOOKUP(B130,'Plantilla publicacion'!$A$3:$M$502,13,0)</f>
        <v>1000-DESPACHO DEL SUPERINTENDENTE DELEGADO PARA LA PROTECCIÓN DE LA COMPETENCIA</v>
      </c>
    </row>
    <row r="131" spans="1:14" ht="51" x14ac:dyDescent="0.25">
      <c r="A131" s="13" t="str">
        <f>VLOOKUP(B131,'Plantilla publicacion'!$A$3:$B$502,2,0)</f>
        <v>Actividad propia</v>
      </c>
      <c r="B131" s="6" t="s">
        <v>1372</v>
      </c>
      <c r="C131" s="164"/>
      <c r="D131" s="164">
        <f>VLOOKUP(B131,'Plantilla publicacion'!$A$3:$M$502,6,0)</f>
        <v>0</v>
      </c>
      <c r="E131" s="164"/>
      <c r="F131" s="164"/>
      <c r="G131" s="164">
        <f>VLOOKUP(B131,'Plantilla publicacion'!$A$3:$M$502,7,0)</f>
        <v>0</v>
      </c>
      <c r="H131" s="6" t="str">
        <f>VLOOKUP(B131,'Plantilla publicacion'!$A$3:$M$502,8,0)</f>
        <v>Diseñar la matriz de riesgos de colusión en contratación pública a partir de la identificación y análisis de los riesgos de colusión en contratación pública (Documento con la identificación de riesgos)</v>
      </c>
      <c r="I131" s="6">
        <f>VLOOKUP(B131,'Plantilla publicacion'!$A$3:$M$502,9,0)</f>
        <v>1</v>
      </c>
      <c r="J131" s="6" t="str">
        <f>VLOOKUP(B131,'Plantilla publicacion'!$A$3:$M$502,10,0)</f>
        <v>Númerica</v>
      </c>
      <c r="K131" s="7" t="str">
        <f>VLOOKUP(B131,'Plantilla publicacion'!$A$3:$M$502,11,0)</f>
        <v>2025-01-20</v>
      </c>
      <c r="L131" s="7" t="str">
        <f>VLOOKUP(B131,'Plantilla publicacion'!$A$3:$M$502,12,0)</f>
        <v>2025-06-27</v>
      </c>
      <c r="M131" s="59"/>
      <c r="N131" s="17" t="str">
        <f>VLOOKUP(B131,'Plantilla publicacion'!$A$3:$M$502,13,0)</f>
        <v>1000-DESPACHO DEL SUPERINTENDENTE DELEGADO PARA LA PROTECCIÓN DE LA COMPETENCIA</v>
      </c>
    </row>
    <row r="132" spans="1:14" ht="51.75" thickBot="1" x14ac:dyDescent="0.3">
      <c r="A132" s="13" t="str">
        <f>VLOOKUP(B132,'Plantilla publicacion'!$A$3:$B$502,2,0)</f>
        <v>Actividad propia</v>
      </c>
      <c r="B132" s="11" t="s">
        <v>1374</v>
      </c>
      <c r="C132" s="164"/>
      <c r="D132" s="164">
        <f>VLOOKUP(B132,'Plantilla publicacion'!$A$3:$M$502,6,0)</f>
        <v>0</v>
      </c>
      <c r="E132" s="164"/>
      <c r="F132" s="164"/>
      <c r="G132" s="164">
        <f>VLOOKUP(B132,'Plantilla publicacion'!$A$3:$M$502,7,0)</f>
        <v>0</v>
      </c>
      <c r="H132" s="11" t="str">
        <f>VLOOKUP(B132,'Plantilla publicacion'!$A$3:$M$502,8,0)</f>
        <v>Socializar la matriz con los grupos de valor externos (Soportes de la socialización de la matriz con las entidades)</v>
      </c>
      <c r="I132" s="11">
        <f>VLOOKUP(B132,'Plantilla publicacion'!$A$3:$M$502,9,0)</f>
        <v>1</v>
      </c>
      <c r="J132" s="11" t="str">
        <f>VLOOKUP(B132,'Plantilla publicacion'!$A$3:$M$502,10,0)</f>
        <v>Númerica</v>
      </c>
      <c r="K132" s="117" t="str">
        <f>VLOOKUP(B132,'Plantilla publicacion'!$A$3:$M$502,11,0)</f>
        <v>2025-07-01</v>
      </c>
      <c r="L132" s="117" t="str">
        <f>VLOOKUP(B132,'Plantilla publicacion'!$A$3:$M$502,12,0)</f>
        <v>2025-12-12</v>
      </c>
      <c r="M132" s="118"/>
      <c r="N132" s="119" t="str">
        <f>VLOOKUP(B132,'Plantilla publicacion'!$A$3:$M$502,13,0)</f>
        <v>1000-DESPACHO DEL SUPERINTENDENTE DELEGADO PARA LA PROTECCIÓN DE LA COMPETENCIA</v>
      </c>
    </row>
    <row r="133" spans="1:14" s="12" customFormat="1" ht="25.5" x14ac:dyDescent="0.25">
      <c r="A133" s="5" t="str">
        <f>VLOOKUP(B133,'Plantilla publicacion'!$A$3:$B$502,2,0)</f>
        <v>Producto</v>
      </c>
      <c r="B133" s="105" t="s">
        <v>1385</v>
      </c>
      <c r="C133" s="166" t="str">
        <f>VLOOKUP(B133,'Plantilla publicacion'!$A$3:$R$502,17,0)</f>
        <v>PND - 2-03-9-b- Seguridad humana y justicia social - Aprovechamiento de la propiedad intelectual / PES - Reindustrialización</v>
      </c>
      <c r="D133" s="166" t="str">
        <f>VLOOKUP(B133,'Plantilla publicacion'!$A$3:$M$502,6,0)</f>
        <v>58-Promover el enfoque preventivo, diferencial y territorial en el que hacer misional de la entidad</v>
      </c>
      <c r="E133" s="166" t="str">
        <f>VLOOKUP(B133,'Plantilla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166" t="str">
        <f>VLOOKUP(B133,'Plantilla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166" t="str">
        <f>VLOOKUP(B133,'Plantilla publicacion'!$A$3:$M$502,7,0)</f>
        <v>C-3599-0200-0005-53105b</v>
      </c>
      <c r="H133" s="107" t="str">
        <f>VLOOKUP(B133,'Plantilla publicacion'!$A$3:$M$502,8,0)</f>
        <v>Jornadas de Capacitación bajo la Estrategia Marcas de Paz, realizadas.
 (Informe consolidado de la ejecución de las jornadas)</v>
      </c>
      <c r="I133" s="107">
        <f>VLOOKUP(B133,'Plantilla publicacion'!$A$3:$M$502,9,0)</f>
        <v>100</v>
      </c>
      <c r="J133" s="107" t="str">
        <f>VLOOKUP(B133,'Plantilla publicacion'!$A$3:$M$502,10,0)</f>
        <v>Porcentual</v>
      </c>
      <c r="K133" s="107" t="str">
        <f>VLOOKUP(B133,'Plantilla publicacion'!$A$3:$M$502,11,0)</f>
        <v>2025-02-03</v>
      </c>
      <c r="L133" s="107" t="str">
        <f>VLOOKUP(B133,'Plantilla publicacion'!$A$3:$M$502,12,0)</f>
        <v>2025-12-19</v>
      </c>
      <c r="M133" s="15">
        <f>IF(ISERROR(VLOOKUP(B133,'Plantilla publicacion'!$A$3:$P$501,16,0)),"NA",VLOOKUP(B133,'Plantilla publicacion'!$A$3:$P$501,16,0))</f>
        <v>0</v>
      </c>
      <c r="N133" s="108" t="str">
        <f>VLOOKUP(B133,'Plantilla publicacion'!$A$3:$M$502,13,0)</f>
        <v>71-GRUPO DE TRABAJO DE FORMACION</v>
      </c>
    </row>
    <row r="134" spans="1:14" ht="38.25" x14ac:dyDescent="0.25">
      <c r="A134" s="13" t="str">
        <f>VLOOKUP(B134,'Plantilla publicacion'!$A$3:$B$502,2,0)</f>
        <v>Actividad propia</v>
      </c>
      <c r="B134" s="109" t="s">
        <v>1387</v>
      </c>
      <c r="C134" s="164"/>
      <c r="D134" s="164">
        <f>VLOOKUP(B134,'Plantilla publicacion'!$A$3:$M$502,6,0)</f>
        <v>0</v>
      </c>
      <c r="E134" s="164"/>
      <c r="F134" s="164"/>
      <c r="G134" s="164">
        <f>VLOOKUP(B134,'Plantilla publicacion'!$A$3:$M$502,7,0)</f>
        <v>0</v>
      </c>
      <c r="H134" s="6" t="str">
        <f>VLOOKUP(B134,'Plantilla publicacion'!$A$3:$M$502,8,0)</f>
        <v>Definir, en coordinación con el Despacho de la Superintendente de PI, el contenido temático que será abordado en las jornadas de capacitación y los aportes a la proyección mensual del número de jornadas a realizar. (Documento con las definiciones)</v>
      </c>
      <c r="I134" s="6">
        <f>VLOOKUP(B134,'Plantilla publicacion'!$A$3:$M$502,9,0)</f>
        <v>1</v>
      </c>
      <c r="J134" s="6" t="str">
        <f>VLOOKUP(B134,'Plantilla publicacion'!$A$3:$M$502,10,0)</f>
        <v>Númerica</v>
      </c>
      <c r="K134" s="7" t="str">
        <f>VLOOKUP(B134,'Plantilla publicacion'!$A$3:$M$502,11,0)</f>
        <v>2025-02-03</v>
      </c>
      <c r="L134" s="7" t="str">
        <f>VLOOKUP(B134,'Plantilla publicacion'!$A$3:$M$502,12,0)</f>
        <v>2025-03-28</v>
      </c>
      <c r="M134" s="59"/>
      <c r="N134" s="110" t="str">
        <f>VLOOKUP(B134,'Plantilla publicacion'!$A$3:$M$502,13,0)</f>
        <v>71-GRUPO DE TRABAJO DE FORMACION</v>
      </c>
    </row>
    <row r="135" spans="1:14" ht="25.5" x14ac:dyDescent="0.25">
      <c r="A135" s="13" t="str">
        <f>VLOOKUP(B135,'Plantilla publicacion'!$A$3:$B$502,2,0)</f>
        <v>Actividad propia</v>
      </c>
      <c r="B135" s="109" t="s">
        <v>1389</v>
      </c>
      <c r="C135" s="164"/>
      <c r="D135" s="164">
        <f>VLOOKUP(B135,'Plantilla publicacion'!$A$3:$M$502,6,0)</f>
        <v>0</v>
      </c>
      <c r="E135" s="164"/>
      <c r="F135" s="164"/>
      <c r="G135" s="164">
        <f>VLOOKUP(B135,'Plantilla publicacion'!$A$3:$M$502,7,0)</f>
        <v>0</v>
      </c>
      <c r="H135" s="6" t="str">
        <f>VLOOKUP(B135,'Plantilla publicacion'!$A$3:$M$502,8,0)</f>
        <v>Realizar las jornadas de capacitación. (Matriz de gestión de jornadas realizadas)</v>
      </c>
      <c r="I135" s="6">
        <f>VLOOKUP(B135,'Plantilla publicacion'!$A$3:$M$502,9,0)</f>
        <v>60</v>
      </c>
      <c r="J135" s="6" t="str">
        <f>VLOOKUP(B135,'Plantilla publicacion'!$A$3:$M$502,10,0)</f>
        <v>Númerica</v>
      </c>
      <c r="K135" s="7" t="str">
        <f>VLOOKUP(B135,'Plantilla publicacion'!$A$3:$M$502,11,0)</f>
        <v>2025-04-01</v>
      </c>
      <c r="L135" s="7" t="str">
        <f>VLOOKUP(B135,'Plantilla publicacion'!$A$3:$M$502,12,0)</f>
        <v>2025-12-05</v>
      </c>
      <c r="M135" s="59"/>
      <c r="N135" s="110" t="str">
        <f>VLOOKUP(B135,'Plantilla publicacion'!$A$3:$M$502,13,0)</f>
        <v>71-GRUPO DE TRABAJO DE FORMACION</v>
      </c>
    </row>
    <row r="136" spans="1:14" ht="26.25" thickBot="1" x14ac:dyDescent="0.3">
      <c r="A136" s="13" t="str">
        <f>VLOOKUP(B136,'Plantilla publicacion'!$A$3:$B$502,2,0)</f>
        <v>Actividad propia</v>
      </c>
      <c r="B136" s="111" t="s">
        <v>1391</v>
      </c>
      <c r="C136" s="165"/>
      <c r="D136" s="165">
        <f>VLOOKUP(B136,'Plantilla publicacion'!$A$3:$M$502,6,0)</f>
        <v>0</v>
      </c>
      <c r="E136" s="165"/>
      <c r="F136" s="165"/>
      <c r="G136" s="165">
        <f>VLOOKUP(B136,'Plantilla publicacion'!$A$3:$M$502,7,0)</f>
        <v>0</v>
      </c>
      <c r="H136" s="113" t="str">
        <f>VLOOKUP(B136,'Plantilla publicacion'!$A$3:$M$502,8,0)</f>
        <v>Elaborar informes trimestrales de las jornadas de capacitación realizadas. (Informe)</v>
      </c>
      <c r="I136" s="113">
        <f>VLOOKUP(B136,'Plantilla publicacion'!$A$3:$M$502,9,0)</f>
        <v>3</v>
      </c>
      <c r="J136" s="113" t="str">
        <f>VLOOKUP(B136,'Plantilla publicacion'!$A$3:$M$502,10,0)</f>
        <v>Númerica</v>
      </c>
      <c r="K136" s="114" t="str">
        <f>VLOOKUP(B136,'Plantilla publicacion'!$A$3:$M$502,11,0)</f>
        <v>2025-04-01</v>
      </c>
      <c r="L136" s="114" t="str">
        <f>VLOOKUP(B136,'Plantilla publicacion'!$A$3:$M$502,12,0)</f>
        <v>2025-12-19</v>
      </c>
      <c r="M136" s="115"/>
      <c r="N136" s="116" t="str">
        <f>VLOOKUP(B136,'Plantilla publicacion'!$A$3:$M$502,13,0)</f>
        <v>71-GRUPO DE TRABAJO DE FORMACION</v>
      </c>
    </row>
    <row r="137" spans="1:14" s="12" customFormat="1" ht="25.5" x14ac:dyDescent="0.25">
      <c r="A137" s="5" t="str">
        <f>VLOOKUP(B137,'Plantilla publicacion'!$A$3:$B$502,2,0)</f>
        <v>Producto</v>
      </c>
      <c r="B137" s="15" t="s">
        <v>1401</v>
      </c>
      <c r="C137" s="164" t="str">
        <f>VLOOKUP(B137,'Plantilla publicacion'!$A$3:$R$502,17,0)</f>
        <v>PND - 5-31-5-d- Convergencia regional - Gobierno digital para la gente / PES - Transformación Institucional</v>
      </c>
      <c r="D137" s="164" t="str">
        <f>VLOOKUP(B137,'Plantilla publicacion'!$A$3:$M$502,6,0)</f>
        <v>62-Fortalecer la infraestructura, uso y aprovechamiento de las tecnologías de la información, para optimizar la capacidad institucional</v>
      </c>
      <c r="E137" s="164" t="str">
        <f>VLOOKUP(B137,'Plantilla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37" s="164" t="str">
        <f>VLOOKUP(B137,'Plantilla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37" s="164" t="str">
        <f>VLOOKUP(B137,'Plantilla publicacion'!$A$3:$M$502,7,0)</f>
        <v>C-3599-0200-0005-53105b</v>
      </c>
      <c r="H137" s="15" t="str">
        <f>VLOOKUP(B137,'Plantilla publicacion'!$A$3:$M$502,8,0)</f>
        <v>Campus Virtual Externo en accesibilidad e Interacción, actualizado  (Informe consolidado de la optimización)</v>
      </c>
      <c r="I137" s="15">
        <f>VLOOKUP(B137,'Plantilla publicacion'!$A$3:$M$502,9,0)</f>
        <v>100</v>
      </c>
      <c r="J137" s="15" t="str">
        <f>VLOOKUP(B137,'Plantilla publicacion'!$A$3:$M$502,10,0)</f>
        <v>Porcentual</v>
      </c>
      <c r="K137" s="15" t="str">
        <f>VLOOKUP(B137,'Plantilla publicacion'!$A$3:$M$502,11,0)</f>
        <v>2025-02-17</v>
      </c>
      <c r="L137" s="15" t="str">
        <f>VLOOKUP(B137,'Plantilla publicacion'!$A$3:$M$502,12,0)</f>
        <v>2025-12-12</v>
      </c>
      <c r="M137" s="15">
        <f>IF(ISERROR(VLOOKUP(B137,'Plantilla publicacion'!$A$3:$P$501,16,0)),"NA",VLOOKUP(B137,'Plantilla publicacion'!$A$3:$P$501,16,0))</f>
        <v>0</v>
      </c>
      <c r="N137" s="15" t="str">
        <f>VLOOKUP(B137,'Plantilla publicacion'!$A$3:$M$502,13,0)</f>
        <v>71-GRUPO DE TRABAJO DE FORMACION</v>
      </c>
    </row>
    <row r="138" spans="1:14" s="12" customFormat="1" ht="25.5" x14ac:dyDescent="0.25">
      <c r="A138" s="13" t="str">
        <f>VLOOKUP(B138,'Plantilla publicacion'!$A$3:$B$502,2,0)</f>
        <v>Actividad propia</v>
      </c>
      <c r="B138" s="6" t="s">
        <v>1403</v>
      </c>
      <c r="C138" s="164"/>
      <c r="D138" s="164">
        <f>VLOOKUP(B138,'Plantilla publicacion'!$A$3:$M$502,6,0)</f>
        <v>0</v>
      </c>
      <c r="E138" s="164"/>
      <c r="F138" s="164"/>
      <c r="G138" s="164">
        <f>VLOOKUP(B138,'Plantilla publicacion'!$A$3:$M$502,7,0)</f>
        <v>0</v>
      </c>
      <c r="H138" s="6" t="str">
        <f>VLOOKUP(B138,'Plantilla publicacion'!$A$3:$M$502,8,0)</f>
        <v>Elaborar un diagnóstico de los cursos que requieren ser optimizados. (Informe de diagnóstico)</v>
      </c>
      <c r="I138" s="6">
        <f>VLOOKUP(B138,'Plantilla publicacion'!$A$3:$M$502,9,0)</f>
        <v>100</v>
      </c>
      <c r="J138" s="6" t="str">
        <f>VLOOKUP(B138,'Plantilla publicacion'!$A$3:$M$502,10,0)</f>
        <v>Porcentual</v>
      </c>
      <c r="K138" s="7" t="str">
        <f>VLOOKUP(B138,'Plantilla publicacion'!$A$3:$M$502,11,0)</f>
        <v>2025-02-17</v>
      </c>
      <c r="L138" s="7" t="str">
        <f>VLOOKUP(B138,'Plantilla publicacion'!$A$3:$M$502,12,0)</f>
        <v>2025-04-16</v>
      </c>
      <c r="M138" s="59"/>
      <c r="N138" s="17" t="str">
        <f>VLOOKUP(B138,'Plantilla publicacion'!$A$3:$M$502,13,0)</f>
        <v>71-GRUPO DE TRABAJO DE FORMACION</v>
      </c>
    </row>
    <row r="139" spans="1:14" s="12" customFormat="1" ht="25.5" x14ac:dyDescent="0.25">
      <c r="A139" s="13" t="str">
        <f>VLOOKUP(B139,'Plantilla publicacion'!$A$3:$B$502,2,0)</f>
        <v>Actividad propia</v>
      </c>
      <c r="B139" s="6" t="s">
        <v>1406</v>
      </c>
      <c r="C139" s="164"/>
      <c r="D139" s="164">
        <f>VLOOKUP(B139,'Plantilla publicacion'!$A$3:$M$502,6,0)</f>
        <v>0</v>
      </c>
      <c r="E139" s="164"/>
      <c r="F139" s="164"/>
      <c r="G139" s="164">
        <f>VLOOKUP(B139,'Plantilla publicacion'!$A$3:$M$502,7,0)</f>
        <v>0</v>
      </c>
      <c r="H139" s="6" t="str">
        <f>VLOOKUP(B139,'Plantilla publicacion'!$A$3:$M$502,8,0)</f>
        <v>Elaborar un plan de trabajo de los cursos que requieren ser optimizados. (Plan de trabajo)</v>
      </c>
      <c r="I139" s="6">
        <f>VLOOKUP(B139,'Plantilla publicacion'!$A$3:$M$502,9,0)</f>
        <v>100</v>
      </c>
      <c r="J139" s="6" t="str">
        <f>VLOOKUP(B139,'Plantilla publicacion'!$A$3:$M$502,10,0)</f>
        <v>Porcentual</v>
      </c>
      <c r="K139" s="7" t="str">
        <f>VLOOKUP(B139,'Plantilla publicacion'!$A$3:$M$502,11,0)</f>
        <v>2025-03-17</v>
      </c>
      <c r="L139" s="7" t="str">
        <f>VLOOKUP(B139,'Plantilla publicacion'!$A$3:$M$502,12,0)</f>
        <v>2025-04-30</v>
      </c>
      <c r="M139" s="59"/>
      <c r="N139" s="17" t="str">
        <f>VLOOKUP(B139,'Plantilla publicacion'!$A$3:$M$502,13,0)</f>
        <v>71-GRUPO DE TRABAJO DE FORMACION</v>
      </c>
    </row>
    <row r="140" spans="1:14" s="12" customFormat="1" ht="25.5" x14ac:dyDescent="0.25">
      <c r="A140" s="13" t="str">
        <f>VLOOKUP(B140,'Plantilla publicacion'!$A$3:$B$502,2,0)</f>
        <v>Actividad propia</v>
      </c>
      <c r="B140" s="6" t="s">
        <v>1408</v>
      </c>
      <c r="C140" s="164"/>
      <c r="D140" s="164">
        <f>VLOOKUP(B140,'Plantilla publicacion'!$A$3:$M$502,6,0)</f>
        <v>0</v>
      </c>
      <c r="E140" s="164"/>
      <c r="F140" s="164"/>
      <c r="G140" s="164">
        <f>VLOOKUP(B140,'Plantilla publicacion'!$A$3:$M$502,7,0)</f>
        <v>0</v>
      </c>
      <c r="H140" s="6" t="str">
        <f>VLOOKUP(B140,'Plantilla publicacion'!$A$3:$M$502,8,0)</f>
        <v>Ejecutar el plan de trabajo de optimización del campus virtual. (Informe de ejecución del plan de trabajo)</v>
      </c>
      <c r="I140" s="6">
        <f>VLOOKUP(B140,'Plantilla publicacion'!$A$3:$M$502,9,0)</f>
        <v>3</v>
      </c>
      <c r="J140" s="6" t="str">
        <f>VLOOKUP(B140,'Plantilla publicacion'!$A$3:$M$502,10,0)</f>
        <v>Númerica</v>
      </c>
      <c r="K140" s="7" t="str">
        <f>VLOOKUP(B140,'Plantilla publicacion'!$A$3:$M$502,11,0)</f>
        <v>2025-04-01</v>
      </c>
      <c r="L140" s="7" t="str">
        <f>VLOOKUP(B140,'Plantilla publicacion'!$A$3:$M$502,12,0)</f>
        <v>2025-12-05</v>
      </c>
      <c r="M140" s="59"/>
      <c r="N140" s="17" t="str">
        <f>VLOOKUP(B140,'Plantilla publicacion'!$A$3:$M$502,13,0)</f>
        <v>71-GRUPO DE TRABAJO DE FORMACION</v>
      </c>
    </row>
    <row r="141" spans="1:14" ht="26.25" thickBot="1" x14ac:dyDescent="0.3">
      <c r="A141" s="13" t="str">
        <f>VLOOKUP(B141,'Plantilla publicacion'!$A$3:$B$502,2,0)</f>
        <v>Actividad propia</v>
      </c>
      <c r="B141" s="11" t="s">
        <v>1410</v>
      </c>
      <c r="C141" s="164"/>
      <c r="D141" s="164">
        <f>VLOOKUP(B141,'Plantilla publicacion'!$A$3:$M$502,6,0)</f>
        <v>0</v>
      </c>
      <c r="E141" s="164"/>
      <c r="F141" s="164"/>
      <c r="G141" s="164">
        <f>VLOOKUP(B141,'Plantilla publicacion'!$A$3:$M$502,7,0)</f>
        <v>0</v>
      </c>
      <c r="H141" s="11" t="str">
        <f>VLOOKUP(B141,'Plantilla publicacion'!$A$3:$M$502,8,0)</f>
        <v>Elaborar informe de resultados de la optimización del campus virtual. (Informe consolidado de la  optimización)</v>
      </c>
      <c r="I141" s="11">
        <f>VLOOKUP(B141,'Plantilla publicacion'!$A$3:$M$502,9,0)</f>
        <v>1</v>
      </c>
      <c r="J141" s="11" t="str">
        <f>VLOOKUP(B141,'Plantilla publicacion'!$A$3:$M$502,10,0)</f>
        <v>Númerica</v>
      </c>
      <c r="K141" s="117" t="str">
        <f>VLOOKUP(B141,'Plantilla publicacion'!$A$3:$M$502,11,0)</f>
        <v>2025-12-01</v>
      </c>
      <c r="L141" s="117" t="str">
        <f>VLOOKUP(B141,'Plantilla publicacion'!$A$3:$M$502,12,0)</f>
        <v>2025-12-12</v>
      </c>
      <c r="M141" s="118"/>
      <c r="N141" s="119" t="str">
        <f>VLOOKUP(B141,'Plantilla publicacion'!$A$3:$M$502,13,0)</f>
        <v>71-GRUPO DE TRABAJO DE FORMACION</v>
      </c>
    </row>
    <row r="142" spans="1:14" s="12" customFormat="1" ht="38.25" x14ac:dyDescent="0.25">
      <c r="A142" s="5" t="str">
        <f>VLOOKUP(B142,'Plantilla publicacion'!$A$3:$B$502,2,0)</f>
        <v>Producto</v>
      </c>
      <c r="B142" s="105" t="s">
        <v>1412</v>
      </c>
      <c r="C142" s="166" t="str">
        <f>VLOOKUP(B142,'Plantilla publicacion'!$A$3:$R$502,17,0)</f>
        <v>PND - 4-04-1-c- Transformación productiva, internacionalización y acción climática - Políticas de competencia, consumidor e infraestructura de la calidad modernas / PES - Reindustrialización</v>
      </c>
      <c r="D142" s="166" t="str">
        <f>VLOOKUP(B142,'Plantilla publicacion'!$A$3:$M$502,6,0)</f>
        <v>58-Promover el enfoque preventivo, diferencial y territorial en el que hacer misional de la entidad</v>
      </c>
      <c r="E142" s="166" t="str">
        <f>VLOOKUP(B142,'Plantilla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2" s="166" t="str">
        <f>VLOOKUP(B142,'Plantilla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2" s="166" t="str">
        <f>VLOOKUP(B142,'Plantilla publicacion'!$A$3:$M$502,7,0)</f>
        <v>C-3599-0200-0005-53105b</v>
      </c>
      <c r="H142" s="107" t="str">
        <f>VLOOKUP(B142,'Plantilla publicacion'!$A$3:$M$502,8,0)</f>
        <v>Capacitaciones de sensibilización en metrología Legal y Reglamentos Técnicos brindadas a actores del SICAL identificados. (Registros de asistencia -listados de asistencia o capturas de pantalla con las constancias de los asistentes e informe final con resultados de la actividad)</v>
      </c>
      <c r="I142" s="107">
        <f>VLOOKUP(B142,'Plantilla publicacion'!$A$3:$M$502,9,0)</f>
        <v>325</v>
      </c>
      <c r="J142" s="107" t="str">
        <f>VLOOKUP(B142,'Plantilla publicacion'!$A$3:$M$502,10,0)</f>
        <v>Númerica</v>
      </c>
      <c r="K142" s="107" t="str">
        <f>VLOOKUP(B142,'Plantilla publicacion'!$A$3:$M$502,11,0)</f>
        <v>2025-03-01</v>
      </c>
      <c r="L142" s="107" t="str">
        <f>VLOOKUP(B142,'Plantilla publicacion'!$A$3:$M$502,12,0)</f>
        <v>2025-12-12</v>
      </c>
      <c r="M142" s="15" t="str">
        <f>IF(ISERROR(VLOOKUP(B142,'Plantilla publicacion'!$A$3:$P$501,16,0)),"NA",VLOOKUP(B142,'Plantilla publicacion'!$A$3:$P$501,16,0))</f>
        <v>PES_20230188 / PEI_21</v>
      </c>
      <c r="N142" s="108" t="str">
        <f>VLOOKUP(B142,'Plantilla publicacion'!$A$3:$M$502,13,0)</f>
        <v>71-GRUPO DE TRABAJO DE FORMACION</v>
      </c>
    </row>
    <row r="143" spans="1:14" s="12" customFormat="1" ht="25.5" x14ac:dyDescent="0.25">
      <c r="A143" s="13" t="str">
        <f>VLOOKUP(B143,'Plantilla publicacion'!$A$3:$B$502,2,0)</f>
        <v>Actividad propia</v>
      </c>
      <c r="B143" s="109" t="s">
        <v>1415</v>
      </c>
      <c r="C143" s="164"/>
      <c r="D143" s="164">
        <f>VLOOKUP(B143,'Plantilla publicacion'!$A$3:$M$502,6,0)</f>
        <v>0</v>
      </c>
      <c r="E143" s="164"/>
      <c r="F143" s="164"/>
      <c r="G143" s="164">
        <f>VLOOKUP(B143,'Plantilla publicacion'!$A$3:$M$502,7,0)</f>
        <v>0</v>
      </c>
      <c r="H143" s="6" t="str">
        <f>VLOOKUP(B143,'Plantilla publicacion'!$A$3:$M$502,8,0)</f>
        <v>Reportar las Capacitaciones de sensibilización en metrología Legal y Reglamentos Técnicos (Reporte mensual de las jornadas realizadas)</v>
      </c>
      <c r="I143" s="6">
        <f>VLOOKUP(B143,'Plantilla publicacion'!$A$3:$M$502,9,0)</f>
        <v>10</v>
      </c>
      <c r="J143" s="6" t="str">
        <f>VLOOKUP(B143,'Plantilla publicacion'!$A$3:$M$502,10,0)</f>
        <v>Númerica</v>
      </c>
      <c r="K143" s="7" t="str">
        <f>VLOOKUP(B143,'Plantilla publicacion'!$A$3:$M$502,11,0)</f>
        <v>2025-03-01</v>
      </c>
      <c r="L143" s="7" t="str">
        <f>VLOOKUP(B143,'Plantilla publicacion'!$A$3:$M$502,12,0)</f>
        <v>2025-12-12</v>
      </c>
      <c r="M143" s="59"/>
      <c r="N143" s="110" t="str">
        <f>VLOOKUP(B143,'Plantilla publicacion'!$A$3:$M$502,13,0)</f>
        <v>71-GRUPO DE TRABAJO DE FORMACION</v>
      </c>
    </row>
    <row r="144" spans="1:14" s="12" customFormat="1" ht="26.25" thickBot="1" x14ac:dyDescent="0.3">
      <c r="A144" s="13" t="str">
        <f>VLOOKUP(B144,'Plantilla publicacion'!$A$3:$B$502,2,0)</f>
        <v>Actividad propia</v>
      </c>
      <c r="B144" s="111" t="s">
        <v>1418</v>
      </c>
      <c r="C144" s="165"/>
      <c r="D144" s="165">
        <f>VLOOKUP(B144,'Plantilla publicacion'!$A$3:$M$502,6,0)</f>
        <v>0</v>
      </c>
      <c r="E144" s="165"/>
      <c r="F144" s="165"/>
      <c r="G144" s="165">
        <f>VLOOKUP(B144,'Plantilla publicacion'!$A$3:$M$502,7,0)</f>
        <v>0</v>
      </c>
      <c r="H144" s="113" t="str">
        <f>VLOOKUP(B144,'Plantilla publicacion'!$A$3:$M$502,8,0)</f>
        <v>Elaborar informe final de las capacitaciones de sensibilización realizadas. (informe final con resultados de la actividad, elaborado)</v>
      </c>
      <c r="I144" s="113">
        <f>VLOOKUP(B144,'Plantilla publicacion'!$A$3:$M$502,9,0)</f>
        <v>1</v>
      </c>
      <c r="J144" s="113" t="str">
        <f>VLOOKUP(B144,'Plantilla publicacion'!$A$3:$M$502,10,0)</f>
        <v>Númerica</v>
      </c>
      <c r="K144" s="114" t="str">
        <f>VLOOKUP(B144,'Plantilla publicacion'!$A$3:$M$502,11,0)</f>
        <v>2025-12-01</v>
      </c>
      <c r="L144" s="114" t="str">
        <f>VLOOKUP(B144,'Plantilla publicacion'!$A$3:$M$502,12,0)</f>
        <v>2025-12-12</v>
      </c>
      <c r="M144" s="115"/>
      <c r="N144" s="116" t="str">
        <f>VLOOKUP(B144,'Plantilla publicacion'!$A$3:$M$502,13,0)</f>
        <v>71-GRUPO DE TRABAJO DE FORMACION</v>
      </c>
    </row>
    <row r="145" spans="1:14" s="12" customFormat="1" ht="63.75" x14ac:dyDescent="0.25">
      <c r="A145" s="5" t="str">
        <f>VLOOKUP(B145,'Plantilla publicacion'!$A$3:$B$502,2,0)</f>
        <v>Producto</v>
      </c>
      <c r="B145" s="15" t="s">
        <v>1440</v>
      </c>
      <c r="C145" s="164" t="str">
        <f>VLOOKUP(B145,'Plantilla publicacion'!$A$3:$R$502,17,0)</f>
        <v>PND - 4-04-1-c- Transformación productiva, internacionalización y acción climática - Políticas de competencia, consumidor e infraestructura de la calidad modernas / PES - Reindustrialización</v>
      </c>
      <c r="D145" s="164" t="str">
        <f>VLOOKUP(B145,'Plantilla publicacion'!$A$3:$M$502,6,0)</f>
        <v>58-Promover el enfoque preventivo, diferencial y territorial en el que hacer misional de la entidad</v>
      </c>
      <c r="E145" s="164" t="str">
        <f>VLOOKUP(B145,'Plantilla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164" t="str">
        <f>VLOOKUP(B145,'Plantilla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164" t="str">
        <f>VLOOKUP(B145,'Plantilla publicacion'!$A$3:$M$502,7,0)</f>
        <v>C-3503-0200-0016-40401c</v>
      </c>
      <c r="H145" s="15" t="str">
        <f>VLOOKUP(B145,'Plantilla publicacion'!$A$3:$M$502,8,0)</f>
        <v>Campañas de control preventivo en los sectores eléctrico, seguridad vial, hogar y construcción e hidrocarburos, realizadas</v>
      </c>
      <c r="I145" s="15">
        <f>VLOOKUP(B145,'Plantilla publicacion'!$A$3:$M$502,9,0)</f>
        <v>4</v>
      </c>
      <c r="J145" s="15" t="str">
        <f>VLOOKUP(B145,'Plantilla publicacion'!$A$3:$M$502,10,0)</f>
        <v>Númerica</v>
      </c>
      <c r="K145" s="15" t="str">
        <f>VLOOKUP(B145,'Plantilla publicacion'!$A$3:$M$502,11,0)</f>
        <v>2025-01-13</v>
      </c>
      <c r="L145" s="15" t="str">
        <f>VLOOKUP(B145,'Plantilla publicacion'!$A$3:$M$502,12,0)</f>
        <v>2025-12-31</v>
      </c>
      <c r="M145" s="15" t="str">
        <f>IF(ISERROR(VLOOKUP(B145,'Plantilla publicacion'!$A$3:$P$501,16,0)),"NA",VLOOKUP(B145,'Plantilla publicacion'!$A$3:$P$501,16,0))</f>
        <v>PND_10_Fortalecer las actividades de inspección, vigilancia y control</v>
      </c>
      <c r="N145" s="15" t="str">
        <f>VLOOKUP(B145,'Plantilla publicacion'!$A$3:$M$502,13,0)</f>
        <v>6000-DESPACHO DEL SUPERINTENDENTE DELEGADO PARA EL CONTROL Y VERIFICACIÓN DE REGLAMENTOS TÉCNICOS Y METROLOGÍA LEGAL</v>
      </c>
    </row>
    <row r="146" spans="1:14" s="12" customFormat="1" ht="63.75" x14ac:dyDescent="0.25">
      <c r="A146" s="13" t="str">
        <f>VLOOKUP(B146,'Plantilla publicacion'!$A$3:$B$502,2,0)</f>
        <v>Actividad propia</v>
      </c>
      <c r="B146" s="6" t="s">
        <v>1442</v>
      </c>
      <c r="C146" s="164"/>
      <c r="D146" s="164">
        <f>VLOOKUP(B146,'Plantilla publicacion'!$A$3:$M$502,6,0)</f>
        <v>0</v>
      </c>
      <c r="E146" s="164"/>
      <c r="F146" s="164"/>
      <c r="G146" s="164">
        <f>VLOOKUP(B146,'Plantilla publicacion'!$A$3:$M$502,7,0)</f>
        <v>0</v>
      </c>
      <c r="H146" s="6" t="str">
        <f>VLOOKUP(B146,'Plantilla publicacion'!$A$3:$M$502,8,0)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6" s="6">
        <f>VLOOKUP(B146,'Plantilla publicacion'!$A$3:$M$502,9,0)</f>
        <v>1</v>
      </c>
      <c r="J146" s="6" t="str">
        <f>VLOOKUP(B146,'Plantilla publicacion'!$A$3:$M$502,10,0)</f>
        <v>Númerica</v>
      </c>
      <c r="K146" s="7" t="str">
        <f>VLOOKUP(B146,'Plantilla publicacion'!$A$3:$M$502,11,0)</f>
        <v>2025-01-13</v>
      </c>
      <c r="L146" s="7" t="str">
        <f>VLOOKUP(B146,'Plantilla publicacion'!$A$3:$M$502,12,0)</f>
        <v>2025-08-28</v>
      </c>
      <c r="M146" s="59"/>
      <c r="N146" s="17" t="str">
        <f>VLOOKUP(B146,'Plantilla publicacion'!$A$3:$M$502,13,0)</f>
        <v>6000-DESPACHO DEL SUPERINTENDENTE DELEGADO PARA EL CONTROL Y VERIFICACIÓN DE REGLAMENTOS TÉCNICOS Y METROLOGÍA LEGAL</v>
      </c>
    </row>
    <row r="147" spans="1:14" s="12" customFormat="1" ht="63.75" x14ac:dyDescent="0.25">
      <c r="A147" s="13" t="str">
        <f>VLOOKUP(B147,'Plantilla publicacion'!$A$3:$B$502,2,0)</f>
        <v>Actividad propia</v>
      </c>
      <c r="B147" s="6" t="s">
        <v>1444</v>
      </c>
      <c r="C147" s="164"/>
      <c r="D147" s="164">
        <f>VLOOKUP(B147,'Plantilla publicacion'!$A$3:$M$502,6,0)</f>
        <v>0</v>
      </c>
      <c r="E147" s="164"/>
      <c r="F147" s="164"/>
      <c r="G147" s="164">
        <f>VLOOKUP(B147,'Plantilla publicacion'!$A$3:$M$502,7,0)</f>
        <v>0</v>
      </c>
      <c r="H147" s="6" t="str">
        <f>VLOOKUP(B147,'Plantilla publicacion'!$A$3:$M$502,8,0)</f>
        <v>Establecer el cronograma de visitas y requerimientos de cada una de las campañas en los sectores definidos (Cronograma)</v>
      </c>
      <c r="I147" s="6">
        <f>VLOOKUP(B147,'Plantilla publicacion'!$A$3:$M$502,9,0)</f>
        <v>1</v>
      </c>
      <c r="J147" s="6" t="str">
        <f>VLOOKUP(B147,'Plantilla publicacion'!$A$3:$M$502,10,0)</f>
        <v>Númerica</v>
      </c>
      <c r="K147" s="7" t="str">
        <f>VLOOKUP(B147,'Plantilla publicacion'!$A$3:$M$502,11,0)</f>
        <v>2025-01-13</v>
      </c>
      <c r="L147" s="7" t="str">
        <f>VLOOKUP(B147,'Plantilla publicacion'!$A$3:$M$502,12,0)</f>
        <v>2025-12-31</v>
      </c>
      <c r="M147" s="59"/>
      <c r="N147" s="17" t="str">
        <f>VLOOKUP(B147,'Plantilla publicacion'!$A$3:$M$502,13,0)</f>
        <v>6000-DESPACHO DEL SUPERINTENDENTE DELEGADO PARA EL CONTROL Y VERIFICACIÓN DE REGLAMENTOS TÉCNICOS Y METROLOGÍA LEGAL</v>
      </c>
    </row>
    <row r="148" spans="1:14" s="12" customFormat="1" ht="63.75" x14ac:dyDescent="0.25">
      <c r="A148" s="13" t="str">
        <f>VLOOKUP(B148,'Plantilla publicacion'!$A$3:$B$502,2,0)</f>
        <v>Actividad propia</v>
      </c>
      <c r="B148" s="6" t="s">
        <v>1446</v>
      </c>
      <c r="C148" s="164"/>
      <c r="D148" s="164">
        <f>VLOOKUP(B148,'Plantilla publicacion'!$A$3:$M$502,6,0)</f>
        <v>0</v>
      </c>
      <c r="E148" s="164"/>
      <c r="F148" s="164"/>
      <c r="G148" s="164">
        <f>VLOOKUP(B148,'Plantilla publicacion'!$A$3:$M$502,7,0)</f>
        <v>0</v>
      </c>
      <c r="H148" s="6" t="str">
        <f>VLOOKUP(B148,'Plantilla publicacion'!$A$3:$M$502,8,0)</f>
        <v>Ejecutar el cronograma de visitas y requerimientos (Seguimiento al cronograma y evidencias de ejecución)</v>
      </c>
      <c r="I148" s="6">
        <f>VLOOKUP(B148,'Plantilla publicacion'!$A$3:$M$502,9,0)</f>
        <v>100</v>
      </c>
      <c r="J148" s="6" t="str">
        <f>VLOOKUP(B148,'Plantilla publicacion'!$A$3:$M$502,10,0)</f>
        <v>Porcentual</v>
      </c>
      <c r="K148" s="7" t="str">
        <f>VLOOKUP(B148,'Plantilla publicacion'!$A$3:$M$502,11,0)</f>
        <v>2025-01-13</v>
      </c>
      <c r="L148" s="7" t="str">
        <f>VLOOKUP(B148,'Plantilla publicacion'!$A$3:$M$502,12,0)</f>
        <v>2025-12-31</v>
      </c>
      <c r="M148" s="59"/>
      <c r="N148" s="17" t="str">
        <f>VLOOKUP(B148,'Plantilla publicacion'!$A$3:$M$502,13,0)</f>
        <v>6000-DESPACHO DEL SUPERINTENDENTE DELEGADO PARA EL CONTROL Y VERIFICACIÓN DE REGLAMENTOS TÉCNICOS Y METROLOGÍA LEGAL</v>
      </c>
    </row>
    <row r="149" spans="1:14" s="12" customFormat="1" ht="64.5" thickBot="1" x14ac:dyDescent="0.3">
      <c r="A149" s="13" t="str">
        <f>VLOOKUP(B149,'Plantilla publicacion'!$A$3:$B$502,2,0)</f>
        <v>Actividad propia</v>
      </c>
      <c r="B149" s="11" t="s">
        <v>1448</v>
      </c>
      <c r="C149" s="164"/>
      <c r="D149" s="164">
        <f>VLOOKUP(B149,'Plantilla publicacion'!$A$3:$M$502,6,0)</f>
        <v>0</v>
      </c>
      <c r="E149" s="164"/>
      <c r="F149" s="164"/>
      <c r="G149" s="164">
        <f>VLOOKUP(B149,'Plantilla publicacion'!$A$3:$M$502,7,0)</f>
        <v>0</v>
      </c>
      <c r="H149" s="11" t="str">
        <f>VLOOKUP(B149,'Plantilla publicacion'!$A$3:$M$502,8,0)</f>
        <v>Evaluar el resultado de las campañas (Informe de resultados de la campaña)</v>
      </c>
      <c r="I149" s="11">
        <f>VLOOKUP(B149,'Plantilla publicacion'!$A$3:$M$502,9,0)</f>
        <v>1</v>
      </c>
      <c r="J149" s="11" t="str">
        <f>VLOOKUP(B149,'Plantilla publicacion'!$A$3:$M$502,10,0)</f>
        <v>Númerica</v>
      </c>
      <c r="K149" s="117" t="str">
        <f>VLOOKUP(B149,'Plantilla publicacion'!$A$3:$M$502,11,0)</f>
        <v>2025-01-13</v>
      </c>
      <c r="L149" s="117" t="str">
        <f>VLOOKUP(B149,'Plantilla publicacion'!$A$3:$M$502,12,0)</f>
        <v>2025-12-31</v>
      </c>
      <c r="M149" s="118"/>
      <c r="N149" s="119" t="str">
        <f>VLOOKUP(B149,'Plantilla publicacion'!$A$3:$M$502,13,0)</f>
        <v>6000-DESPACHO DEL SUPERINTENDENTE DELEGADO PARA EL CONTROL Y VERIFICACIÓN DE REGLAMENTOS TÉCNICOS Y METROLOGÍA LEGAL</v>
      </c>
    </row>
    <row r="150" spans="1:14" s="12" customFormat="1" ht="63.75" customHeight="1" x14ac:dyDescent="0.25">
      <c r="A150" s="5" t="str">
        <f>VLOOKUP(B150,'Plantilla publicacion'!$A$3:$B$502,2,0)</f>
        <v>Producto</v>
      </c>
      <c r="B150" s="105" t="s">
        <v>1450</v>
      </c>
      <c r="C150" s="166" t="str">
        <f>VLOOKUP(B150,'Plantilla publicacion'!$A$3:$R$502,17,0)</f>
        <v>PND - 4-04-1-c- Transformación productiva, internacionalización y acción climática - Políticas de competencia, consumidor e infraestructura de la calidad modernas / PES - Reindustrialización</v>
      </c>
      <c r="D150" s="166" t="str">
        <f>VLOOKUP(B150,'Plantilla publicacion'!$A$3:$M$502,6,0)</f>
        <v>58-Promover el enfoque preventivo, diferencial y territorial en el que hacer misional de la entidad</v>
      </c>
      <c r="E150" s="166" t="str">
        <f>VLOOKUP(B150,'Plantilla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0" s="166" t="str">
        <f>VLOOKUP(B150,'Plantilla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0" s="166" t="str">
        <f>VLOOKUP(B150,'Plantilla publicacion'!$A$3:$M$502,7,0)</f>
        <v>C-3503-0200-0016-40401c</v>
      </c>
      <c r="H150" s="107" t="str">
        <f>VLOOKUP(B150,'Plantilla publicacion'!$A$3:$M$502,8,0)</f>
        <v>Campañas de control preventivo en surtidores de combustibles, balanzas, preempacados y alcoholímetros, realizadas</v>
      </c>
      <c r="I150" s="107">
        <f>VLOOKUP(B150,'Plantilla publicacion'!$A$3:$M$502,9,0)</f>
        <v>4</v>
      </c>
      <c r="J150" s="107" t="str">
        <f>VLOOKUP(B150,'Plantilla publicacion'!$A$3:$M$502,10,0)</f>
        <v>Númerica</v>
      </c>
      <c r="K150" s="107" t="str">
        <f>VLOOKUP(B150,'Plantilla publicacion'!$A$3:$M$502,11,0)</f>
        <v>2025-01-13</v>
      </c>
      <c r="L150" s="107" t="str">
        <f>VLOOKUP(B150,'Plantilla publicacion'!$A$3:$M$502,12,0)</f>
        <v>2025-12-31</v>
      </c>
      <c r="M150" s="15" t="str">
        <f>IF(ISERROR(VLOOKUP(B150,'Plantilla publicacion'!$A$3:$P$501,16,0)),"NA",VLOOKUP(B150,'Plantilla publicacion'!$A$3:$P$501,16,0))</f>
        <v>PND_10_Fortalecer las actividades de inspección, vigilancia y control</v>
      </c>
      <c r="N150" s="108" t="str">
        <f>VLOOKUP(B150,'Plantilla publicacion'!$A$3:$M$502,13,0)</f>
        <v>6000-DESPACHO DEL SUPERINTENDENTE DELEGADO PARA EL CONTROL Y VERIFICACIÓN DE REGLAMENTOS TÉCNICOS Y METROLOGÍA LEGAL</v>
      </c>
    </row>
    <row r="151" spans="1:14" ht="63.75" x14ac:dyDescent="0.25">
      <c r="A151" s="13" t="str">
        <f>VLOOKUP(B151,'Plantilla publicacion'!$A$3:$B$502,2,0)</f>
        <v>Actividad propia</v>
      </c>
      <c r="B151" s="109" t="s">
        <v>1451</v>
      </c>
      <c r="C151" s="164"/>
      <c r="D151" s="164">
        <f>VLOOKUP(B151,'Plantilla publicacion'!$A$3:$M$502,6,0)</f>
        <v>0</v>
      </c>
      <c r="E151" s="164"/>
      <c r="F151" s="164"/>
      <c r="G151" s="164">
        <f>VLOOKUP(B151,'Plantilla publicacion'!$A$3:$M$502,7,0)</f>
        <v>0</v>
      </c>
      <c r="H151" s="6" t="str">
        <f>VLOOKUP(B151,'Plantilla publicacion'!$A$3:$M$502,8,0)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1" s="6">
        <f>VLOOKUP(B151,'Plantilla publicacion'!$A$3:$M$502,9,0)</f>
        <v>1</v>
      </c>
      <c r="J151" s="6" t="str">
        <f>VLOOKUP(B151,'Plantilla publicacion'!$A$3:$M$502,10,0)</f>
        <v>Númerica</v>
      </c>
      <c r="K151" s="7" t="str">
        <f>VLOOKUP(B151,'Plantilla publicacion'!$A$3:$M$502,11,0)</f>
        <v>2025-01-13</v>
      </c>
      <c r="L151" s="7" t="str">
        <f>VLOOKUP(B151,'Plantilla publicacion'!$A$3:$M$502,12,0)</f>
        <v>2025-08-28</v>
      </c>
      <c r="M151" s="59"/>
      <c r="N151" s="110" t="str">
        <f>VLOOKUP(B151,'Plantilla publicacion'!$A$3:$M$502,13,0)</f>
        <v>6000-DESPACHO DEL SUPERINTENDENTE DELEGADO PARA EL CONTROL Y VERIFICACIÓN DE REGLAMENTOS TÉCNICOS Y METROLOGÍA LEGAL</v>
      </c>
    </row>
    <row r="152" spans="1:14" ht="63.75" x14ac:dyDescent="0.25">
      <c r="A152" s="13" t="str">
        <f>VLOOKUP(B152,'Plantilla publicacion'!$A$3:$B$502,2,0)</f>
        <v>Actividad propia</v>
      </c>
      <c r="B152" s="109" t="s">
        <v>1452</v>
      </c>
      <c r="C152" s="164"/>
      <c r="D152" s="164">
        <f>VLOOKUP(B152,'Plantilla publicacion'!$A$3:$M$502,6,0)</f>
        <v>0</v>
      </c>
      <c r="E152" s="164"/>
      <c r="F152" s="164"/>
      <c r="G152" s="164">
        <f>VLOOKUP(B152,'Plantilla publicacion'!$A$3:$M$502,7,0)</f>
        <v>0</v>
      </c>
      <c r="H152" s="6" t="str">
        <f>VLOOKUP(B152,'Plantilla publicacion'!$A$3:$M$502,8,0)</f>
        <v>Establecer el cronograma de visitas y requerimientos de cada una de las campañas en los sectores definidos (Cronograma)</v>
      </c>
      <c r="I152" s="6">
        <f>VLOOKUP(B152,'Plantilla publicacion'!$A$3:$M$502,9,0)</f>
        <v>1</v>
      </c>
      <c r="J152" s="6" t="str">
        <f>VLOOKUP(B152,'Plantilla publicacion'!$A$3:$M$502,10,0)</f>
        <v>Númerica</v>
      </c>
      <c r="K152" s="7" t="str">
        <f>VLOOKUP(B152,'Plantilla publicacion'!$A$3:$M$502,11,0)</f>
        <v>2025-01-13</v>
      </c>
      <c r="L152" s="7" t="str">
        <f>VLOOKUP(B152,'Plantilla publicacion'!$A$3:$M$502,12,0)</f>
        <v>2025-12-31</v>
      </c>
      <c r="M152" s="59"/>
      <c r="N152" s="110" t="str">
        <f>VLOOKUP(B152,'Plantilla publicacion'!$A$3:$M$502,13,0)</f>
        <v>6000-DESPACHO DEL SUPERINTENDENTE DELEGADO PARA EL CONTROL Y VERIFICACIÓN DE REGLAMENTOS TÉCNICOS Y METROLOGÍA LEGAL</v>
      </c>
    </row>
    <row r="153" spans="1:14" ht="63.75" x14ac:dyDescent="0.25">
      <c r="A153" s="13" t="str">
        <f>VLOOKUP(B153,'Plantilla publicacion'!$A$3:$B$502,2,0)</f>
        <v>Actividad propia</v>
      </c>
      <c r="B153" s="109" t="s">
        <v>1453</v>
      </c>
      <c r="C153" s="164"/>
      <c r="D153" s="164">
        <f>VLOOKUP(B153,'Plantilla publicacion'!$A$3:$M$502,6,0)</f>
        <v>0</v>
      </c>
      <c r="E153" s="164"/>
      <c r="F153" s="164"/>
      <c r="G153" s="164">
        <f>VLOOKUP(B153,'Plantilla publicacion'!$A$3:$M$502,7,0)</f>
        <v>0</v>
      </c>
      <c r="H153" s="6" t="str">
        <f>VLOOKUP(B153,'Plantilla publicacion'!$A$3:$M$502,8,0)</f>
        <v>Ejecutar el cronograma de visitas y requerimientos (Seguimiento al cronograma y evidencias de ejecución)</v>
      </c>
      <c r="I153" s="6">
        <f>VLOOKUP(B153,'Plantilla publicacion'!$A$3:$M$502,9,0)</f>
        <v>100</v>
      </c>
      <c r="J153" s="6" t="str">
        <f>VLOOKUP(B153,'Plantilla publicacion'!$A$3:$M$502,10,0)</f>
        <v>Porcentual</v>
      </c>
      <c r="K153" s="7" t="str">
        <f>VLOOKUP(B153,'Plantilla publicacion'!$A$3:$M$502,11,0)</f>
        <v>2025-01-13</v>
      </c>
      <c r="L153" s="7" t="str">
        <f>VLOOKUP(B153,'Plantilla publicacion'!$A$3:$M$502,12,0)</f>
        <v>2025-12-31</v>
      </c>
      <c r="M153" s="59"/>
      <c r="N153" s="110" t="str">
        <f>VLOOKUP(B153,'Plantilla publicacion'!$A$3:$M$502,13,0)</f>
        <v>6000-DESPACHO DEL SUPERINTENDENTE DELEGADO PARA EL CONTROL Y VERIFICACIÓN DE REGLAMENTOS TÉCNICOS Y METROLOGÍA LEGAL</v>
      </c>
    </row>
    <row r="154" spans="1:14" ht="64.5" thickBot="1" x14ac:dyDescent="0.3">
      <c r="A154" s="13" t="str">
        <f>VLOOKUP(B154,'Plantilla publicacion'!$A$3:$B$502,2,0)</f>
        <v>Actividad propia</v>
      </c>
      <c r="B154" s="111" t="s">
        <v>1454</v>
      </c>
      <c r="C154" s="165"/>
      <c r="D154" s="165">
        <f>VLOOKUP(B154,'Plantilla publicacion'!$A$3:$M$502,6,0)</f>
        <v>0</v>
      </c>
      <c r="E154" s="165"/>
      <c r="F154" s="165"/>
      <c r="G154" s="165">
        <f>VLOOKUP(B154,'Plantilla publicacion'!$A$3:$M$502,7,0)</f>
        <v>0</v>
      </c>
      <c r="H154" s="113" t="str">
        <f>VLOOKUP(B154,'Plantilla publicacion'!$A$3:$M$502,8,0)</f>
        <v>Evaluar el resultado de las campañas (Informe de resultados de la campaña)</v>
      </c>
      <c r="I154" s="113">
        <f>VLOOKUP(B154,'Plantilla publicacion'!$A$3:$M$502,9,0)</f>
        <v>1</v>
      </c>
      <c r="J154" s="113" t="str">
        <f>VLOOKUP(B154,'Plantilla publicacion'!$A$3:$M$502,10,0)</f>
        <v>Númerica</v>
      </c>
      <c r="K154" s="114" t="str">
        <f>VLOOKUP(B154,'Plantilla publicacion'!$A$3:$M$502,11,0)</f>
        <v>2025-01-13</v>
      </c>
      <c r="L154" s="114" t="str">
        <f>VLOOKUP(B154,'Plantilla publicacion'!$A$3:$M$502,12,0)</f>
        <v>2025-12-31</v>
      </c>
      <c r="M154" s="115"/>
      <c r="N154" s="116" t="str">
        <f>VLOOKUP(B154,'Plantilla publicacion'!$A$3:$M$502,13,0)</f>
        <v>6000-DESPACHO DEL SUPERINTENDENTE DELEGADO PARA EL CONTROL Y VERIFICACIÓN DE REGLAMENTOS TÉCNICOS Y METROLOGÍA LEGAL</v>
      </c>
    </row>
    <row r="155" spans="1:14" s="12" customFormat="1" ht="63.75" x14ac:dyDescent="0.25">
      <c r="A155" s="5" t="str">
        <f>VLOOKUP(B155,'Plantilla publicacion'!$A$3:$B$502,2,0)</f>
        <v>Producto</v>
      </c>
      <c r="B155" s="15" t="s">
        <v>1455</v>
      </c>
      <c r="C155" s="164" t="str">
        <f>VLOOKUP(B155,'Plantilla publicacion'!$A$3:$R$502,17,0)</f>
        <v>PND - 4-04-1-c- Transformación productiva, internacionalización y acción climática - Políticas de competencia, consumidor e infraestructura de la calidad modernas / PES - Reindustrialización</v>
      </c>
      <c r="D155" s="164" t="str">
        <f>VLOOKUP(B155,'Plantilla publicacion'!$A$3:$M$502,6,0)</f>
        <v>58-Promover el enfoque preventivo, diferencial y territorial en el que hacer misional de la entidad</v>
      </c>
      <c r="E155" s="164" t="str">
        <f>VLOOKUP(B155,'Plantilla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5" s="164" t="str">
        <f>VLOOKUP(B155,'Plantilla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5" s="164" t="str">
        <f>VLOOKUP(B155,'Plantilla publicacion'!$A$3:$M$502,7,0)</f>
        <v>C-3503-0200-0016-40401c</v>
      </c>
      <c r="H155" s="15" t="str">
        <f>VLOOKUP(B155,'Plantilla publicacion'!$A$3:$M$502,8,0)</f>
        <v>Campañas de control preventivo en control de precios de combustibles, medicamentos y leche cruda, realizadas</v>
      </c>
      <c r="I155" s="15">
        <f>VLOOKUP(B155,'Plantilla publicacion'!$A$3:$M$502,9,0)</f>
        <v>4</v>
      </c>
      <c r="J155" s="15" t="str">
        <f>VLOOKUP(B155,'Plantilla publicacion'!$A$3:$M$502,10,0)</f>
        <v>Númerica</v>
      </c>
      <c r="K155" s="15" t="str">
        <f>VLOOKUP(B155,'Plantilla publicacion'!$A$3:$M$502,11,0)</f>
        <v>2025-01-13</v>
      </c>
      <c r="L155" s="15" t="str">
        <f>VLOOKUP(B155,'Plantilla publicacion'!$A$3:$M$502,12,0)</f>
        <v>2025-12-31</v>
      </c>
      <c r="M155" s="107" t="str">
        <f>IF(ISERROR(VLOOKUP(B155,'Plantilla publicacion'!$A$3:$P$501,16,0)),"NA",VLOOKUP(B155,'Plantilla publicacion'!$A$3:$P$501,16,0))</f>
        <v>PND_10_Fortalecer las actividades de inspección, vigilancia y control</v>
      </c>
      <c r="N155" s="15" t="str">
        <f>VLOOKUP(B155,'Plantilla publicacion'!$A$3:$M$502,13,0)</f>
        <v>6000-DESPACHO DEL SUPERINTENDENTE DELEGADO PARA EL CONTROL Y VERIFICACIÓN DE REGLAMENTOS TÉCNICOS Y METROLOGÍA LEGAL</v>
      </c>
    </row>
    <row r="156" spans="1:14" ht="63.75" x14ac:dyDescent="0.25">
      <c r="A156" s="13" t="str">
        <f>VLOOKUP(B156,'Plantilla publicacion'!$A$3:$B$502,2,0)</f>
        <v>Actividad propia</v>
      </c>
      <c r="B156" s="6" t="s">
        <v>1456</v>
      </c>
      <c r="C156" s="164"/>
      <c r="D156" s="164">
        <f>VLOOKUP(B156,'Plantilla publicacion'!$A$3:$M$502,6,0)</f>
        <v>0</v>
      </c>
      <c r="E156" s="164"/>
      <c r="F156" s="164"/>
      <c r="G156" s="164">
        <f>VLOOKUP(B156,'Plantilla publicacion'!$A$3:$M$502,7,0)</f>
        <v>0</v>
      </c>
      <c r="H156" s="6" t="str">
        <f>VLOOKUP(B156,'Plantilla publicacion'!$A$3:$M$502,8,0)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6" s="6">
        <f>VLOOKUP(B156,'Plantilla publicacion'!$A$3:$M$502,9,0)</f>
        <v>1</v>
      </c>
      <c r="J156" s="6" t="str">
        <f>VLOOKUP(B156,'Plantilla publicacion'!$A$3:$M$502,10,0)</f>
        <v>Númerica</v>
      </c>
      <c r="K156" s="7" t="str">
        <f>VLOOKUP(B156,'Plantilla publicacion'!$A$3:$M$502,11,0)</f>
        <v>2025-01-13</v>
      </c>
      <c r="L156" s="7" t="str">
        <f>VLOOKUP(B156,'Plantilla publicacion'!$A$3:$M$502,12,0)</f>
        <v>2025-08-28</v>
      </c>
      <c r="M156" s="59"/>
      <c r="N156" s="17" t="str">
        <f>VLOOKUP(B156,'Plantilla publicacion'!$A$3:$M$502,13,0)</f>
        <v>6000-DESPACHO DEL SUPERINTENDENTE DELEGADO PARA EL CONTROL Y VERIFICACIÓN DE REGLAMENTOS TÉCNICOS Y METROLOGÍA LEGAL</v>
      </c>
    </row>
    <row r="157" spans="1:14" s="12" customFormat="1" ht="63.75" x14ac:dyDescent="0.25">
      <c r="A157" s="13" t="str">
        <f>VLOOKUP(B157,'Plantilla publicacion'!$A$3:$B$502,2,0)</f>
        <v>Actividad propia</v>
      </c>
      <c r="B157" s="6" t="s">
        <v>1457</v>
      </c>
      <c r="C157" s="164"/>
      <c r="D157" s="164">
        <f>VLOOKUP(B157,'Plantilla publicacion'!$A$3:$M$502,6,0)</f>
        <v>0</v>
      </c>
      <c r="E157" s="164"/>
      <c r="F157" s="164"/>
      <c r="G157" s="164">
        <f>VLOOKUP(B157,'Plantilla publicacion'!$A$3:$M$502,7,0)</f>
        <v>0</v>
      </c>
      <c r="H157" s="6" t="str">
        <f>VLOOKUP(B157,'Plantilla publicacion'!$A$3:$M$502,8,0)</f>
        <v>Establecer el cronograma de visitas y requerimientos de cada una de las campañas en los sectores definidos (Cronograma)</v>
      </c>
      <c r="I157" s="6">
        <f>VLOOKUP(B157,'Plantilla publicacion'!$A$3:$M$502,9,0)</f>
        <v>1</v>
      </c>
      <c r="J157" s="6" t="str">
        <f>VLOOKUP(B157,'Plantilla publicacion'!$A$3:$M$502,10,0)</f>
        <v>Númerica</v>
      </c>
      <c r="K157" s="7" t="str">
        <f>VLOOKUP(B157,'Plantilla publicacion'!$A$3:$M$502,11,0)</f>
        <v>2025-01-13</v>
      </c>
      <c r="L157" s="7" t="str">
        <f>VLOOKUP(B157,'Plantilla publicacion'!$A$3:$M$502,12,0)</f>
        <v>2025-12-31</v>
      </c>
      <c r="M157" s="59"/>
      <c r="N157" s="17" t="str">
        <f>VLOOKUP(B157,'Plantilla publicacion'!$A$3:$M$502,13,0)</f>
        <v>6000-DESPACHO DEL SUPERINTENDENTE DELEGADO PARA EL CONTROL Y VERIFICACIÓN DE REGLAMENTOS TÉCNICOS Y METROLOGÍA LEGAL</v>
      </c>
    </row>
    <row r="158" spans="1:14" s="12" customFormat="1" ht="63.75" x14ac:dyDescent="0.25">
      <c r="A158" s="13" t="str">
        <f>VLOOKUP(B158,'Plantilla publicacion'!$A$3:$B$502,2,0)</f>
        <v>Actividad propia</v>
      </c>
      <c r="B158" s="6" t="s">
        <v>1458</v>
      </c>
      <c r="C158" s="164"/>
      <c r="D158" s="164">
        <f>VLOOKUP(B158,'Plantilla publicacion'!$A$3:$M$502,6,0)</f>
        <v>0</v>
      </c>
      <c r="E158" s="164"/>
      <c r="F158" s="164"/>
      <c r="G158" s="164">
        <f>VLOOKUP(B158,'Plantilla publicacion'!$A$3:$M$502,7,0)</f>
        <v>0</v>
      </c>
      <c r="H158" s="6" t="str">
        <f>VLOOKUP(B158,'Plantilla publicacion'!$A$3:$M$502,8,0)</f>
        <v>Ejecutar el cronograma de visitas y requerimientos (Seguimiento al cronograma y evidencias de ejecución)</v>
      </c>
      <c r="I158" s="6">
        <f>VLOOKUP(B158,'Plantilla publicacion'!$A$3:$M$502,9,0)</f>
        <v>100</v>
      </c>
      <c r="J158" s="6" t="str">
        <f>VLOOKUP(B158,'Plantilla publicacion'!$A$3:$M$502,10,0)</f>
        <v>Porcentual</v>
      </c>
      <c r="K158" s="7" t="str">
        <f>VLOOKUP(B158,'Plantilla publicacion'!$A$3:$M$502,11,0)</f>
        <v>2025-01-13</v>
      </c>
      <c r="L158" s="7" t="str">
        <f>VLOOKUP(B158,'Plantilla publicacion'!$A$3:$M$502,12,0)</f>
        <v>2025-12-31</v>
      </c>
      <c r="M158" s="59"/>
      <c r="N158" s="17" t="str">
        <f>VLOOKUP(B158,'Plantilla publicacion'!$A$3:$M$502,13,0)</f>
        <v>6000-DESPACHO DEL SUPERINTENDENTE DELEGADO PARA EL CONTROL Y VERIFICACIÓN DE REGLAMENTOS TÉCNICOS Y METROLOGÍA LEGAL</v>
      </c>
    </row>
    <row r="159" spans="1:14" s="12" customFormat="1" ht="64.5" thickBot="1" x14ac:dyDescent="0.3">
      <c r="A159" s="13" t="str">
        <f>VLOOKUP(B159,'Plantilla publicacion'!$A$3:$B$502,2,0)</f>
        <v>Actividad propia</v>
      </c>
      <c r="B159" s="11" t="s">
        <v>1459</v>
      </c>
      <c r="C159" s="164"/>
      <c r="D159" s="164">
        <f>VLOOKUP(B159,'Plantilla publicacion'!$A$3:$M$502,6,0)</f>
        <v>0</v>
      </c>
      <c r="E159" s="164"/>
      <c r="F159" s="164"/>
      <c r="G159" s="164">
        <f>VLOOKUP(B159,'Plantilla publicacion'!$A$3:$M$502,7,0)</f>
        <v>0</v>
      </c>
      <c r="H159" s="11" t="str">
        <f>VLOOKUP(B159,'Plantilla publicacion'!$A$3:$M$502,8,0)</f>
        <v>Evaluar el resultado de las campañas (Informe de resultados de la campaña)</v>
      </c>
      <c r="I159" s="11">
        <f>VLOOKUP(B159,'Plantilla publicacion'!$A$3:$M$502,9,0)</f>
        <v>1</v>
      </c>
      <c r="J159" s="11" t="str">
        <f>VLOOKUP(B159,'Plantilla publicacion'!$A$3:$M$502,10,0)</f>
        <v>Númerica</v>
      </c>
      <c r="K159" s="117" t="str">
        <f>VLOOKUP(B159,'Plantilla publicacion'!$A$3:$M$502,11,0)</f>
        <v>2025-01-13</v>
      </c>
      <c r="L159" s="117" t="str">
        <f>VLOOKUP(B159,'Plantilla publicacion'!$A$3:$M$502,12,0)</f>
        <v>2025-12-31</v>
      </c>
      <c r="M159" s="118"/>
      <c r="N159" s="119" t="str">
        <f>VLOOKUP(B159,'Plantilla publicacion'!$A$3:$M$502,13,0)</f>
        <v>6000-DESPACHO DEL SUPERINTENDENTE DELEGADO PARA EL CONTROL Y VERIFICACIÓN DE REGLAMENTOS TÉCNICOS Y METROLOGÍA LEGAL</v>
      </c>
    </row>
    <row r="160" spans="1:14" s="12" customFormat="1" ht="76.5" x14ac:dyDescent="0.25">
      <c r="A160" s="5" t="str">
        <f>VLOOKUP(B160,'Plantilla publicacion'!$A$3:$B$502,2,0)</f>
        <v>Producto</v>
      </c>
      <c r="B160" s="105" t="s">
        <v>1509</v>
      </c>
      <c r="C160" s="166" t="str">
        <f>VLOOKUP(B160,'Plantilla publicacion'!$A$3:$R$502,17,0)</f>
        <v>PND - 5-31-5-b- Convergencia regional - Entidades públicas territoriales y nacionales fortalecidas / PES - Cierre de brechas territoriales</v>
      </c>
      <c r="D160" s="166" t="str">
        <f>VLOOKUP(B160,'Plantilla publicacion'!$A$3:$M$502,6,0)</f>
        <v>58-Promover el enfoque preventivo, diferencial y territorial en el que hacer misional de la entidad</v>
      </c>
      <c r="E160" s="166" t="str">
        <f>VLOOKUP(B160,'Plantilla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0" s="166" t="str">
        <f>VLOOKUP(B160,'Plantilla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0" s="166" t="str">
        <f>VLOOKUP(B160,'Plantilla publicacion'!$A$3:$M$502,7,0)</f>
        <v>C-3503-0200-0009-40401c</v>
      </c>
      <c r="H160" s="107" t="str">
        <f>VLOOKUP(B160,'Plantilla publicacion'!$A$3:$M$502,8,0)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0" s="107">
        <f>VLOOKUP(B160,'Plantilla publicacion'!$A$3:$M$502,9,0)</f>
        <v>100</v>
      </c>
      <c r="J160" s="107" t="str">
        <f>VLOOKUP(B160,'Plantilla publicacion'!$A$3:$M$502,10,0)</f>
        <v>Porcentual</v>
      </c>
      <c r="K160" s="107" t="str">
        <f>VLOOKUP(B160,'Plantilla publicacion'!$A$3:$M$502,11,0)</f>
        <v>2025-01-13</v>
      </c>
      <c r="L160" s="107" t="str">
        <f>VLOOKUP(B160,'Plantilla publicacion'!$A$3:$M$502,12,0)</f>
        <v>2025-12-31</v>
      </c>
      <c r="M160" s="107" t="str">
        <f>IF(ISERROR(VLOOKUP(B160,'Plantilla publicacion'!$A$3:$P$501,16,0)),"NA",VLOOKUP(B160,'Plantilla publicacion'!$A$3:$P$501,16,0))</f>
        <v>PND_8_Fortalecer las capacidades y conocimiento sobre derechos y deberes de las relaciones de consumo</v>
      </c>
      <c r="N160" s="108" t="str">
        <f>VLOOKUP(B160,'Plantilla publicacion'!$A$3:$M$502,13,0)</f>
        <v>3000-DESPACHO DEL SUPERINTENDENTE DELEGADO PARA LA PROTECCIÓN DEL CONSUMIDOR;
3003-GRUPO DE TRABAJO DE APOYO A LA RED NACIONAL DE PROTECCIÓN  AL CONSUMIDOR</v>
      </c>
    </row>
    <row r="161" spans="1:14" ht="38.25" x14ac:dyDescent="0.25">
      <c r="A161" s="13" t="str">
        <f>VLOOKUP(B161,'Plantilla publicacion'!$A$3:$B$502,2,0)</f>
        <v>Actividad propia</v>
      </c>
      <c r="B161" s="109" t="s">
        <v>1512</v>
      </c>
      <c r="C161" s="164"/>
      <c r="D161" s="164">
        <f>VLOOKUP(B161,'Plantilla publicacion'!$A$3:$M$502,6,0)</f>
        <v>0</v>
      </c>
      <c r="E161" s="164"/>
      <c r="F161" s="164"/>
      <c r="G161" s="164">
        <f>VLOOKUP(B161,'Plantilla publicacion'!$A$3:$M$502,7,0)</f>
        <v>0</v>
      </c>
      <c r="H161" s="6" t="str">
        <f>VLOOKUP(B161,'Plantilla publicacion'!$A$3:$M$502,8,0)</f>
        <v>Definir el Plan de difusión (incluye actividades, responsables, fechas y las metas de atenciones, divulgaciones, capacitaciones, sensibilizaciones y campañas .) (Documento Plan de difusión)</v>
      </c>
      <c r="I161" s="6">
        <f>VLOOKUP(B161,'Plantilla publicacion'!$A$3:$M$502,9,0)</f>
        <v>1</v>
      </c>
      <c r="J161" s="6" t="str">
        <f>VLOOKUP(B161,'Plantilla publicacion'!$A$3:$M$502,10,0)</f>
        <v>Númerica</v>
      </c>
      <c r="K161" s="7" t="str">
        <f>VLOOKUP(B161,'Plantilla publicacion'!$A$3:$M$502,11,0)</f>
        <v>2025-01-13</v>
      </c>
      <c r="L161" s="7" t="str">
        <f>VLOOKUP(B161,'Plantilla publicacion'!$A$3:$M$502,12,0)</f>
        <v>2025-02-03</v>
      </c>
      <c r="M161" s="59"/>
      <c r="N161" s="110" t="str">
        <f>VLOOKUP(B161,'Plantilla publicacion'!$A$3:$M$502,13,0)</f>
        <v>3003-GRUPO DE TRABAJO DE APOYO A LA RED NACIONAL DE PROTECCIÓN  AL CONSUMIDOR</v>
      </c>
    </row>
    <row r="162" spans="1:14" ht="38.25" x14ac:dyDescent="0.25">
      <c r="A162" s="13" t="str">
        <f>VLOOKUP(B162,'Plantilla publicacion'!$A$3:$B$502,2,0)</f>
        <v>Actividad sin participación</v>
      </c>
      <c r="B162" s="109" t="s">
        <v>1514</v>
      </c>
      <c r="C162" s="164"/>
      <c r="D162" s="164">
        <f>VLOOKUP(B162,'Plantilla publicacion'!$A$3:$M$502,6,0)</f>
        <v>0</v>
      </c>
      <c r="E162" s="164"/>
      <c r="F162" s="164"/>
      <c r="G162" s="164">
        <f>VLOOKUP(B162,'Plantilla publicacion'!$A$3:$M$502,7,0)</f>
        <v>0</v>
      </c>
      <c r="H162" s="6" t="str">
        <f>VLOOKUP(B162,'Plantilla publicacion'!$A$3:$M$502,8,0)</f>
        <v>Aprobar el Plan de difusión (Plan Estratégico y Cronograma aprobado por el Coordinador de la RNPC Y/o otras áreas participantes de requerirse.)</v>
      </c>
      <c r="I162" s="6">
        <f>VLOOKUP(B162,'Plantilla publicacion'!$A$3:$M$502,9,0)</f>
        <v>1</v>
      </c>
      <c r="J162" s="6" t="str">
        <f>VLOOKUP(B162,'Plantilla publicacion'!$A$3:$M$502,10,0)</f>
        <v>Númerica</v>
      </c>
      <c r="K162" s="7" t="str">
        <f>VLOOKUP(B162,'Plantilla publicacion'!$A$3:$M$502,11,0)</f>
        <v>2025-02-03</v>
      </c>
      <c r="L162" s="7" t="str">
        <f>VLOOKUP(B162,'Plantilla publicacion'!$A$3:$M$502,12,0)</f>
        <v>2025-02-28</v>
      </c>
      <c r="M162" s="59"/>
      <c r="N162" s="110" t="str">
        <f>VLOOKUP(B162,'Plantilla publicacion'!$A$3:$M$502,13,0)</f>
        <v>3000-DESPACHO DEL SUPERINTENDENTE DELEGADO PARA LA PROTECCIÓN DEL CONSUMIDOR</v>
      </c>
    </row>
    <row r="163" spans="1:14" ht="39" thickBot="1" x14ac:dyDescent="0.3">
      <c r="A163" s="13" t="str">
        <f>VLOOKUP(B163,'Plantilla publicacion'!$A$3:$B$502,2,0)</f>
        <v>Actividad propia</v>
      </c>
      <c r="B163" s="111" t="s">
        <v>1517</v>
      </c>
      <c r="C163" s="165"/>
      <c r="D163" s="165">
        <f>VLOOKUP(B163,'Plantilla publicacion'!$A$3:$M$502,6,0)</f>
        <v>0</v>
      </c>
      <c r="E163" s="165"/>
      <c r="F163" s="165"/>
      <c r="G163" s="165">
        <f>VLOOKUP(B163,'Plantilla publicacion'!$A$3:$M$502,7,0)</f>
        <v>0</v>
      </c>
      <c r="H163" s="113" t="str">
        <f>VLOOKUP(B163,'Plantilla publicacion'!$A$3:$M$502,8,0)</f>
        <v>Ejecutar el Plan de difusión  (Seguimiento trimestral plan y evidencias de ejecución)</v>
      </c>
      <c r="I163" s="113">
        <f>VLOOKUP(B163,'Plantilla publicacion'!$A$3:$M$502,9,0)</f>
        <v>1</v>
      </c>
      <c r="J163" s="113" t="str">
        <f>VLOOKUP(B163,'Plantilla publicacion'!$A$3:$M$502,10,0)</f>
        <v>Porcentual</v>
      </c>
      <c r="K163" s="114" t="str">
        <f>VLOOKUP(B163,'Plantilla publicacion'!$A$3:$M$502,11,0)</f>
        <v>2025-02-03</v>
      </c>
      <c r="L163" s="114" t="str">
        <f>VLOOKUP(B163,'Plantilla publicacion'!$A$3:$M$502,12,0)</f>
        <v>2025-12-31</v>
      </c>
      <c r="M163" s="115"/>
      <c r="N163" s="116" t="str">
        <f>VLOOKUP(B163,'Plantilla publicacion'!$A$3:$M$502,13,0)</f>
        <v>3003-GRUPO DE TRABAJO DE APOYO A LA RED NACIONAL DE PROTECCIÓN  AL CONSUMIDOR</v>
      </c>
    </row>
    <row r="164" spans="1:14" s="12" customFormat="1" ht="38.25" x14ac:dyDescent="0.25">
      <c r="A164" s="5" t="str">
        <f>VLOOKUP(B164,'Plantilla publicacion'!$A$3:$B$502,2,0)</f>
        <v>Producto</v>
      </c>
      <c r="B164" s="105" t="s">
        <v>1519</v>
      </c>
      <c r="C164" s="166" t="str">
        <f>VLOOKUP(B164,'Plantilla publicacion'!$A$3:$R$502,17,0)</f>
        <v>PND - 5-31-5-b- Convergencia regional - Entidades públicas territoriales y nacionales fortalecidas / PES - Transformación Institucional</v>
      </c>
      <c r="D164" s="166" t="str">
        <f>VLOOKUP(B164,'Plantilla publicacion'!$A$3:$M$502,6,0)</f>
        <v>81-Mejorar la oportunidad en la atención de trámites y servicios.</v>
      </c>
      <c r="E164" s="166" t="str">
        <f>VLOOKUP(B164,'Plantilla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4" s="166" t="str">
        <f>VLOOKUP(B164,'Plantilla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4" s="166" t="str">
        <f>VLOOKUP(B164,'Plantilla publicacion'!$A$3:$M$502,7,0)</f>
        <v>C-3503-0200-0009-40401c</v>
      </c>
      <c r="H164" s="107" t="str">
        <f>VLOOKUP(B164,'Plantilla publicacion'!$A$3:$M$502,8,0)</f>
        <v>Arreglos Directos desarrollados a través de las atenciones de las Casas y Rutas del Consumidor, realizados. (Informe final)</v>
      </c>
      <c r="I164" s="107">
        <f>VLOOKUP(B164,'Plantilla publicacion'!$A$3:$M$502,9,0)</f>
        <v>40</v>
      </c>
      <c r="J164" s="107" t="str">
        <f>VLOOKUP(B164,'Plantilla publicacion'!$A$3:$M$502,10,0)</f>
        <v>Porcentual</v>
      </c>
      <c r="K164" s="107" t="str">
        <f>VLOOKUP(B164,'Plantilla publicacion'!$A$3:$M$502,11,0)</f>
        <v>2025-02-03</v>
      </c>
      <c r="L164" s="107" t="str">
        <f>VLOOKUP(B164,'Plantilla publicacion'!$A$3:$M$502,12,0)</f>
        <v>2025-12-31</v>
      </c>
      <c r="M164" s="107">
        <f>IF(ISERROR(VLOOKUP(B164,'Plantilla publicacion'!$A$3:$P$501,16,0)),"NA",VLOOKUP(B164,'Plantilla publicacion'!$A$3:$P$501,16,0))</f>
        <v>0</v>
      </c>
      <c r="N164" s="108" t="str">
        <f>VLOOKUP(B164,'Plantilla publicacion'!$A$3:$M$502,13,0)</f>
        <v>3003-GRUPO DE TRABAJO DE APOYO A LA RED NACIONAL DE PROTECCIÓN  AL CONSUMIDOR</v>
      </c>
    </row>
    <row r="165" spans="1:14" ht="38.25" x14ac:dyDescent="0.25">
      <c r="A165" s="13" t="str">
        <f>VLOOKUP(B165,'Plantilla publicacion'!$A$3:$B$502,2,0)</f>
        <v>Actividad propia</v>
      </c>
      <c r="B165" s="109" t="s">
        <v>1521</v>
      </c>
      <c r="C165" s="164"/>
      <c r="D165" s="164">
        <f>VLOOKUP(B165,'Plantilla publicacion'!$A$3:$M$502,6,0)</f>
        <v>0</v>
      </c>
      <c r="E165" s="164"/>
      <c r="F165" s="164"/>
      <c r="G165" s="164">
        <f>VLOOKUP(B165,'Plantilla publicacion'!$A$3:$M$502,7,0)</f>
        <v>0</v>
      </c>
      <c r="H165" s="6" t="str">
        <f>VLOOKUP(B165,'Plantilla publicacion'!$A$3:$M$502,8,0)</f>
        <v>Realizar invitaciones de servicio arreglo directo (Informe trimestral acumulado) (Informe elaborado de las invitaciones servicio arreglo directo)</v>
      </c>
      <c r="I165" s="6">
        <f>VLOOKUP(B165,'Plantilla publicacion'!$A$3:$M$502,9,0)</f>
        <v>4000</v>
      </c>
      <c r="J165" s="6" t="str">
        <f>VLOOKUP(B165,'Plantilla publicacion'!$A$3:$M$502,10,0)</f>
        <v>Númerica</v>
      </c>
      <c r="K165" s="7" t="str">
        <f>VLOOKUP(B165,'Plantilla publicacion'!$A$3:$M$502,11,0)</f>
        <v>2025-02-03</v>
      </c>
      <c r="L165" s="7" t="str">
        <f>VLOOKUP(B165,'Plantilla publicacion'!$A$3:$M$502,12,0)</f>
        <v>2025-12-31</v>
      </c>
      <c r="M165" s="59"/>
      <c r="N165" s="110" t="str">
        <f>VLOOKUP(B165,'Plantilla publicacion'!$A$3:$M$502,13,0)</f>
        <v>3003-GRUPO DE TRABAJO DE APOYO A LA RED NACIONAL DE PROTECCIÓN  AL CONSUMIDOR</v>
      </c>
    </row>
    <row r="166" spans="1:14" ht="38.25" x14ac:dyDescent="0.25">
      <c r="A166" s="13" t="str">
        <f>VLOOKUP(B166,'Plantilla publicacion'!$A$3:$B$502,2,0)</f>
        <v>Actividad propia</v>
      </c>
      <c r="B166" s="109" t="s">
        <v>1523</v>
      </c>
      <c r="C166" s="164"/>
      <c r="D166" s="164">
        <f>VLOOKUP(B166,'Plantilla publicacion'!$A$3:$M$502,6,0)</f>
        <v>0</v>
      </c>
      <c r="E166" s="164"/>
      <c r="F166" s="164"/>
      <c r="G166" s="164">
        <f>VLOOKUP(B166,'Plantilla publicacion'!$A$3:$M$502,7,0)</f>
        <v>0</v>
      </c>
      <c r="H166" s="6" t="str">
        <f>VLOOKUP(B166,'Plantilla publicacion'!$A$3:$M$502,8,0)</f>
        <v>Realizar Jornada Nacional de las soluciones en materia de protección al consumidor  (Informe jornada Nacional de las soluciones en materia de protección al consumidor)</v>
      </c>
      <c r="I166" s="6">
        <f>VLOOKUP(B166,'Plantilla publicacion'!$A$3:$M$502,9,0)</f>
        <v>4</v>
      </c>
      <c r="J166" s="6" t="str">
        <f>VLOOKUP(B166,'Plantilla publicacion'!$A$3:$M$502,10,0)</f>
        <v>Númerica</v>
      </c>
      <c r="K166" s="7" t="str">
        <f>VLOOKUP(B166,'Plantilla publicacion'!$A$3:$M$502,11,0)</f>
        <v>2025-02-03</v>
      </c>
      <c r="L166" s="7" t="str">
        <f>VLOOKUP(B166,'Plantilla publicacion'!$A$3:$M$502,12,0)</f>
        <v>2025-12-31</v>
      </c>
      <c r="M166" s="59"/>
      <c r="N166" s="110" t="str">
        <f>VLOOKUP(B166,'Plantilla publicacion'!$A$3:$M$502,13,0)</f>
        <v>3003-GRUPO DE TRABAJO DE APOYO A LA RED NACIONAL DE PROTECCIÓN  AL CONSUMIDOR</v>
      </c>
    </row>
    <row r="167" spans="1:14" ht="39" thickBot="1" x14ac:dyDescent="0.3">
      <c r="A167" s="13" t="str">
        <f>VLOOKUP(B167,'Plantilla publicacion'!$A$3:$B$502,2,0)</f>
        <v>Actividad propia</v>
      </c>
      <c r="B167" s="111" t="s">
        <v>1525</v>
      </c>
      <c r="C167" s="165"/>
      <c r="D167" s="165">
        <f>VLOOKUP(B167,'Plantilla publicacion'!$A$3:$M$502,6,0)</f>
        <v>0</v>
      </c>
      <c r="E167" s="165"/>
      <c r="F167" s="165"/>
      <c r="G167" s="165">
        <f>VLOOKUP(B167,'Plantilla publicacion'!$A$3:$M$502,7,0)</f>
        <v>0</v>
      </c>
      <c r="H167" s="113" t="str">
        <f>VLOOKUP(B167,'Plantilla publicacion'!$A$3:$M$502,8,0)</f>
        <v>Agendar los arreglos directos (Informe final que identifique las invitaciones realizadas y en cuales de ellas se agendó arreglo directo)</v>
      </c>
      <c r="I167" s="113">
        <f>VLOOKUP(B167,'Plantilla publicacion'!$A$3:$M$502,9,0)</f>
        <v>40</v>
      </c>
      <c r="J167" s="113" t="str">
        <f>VLOOKUP(B167,'Plantilla publicacion'!$A$3:$M$502,10,0)</f>
        <v>Porcentual</v>
      </c>
      <c r="K167" s="114" t="str">
        <f>VLOOKUP(B167,'Plantilla publicacion'!$A$3:$M$502,11,0)</f>
        <v>2025-02-03</v>
      </c>
      <c r="L167" s="114" t="str">
        <f>VLOOKUP(B167,'Plantilla publicacion'!$A$3:$M$502,12,0)</f>
        <v>2025-12-31</v>
      </c>
      <c r="M167" s="115"/>
      <c r="N167" s="116" t="str">
        <f>VLOOKUP(B167,'Plantilla publicacion'!$A$3:$M$502,13,0)</f>
        <v>3003-GRUPO DE TRABAJO DE APOYO A LA RED NACIONAL DE PROTECCIÓN  AL CONSUMIDOR</v>
      </c>
    </row>
    <row r="168" spans="1:14" s="12" customFormat="1" ht="102" x14ac:dyDescent="0.25">
      <c r="A168" s="5" t="str">
        <f>VLOOKUP(B168,'Plantilla publicacion'!$A$3:$B$502,2,0)</f>
        <v>Producto</v>
      </c>
      <c r="B168" s="15" t="s">
        <v>1533</v>
      </c>
      <c r="C168" s="164" t="str">
        <f>VLOOKUP(B168,'Plantilla publicacion'!$A$3:$R$502,17,0)</f>
        <v>PND - 4-04-1-c- Transformación productiva, internacionalización y acción climática - Políticas de competencia, consumidor e infraestructura de la calidad modernas / PES - Internacionalización</v>
      </c>
      <c r="D168" s="164" t="str">
        <f>VLOOKUP(B168,'Plantilla publicacion'!$A$3:$M$502,6,0)</f>
        <v>59-Generar sinergias con agentes nacionales e internacionales que permitan potenciar las capacidades de la SIC.</v>
      </c>
      <c r="E168" s="164" t="str">
        <f>VLOOKUP(B168,'Plantilla publicacion'!$A$3:$P$502,15,0)</f>
        <v>63 - 1-Generación de oportunidades de cooperación y fortalecimiento de existentes con grupos de interés y de valor.-5-Direccionamiento de la oferta institucional con productos y/o servicios con enfoque preventivo, diferencial y territorial.</v>
      </c>
      <c r="F168" s="164" t="str">
        <f>VLOOKUP(B168,'Plantilla publicacion'!$A$3:$P$502,15,0)</f>
        <v>63 - 1-Generación de oportunidades de cooperación y fortalecimiento de existentes con grupos de interés y de valor.-5-Direccionamiento de la oferta institucional con productos y/o servicios con enfoque preventivo, diferencial y territorial.</v>
      </c>
      <c r="G168" s="164" t="str">
        <f>VLOOKUP(B168,'Plantilla publicacion'!$A$3:$M$502,7,0)</f>
        <v>C-3503-0200-0009-40401c</v>
      </c>
      <c r="H168" s="15" t="str">
        <f>VLOOKUP(B168,'Plantilla publicacion'!$A$3:$M$502,8,0)</f>
        <v>Cobertura departamental de la Red Nacional de Protección al Consumidor, a través de las Casas de Consumidor de Bienes y Servicios, ampliada (Informe final)</v>
      </c>
      <c r="I168" s="15">
        <f>VLOOKUP(B168,'Plantilla publicacion'!$A$3:$M$502,9,0)</f>
        <v>5</v>
      </c>
      <c r="J168" s="15" t="str">
        <f>VLOOKUP(B168,'Plantilla publicacion'!$A$3:$M$502,10,0)</f>
        <v>Númerica</v>
      </c>
      <c r="K168" s="15" t="str">
        <f>VLOOKUP(B168,'Plantilla publicacion'!$A$3:$M$502,11,0)</f>
        <v>2025-02-03</v>
      </c>
      <c r="L168" s="15" t="str">
        <f>VLOOKUP(B168,'Plantilla publicacion'!$A$3:$M$502,12,0)</f>
        <v>2025-12-19</v>
      </c>
      <c r="M168" s="107" t="str">
        <f>IF(ISERROR(VLOOKUP(B168,'Plantilla publicacion'!$A$3:$P$501,16,0)),"NA",VLOOKUP(B168,'Plantilla publicacion'!$A$3:$P$501,16,0))</f>
        <v xml:space="preserve">PND_8_Fortalecer las capacidades y conocimiento sobre derechos y deberes de las relaciones de consumo </v>
      </c>
      <c r="N168" s="15" t="str">
        <f>VLOOKUP(B168,'Plantilla publicacion'!$A$3:$M$502,13,0)</f>
        <v>142-GRUPO DE TRABAJO DE SERVICIOS ADMINISTRATIVOS Y RECURSOS FÍSICOS;
3003-GRUPO DE TRABAJO DE APOYO A LA RED NACIONAL DE PROTECCIÓN  AL CONSUMIDOR;
73-GRUPO DE TRABAJO DE COMUNICACION</v>
      </c>
    </row>
    <row r="169" spans="1:14" ht="38.25" x14ac:dyDescent="0.25">
      <c r="A169" s="13" t="str">
        <f>VLOOKUP(B169,'Plantilla publicacion'!$A$3:$B$502,2,0)</f>
        <v>Actividad propia</v>
      </c>
      <c r="B169" s="6" t="s">
        <v>1536</v>
      </c>
      <c r="C169" s="164"/>
      <c r="D169" s="164">
        <f>VLOOKUP(B169,'Plantilla publicacion'!$A$3:$M$502,6,0)</f>
        <v>0</v>
      </c>
      <c r="E169" s="164"/>
      <c r="F169" s="164"/>
      <c r="G169" s="164">
        <f>VLOOKUP(B169,'Plantilla publicacion'!$A$3:$M$502,7,0)</f>
        <v>0</v>
      </c>
      <c r="H169" s="6" t="str">
        <f>VLOOKUP(B169,'Plantilla publicacion'!$A$3:$M$502,8,0)</f>
        <v>Gestionar y firmar los convenios interadministrativos con las entidades del orden nacional y/o alcaldías para la apertura de nuevas CCBS (Informe convenios interadministrativos con las entidades del orden nacional y/o alcaldías para la apertura de nuevas CCBS)</v>
      </c>
      <c r="I169" s="6">
        <f>VLOOKUP(B169,'Plantilla publicacion'!$A$3:$M$502,9,0)</f>
        <v>5</v>
      </c>
      <c r="J169" s="6" t="str">
        <f>VLOOKUP(B169,'Plantilla publicacion'!$A$3:$M$502,10,0)</f>
        <v>Númerica</v>
      </c>
      <c r="K169" s="7" t="str">
        <f>VLOOKUP(B169,'Plantilla publicacion'!$A$3:$M$502,11,0)</f>
        <v>2025-02-03</v>
      </c>
      <c r="L169" s="7" t="str">
        <f>VLOOKUP(B169,'Plantilla publicacion'!$A$3:$M$502,12,0)</f>
        <v>2025-12-19</v>
      </c>
      <c r="M169" s="59"/>
      <c r="N169" s="17" t="str">
        <f>VLOOKUP(B169,'Plantilla publicacion'!$A$3:$M$502,13,0)</f>
        <v>3003-GRUPO DE TRABAJO DE APOYO A LA RED NACIONAL DE PROTECCIÓN  AL CONSUMIDOR</v>
      </c>
    </row>
    <row r="170" spans="1:14" ht="76.5" x14ac:dyDescent="0.25">
      <c r="A170" s="13" t="str">
        <f>VLOOKUP(B170,'Plantilla publicacion'!$A$3:$B$502,2,0)</f>
        <v>Actividad propia</v>
      </c>
      <c r="B170" s="6" t="s">
        <v>1538</v>
      </c>
      <c r="C170" s="164"/>
      <c r="D170" s="164">
        <f>VLOOKUP(B170,'Plantilla publicacion'!$A$3:$M$502,6,0)</f>
        <v>0</v>
      </c>
      <c r="E170" s="164"/>
      <c r="F170" s="164"/>
      <c r="G170" s="164">
        <f>VLOOKUP(B170,'Plantilla publicacion'!$A$3:$M$502,7,0)</f>
        <v>0</v>
      </c>
      <c r="H170" s="6" t="str">
        <f>VLOOKUP(B170,'Plantilla publicacion'!$A$3:$M$502,8,0)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0" s="6">
        <f>VLOOKUP(B170,'Plantilla publicacion'!$A$3:$M$502,9,0)</f>
        <v>5</v>
      </c>
      <c r="J170" s="6" t="str">
        <f>VLOOKUP(B170,'Plantilla publicacion'!$A$3:$M$502,10,0)</f>
        <v>Númerica</v>
      </c>
      <c r="K170" s="7" t="str">
        <f>VLOOKUP(B170,'Plantilla publicacion'!$A$3:$M$502,11,0)</f>
        <v>2025-02-03</v>
      </c>
      <c r="L170" s="7" t="str">
        <f>VLOOKUP(B170,'Plantilla publicacion'!$A$3:$M$502,12,0)</f>
        <v>2025-12-19</v>
      </c>
      <c r="M170" s="59"/>
      <c r="N170" s="17" t="str">
        <f>VLOOKUP(B170,'Plantilla publicacion'!$A$3:$M$502,13,0)</f>
        <v>142-GRUPO DE TRABAJO DE SERVICIOS ADMINISTRATIVOS Y RECURSOS FÍSICOS;
3003-GRUPO DE TRABAJO DE APOYO A LA RED NACIONAL DE PROTECCIÓN  AL CONSUMIDOR</v>
      </c>
    </row>
    <row r="171" spans="1:14" ht="64.5" thickBot="1" x14ac:dyDescent="0.3">
      <c r="A171" s="13" t="str">
        <f>VLOOKUP(B171,'Plantilla publicacion'!$A$3:$B$502,2,0)</f>
        <v>Actividad propia</v>
      </c>
      <c r="B171" s="11" t="s">
        <v>1541</v>
      </c>
      <c r="C171" s="164"/>
      <c r="D171" s="164">
        <f>VLOOKUP(B171,'Plantilla publicacion'!$A$3:$M$502,6,0)</f>
        <v>0</v>
      </c>
      <c r="E171" s="164"/>
      <c r="F171" s="164"/>
      <c r="G171" s="164">
        <f>VLOOKUP(B171,'Plantilla publicacion'!$A$3:$M$502,7,0)</f>
        <v>0</v>
      </c>
      <c r="H171" s="11" t="str">
        <f>VLOOKUP(B171,'Plantilla publicacion'!$A$3:$M$502,8,0)</f>
        <v>Realizar la inauguración y poner en operacion las Casas del Consumidor de Bienes y Servicios en el territorio nacional (Informe por CCBS aperturada) (Informe por CCBS apertura da y puesta en operación)</v>
      </c>
      <c r="I171" s="11">
        <f>VLOOKUP(B171,'Plantilla publicacion'!$A$3:$M$502,9,0)</f>
        <v>5</v>
      </c>
      <c r="J171" s="11" t="str">
        <f>VLOOKUP(B171,'Plantilla publicacion'!$A$3:$M$502,10,0)</f>
        <v>Númerica</v>
      </c>
      <c r="K171" s="117" t="str">
        <f>VLOOKUP(B171,'Plantilla publicacion'!$A$3:$M$502,11,0)</f>
        <v>2025-02-03</v>
      </c>
      <c r="L171" s="117" t="str">
        <f>VLOOKUP(B171,'Plantilla publicacion'!$A$3:$M$502,12,0)</f>
        <v>2025-12-19</v>
      </c>
      <c r="M171" s="118"/>
      <c r="N171" s="119" t="str">
        <f>VLOOKUP(B171,'Plantilla publicacion'!$A$3:$M$502,13,0)</f>
        <v>3003-GRUPO DE TRABAJO DE APOYO A LA RED NACIONAL DE PROTECCIÓN  AL CONSUMIDOR;
73-GRUPO DE TRABAJO DE COMUNICACION</v>
      </c>
    </row>
    <row r="172" spans="1:14" s="12" customFormat="1" ht="63.75" x14ac:dyDescent="0.25">
      <c r="A172" s="5" t="str">
        <f>VLOOKUP(B172,'Plantilla publicacion'!$A$3:$B$502,2,0)</f>
        <v>Producto</v>
      </c>
      <c r="B172" s="105" t="s">
        <v>1577</v>
      </c>
      <c r="C172" s="166" t="str">
        <f>VLOOKUP(B172,'Plantilla publicacion'!$A$3:$R$502,17,0)</f>
        <v>PND - 5-31-5-b- Convergencia regional - Entidades públicas territoriales y nacionales fortalecidas / PES - Cierre de brechas territoriales</v>
      </c>
      <c r="D172" s="166" t="str">
        <f>VLOOKUP(B172,'Plantilla publicacion'!$A$3:$M$502,6,0)</f>
        <v>58-Promover el enfoque preventivo, diferencial y territorial en el que hacer misional de la entidad</v>
      </c>
      <c r="E172" s="166" t="str">
        <f>VLOOKUP(B172,'Plantilla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2" s="166" t="str">
        <f>VLOOKUP(B172,'Plantilla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2" s="166" t="str">
        <f>VLOOKUP(B172,'Plantilla publicacion'!$A$3:$M$502,7,0)</f>
        <v>N/A</v>
      </c>
      <c r="H172" s="107" t="str">
        <f>VLOOKUP(B172,'Plantilla publicacion'!$A$3:$M$502,8,0)</f>
        <v>Plan de difusión para que el consumidor conozca sus derechos "ABC  de atención a los usuarios SIC / Supersolidaria, ejecutado Imágenes (fotografía o captura de pantalla) de la difusión realizada</v>
      </c>
      <c r="I172" s="107">
        <f>VLOOKUP(B172,'Plantilla publicacion'!$A$3:$M$502,9,0)</f>
        <v>1</v>
      </c>
      <c r="J172" s="107" t="str">
        <f>VLOOKUP(B172,'Plantilla publicacion'!$A$3:$M$502,10,0)</f>
        <v>Númerica</v>
      </c>
      <c r="K172" s="107" t="str">
        <f>VLOOKUP(B172,'Plantilla publicacion'!$A$3:$M$502,11,0)</f>
        <v>2025-01-15</v>
      </c>
      <c r="L172" s="107" t="str">
        <f>VLOOKUP(B172,'Plantilla publicacion'!$A$3:$M$502,12,0)</f>
        <v>2025-12-30</v>
      </c>
      <c r="M172" s="107" t="str">
        <f>IF(ISERROR(VLOOKUP(B172,'Plantilla publicacion'!$A$3:$P$501,16,0)),"NA",VLOOKUP(B172,'Plantilla publicacion'!$A$3:$P$501,16,0))</f>
        <v xml:space="preserve">PND_8_Fortalecer las capacidades y conocimiento sobre derechos y deberes de las relaciones de consumo </v>
      </c>
      <c r="N172" s="108" t="str">
        <f>VLOOKUP(B172,'Plantilla publicacion'!$A$3:$M$502,13,0)</f>
        <v>3000-DESPACHO DEL SUPERINTENDENTE DELEGADO PARA LA PROTECCIÓN DEL CONSUMIDOR;
73-GRUPO DE TRABAJO DE COMUNICACION</v>
      </c>
    </row>
    <row r="173" spans="1:14" ht="38.25" x14ac:dyDescent="0.25">
      <c r="A173" s="13" t="str">
        <f>VLOOKUP(B173,'Plantilla publicacion'!$A$3:$B$502,2,0)</f>
        <v>Actividad propia</v>
      </c>
      <c r="B173" s="109" t="s">
        <v>1580</v>
      </c>
      <c r="C173" s="164"/>
      <c r="D173" s="164">
        <f>VLOOKUP(B173,'Plantilla publicacion'!$A$3:$M$502,6,0)</f>
        <v>0</v>
      </c>
      <c r="E173" s="164"/>
      <c r="F173" s="164"/>
      <c r="G173" s="164">
        <f>VLOOKUP(B173,'Plantilla publicacion'!$A$3:$M$502,7,0)</f>
        <v>0</v>
      </c>
      <c r="H173" s="6" t="str">
        <f>VLOOKUP(B173,'Plantilla publicacion'!$A$3:$M$502,8,0)</f>
        <v>Aprobar el documento final que se va a difundir a los consumidores (Documento final aprobado)</v>
      </c>
      <c r="I173" s="6">
        <f>VLOOKUP(B173,'Plantilla publicacion'!$A$3:$M$502,9,0)</f>
        <v>1</v>
      </c>
      <c r="J173" s="6" t="str">
        <f>VLOOKUP(B173,'Plantilla publicacion'!$A$3:$M$502,10,0)</f>
        <v>Númerica</v>
      </c>
      <c r="K173" s="7" t="str">
        <f>VLOOKUP(B173,'Plantilla publicacion'!$A$3:$M$502,11,0)</f>
        <v>2025-01-15</v>
      </c>
      <c r="L173" s="7" t="str">
        <f>VLOOKUP(B173,'Plantilla publicacion'!$A$3:$M$502,12,0)</f>
        <v>2025-05-30</v>
      </c>
      <c r="M173" s="59"/>
      <c r="N173" s="110" t="str">
        <f>VLOOKUP(B173,'Plantilla publicacion'!$A$3:$M$502,13,0)</f>
        <v>3000-DESPACHO DEL SUPERINTENDENTE DELEGADO PARA LA PROTECCIÓN DEL CONSUMIDOR</v>
      </c>
    </row>
    <row r="174" spans="1:14" ht="25.5" x14ac:dyDescent="0.25">
      <c r="A174" s="13" t="str">
        <f>VLOOKUP(B174,'Plantilla publicacion'!$A$3:$B$502,2,0)</f>
        <v>Actividad sin participación</v>
      </c>
      <c r="B174" s="109" t="s">
        <v>1582</v>
      </c>
      <c r="C174" s="164"/>
      <c r="D174" s="164">
        <f>VLOOKUP(B174,'Plantilla publicacion'!$A$3:$M$502,6,0)</f>
        <v>0</v>
      </c>
      <c r="E174" s="164"/>
      <c r="F174" s="164"/>
      <c r="G174" s="164">
        <f>VLOOKUP(B174,'Plantilla publicacion'!$A$3:$M$502,7,0)</f>
        <v>0</v>
      </c>
      <c r="H174" s="6" t="str">
        <f>VLOOKUP(B174,'Plantilla publicacion'!$A$3:$M$502,8,0)</f>
        <v>Definir los grupos de valor y los mecanismos que se utilizaran para la difusión  (Captura de pantalla con la publicación del documento)</v>
      </c>
      <c r="I174" s="6">
        <f>VLOOKUP(B174,'Plantilla publicacion'!$A$3:$M$502,9,0)</f>
        <v>1</v>
      </c>
      <c r="J174" s="6" t="str">
        <f>VLOOKUP(B174,'Plantilla publicacion'!$A$3:$M$502,10,0)</f>
        <v>Númerica</v>
      </c>
      <c r="K174" s="7" t="str">
        <f>VLOOKUP(B174,'Plantilla publicacion'!$A$3:$M$502,11,0)</f>
        <v>2025-06-03</v>
      </c>
      <c r="L174" s="7" t="str">
        <f>VLOOKUP(B174,'Plantilla publicacion'!$A$3:$M$502,12,0)</f>
        <v>2025-07-01</v>
      </c>
      <c r="M174" s="59"/>
      <c r="N174" s="110" t="str">
        <f>VLOOKUP(B174,'Plantilla publicacion'!$A$3:$M$502,13,0)</f>
        <v>73-GRUPO DE TRABAJO DE COMUNICACION</v>
      </c>
    </row>
    <row r="175" spans="1:14" ht="26.25" thickBot="1" x14ac:dyDescent="0.3">
      <c r="A175" s="13" t="str">
        <f>VLOOKUP(B175,'Plantilla publicacion'!$A$3:$B$502,2,0)</f>
        <v>Actividad sin participación</v>
      </c>
      <c r="B175" s="111" t="s">
        <v>1584</v>
      </c>
      <c r="C175" s="165"/>
      <c r="D175" s="165">
        <f>VLOOKUP(B175,'Plantilla publicacion'!$A$3:$M$502,6,0)</f>
        <v>0</v>
      </c>
      <c r="E175" s="165"/>
      <c r="F175" s="165"/>
      <c r="G175" s="165">
        <f>VLOOKUP(B175,'Plantilla publicacion'!$A$3:$M$502,7,0)</f>
        <v>0</v>
      </c>
      <c r="H175" s="113" t="str">
        <f>VLOOKUP(B175,'Plantilla publicacion'!$A$3:$M$502,8,0)</f>
        <v>Realizar la difusión del ABC de atención a los usuarios SIC / Super Solidaria, de acuerdo con los mecanismos definidos - Imágenes (fotografía o captura de pantalla) de la difusión realizada</v>
      </c>
      <c r="I175" s="113">
        <f>VLOOKUP(B175,'Plantilla publicacion'!$A$3:$M$502,9,0)</f>
        <v>1</v>
      </c>
      <c r="J175" s="113" t="str">
        <f>VLOOKUP(B175,'Plantilla publicacion'!$A$3:$M$502,10,0)</f>
        <v>Númerica</v>
      </c>
      <c r="K175" s="114" t="str">
        <f>VLOOKUP(B175,'Plantilla publicacion'!$A$3:$M$502,11,0)</f>
        <v>2025-07-01</v>
      </c>
      <c r="L175" s="114" t="str">
        <f>VLOOKUP(B175,'Plantilla publicacion'!$A$3:$M$502,12,0)</f>
        <v>2025-12-30</v>
      </c>
      <c r="M175" s="115"/>
      <c r="N175" s="116" t="str">
        <f>VLOOKUP(B175,'Plantilla publicacion'!$A$3:$M$502,13,0)</f>
        <v>73-GRUPO DE TRABAJO DE COMUNICACION</v>
      </c>
    </row>
    <row r="176" spans="1:14" s="12" customFormat="1" ht="90" thickBot="1" x14ac:dyDescent="0.3">
      <c r="A176" s="5" t="str">
        <f>VLOOKUP(B176,'Plantilla publicacion'!$A$3:$B$502,2,0)</f>
        <v>Producto</v>
      </c>
      <c r="B176" s="105" t="s">
        <v>1585</v>
      </c>
      <c r="C176" s="164" t="str">
        <f>VLOOKUP(B176,'Plantilla publicacion'!$A$3:$R$502,17,0)</f>
        <v>PND - 5-31-5-b- Convergencia regional - Entidades públicas territoriales y nacionales fortalecidas / PES - Cierre de brechas territoriales</v>
      </c>
      <c r="D176" s="164" t="str">
        <f>VLOOKUP(B176,'Plantilla publicacion'!$A$3:$M$502,6,0)</f>
        <v>58-Promover el enfoque preventivo, diferencial y territorial en el que hacer misional de la entidad</v>
      </c>
      <c r="E176" s="164" t="str">
        <f>VLOOKUP(B176,'Plantilla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6" s="164" t="str">
        <f>VLOOKUP(B176,'Plantilla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6" s="164" t="str">
        <f>VLOOKUP(B176,'Plantilla publicacion'!$A$3:$M$502,7,0)</f>
        <v>N/A</v>
      </c>
      <c r="H176" s="15" t="str">
        <f>VLOOKUP(B176,'Plantilla publicacion'!$A$3:$M$502,8,0)</f>
        <v>Cursos virtuales en materia de protección al consumidor dirigidos a la ciudadanía interesada, publicados en campus virtual  (Imágenes de la difusión de los cursos)</v>
      </c>
      <c r="I176" s="15">
        <f>VLOOKUP(B176,'Plantilla publicacion'!$A$3:$M$502,9,0)</f>
        <v>2</v>
      </c>
      <c r="J176" s="15" t="str">
        <f>VLOOKUP(B176,'Plantilla publicacion'!$A$3:$M$502,10,0)</f>
        <v>Númerica</v>
      </c>
      <c r="K176" s="15" t="str">
        <f>VLOOKUP(B176,'Plantilla publicacion'!$A$3:$M$502,11,0)</f>
        <v>2025-01-15</v>
      </c>
      <c r="L176" s="15" t="str">
        <f>VLOOKUP(B176,'Plantilla publicacion'!$A$3:$M$502,12,0)</f>
        <v>2025-12-15</v>
      </c>
      <c r="M176" s="15" t="str">
        <f>IF(ISERROR(VLOOKUP(B176,'Plantilla publicacion'!$A$3:$P$501,16,0)),"NA",VLOOKUP(B176,'Plantilla publicacion'!$A$3:$P$501,16,0))</f>
        <v xml:space="preserve">PND_8_Fortalecer las capacidades y conocimiento sobre derechos y deberes de las relaciones de consumo </v>
      </c>
      <c r="N176" s="15" t="str">
        <f>VLOOKUP(B176,'Plantilla publicacion'!$A$3:$M$502,13,0)</f>
        <v>3000-DESPACHO DEL SUPERINTENDENTE DELEGADO PARA LA PROTECCIÓN DEL CONSUMIDOR;
71-GRUPO DE TRABAJO DE FORMACION;
73-GRUPO DE TRABAJO DE COMUNICACION</v>
      </c>
    </row>
    <row r="177" spans="1:14" ht="38.25" x14ac:dyDescent="0.25">
      <c r="A177" s="13" t="str">
        <f>VLOOKUP(B177,'Plantilla publicacion'!$A$3:$B$502,2,0)</f>
        <v>Actividad propia</v>
      </c>
      <c r="B177" s="30" t="s">
        <v>1588</v>
      </c>
      <c r="C177" s="164"/>
      <c r="D177" s="164">
        <f>VLOOKUP(B177,'Plantilla publicacion'!$A$3:$M$502,6,0)</f>
        <v>0</v>
      </c>
      <c r="E177" s="164"/>
      <c r="F177" s="164"/>
      <c r="G177" s="164">
        <f>VLOOKUP(B177,'Plantilla publicacion'!$A$3:$M$502,7,0)</f>
        <v>0</v>
      </c>
      <c r="H177" s="6" t="str">
        <f>VLOOKUP(B177,'Plantilla publicacion'!$A$3:$M$502,8,0)</f>
        <v>Enviar a OSCAE las plantillas diligenciadas con el contenido para cursos virtuales (Responsable Delegatura) (Correo electrónico con  las plantillas diligenciadas)</v>
      </c>
      <c r="I177" s="6">
        <f>VLOOKUP(B177,'Plantilla publicacion'!$A$3:$M$502,9,0)</f>
        <v>2</v>
      </c>
      <c r="J177" s="6" t="str">
        <f>VLOOKUP(B177,'Plantilla publicacion'!$A$3:$M$502,10,0)</f>
        <v>Númerica</v>
      </c>
      <c r="K177" s="7" t="str">
        <f>VLOOKUP(B177,'Plantilla publicacion'!$A$3:$M$502,11,0)</f>
        <v>2025-01-15</v>
      </c>
      <c r="L177" s="7" t="str">
        <f>VLOOKUP(B177,'Plantilla publicacion'!$A$3:$M$502,12,0)</f>
        <v>2025-03-28</v>
      </c>
      <c r="M177" s="59"/>
      <c r="N177" s="17" t="str">
        <f>VLOOKUP(B177,'Plantilla publicacion'!$A$3:$M$502,13,0)</f>
        <v>3000-DESPACHO DEL SUPERINTENDENTE DELEGADO PARA LA PROTECCIÓN DEL CONSUMIDOR</v>
      </c>
    </row>
    <row r="178" spans="1:14" ht="25.5" x14ac:dyDescent="0.25">
      <c r="A178" s="13" t="str">
        <f>VLOOKUP(B178,'Plantilla publicacion'!$A$3:$B$502,2,0)</f>
        <v>Actividad sin participación</v>
      </c>
      <c r="B178" s="6" t="s">
        <v>1590</v>
      </c>
      <c r="C178" s="164"/>
      <c r="D178" s="164">
        <f>VLOOKUP(B178,'Plantilla publicacion'!$A$3:$M$502,6,0)</f>
        <v>0</v>
      </c>
      <c r="E178" s="164"/>
      <c r="F178" s="164"/>
      <c r="G178" s="164">
        <f>VLOOKUP(B178,'Plantilla publicacion'!$A$3:$M$502,7,0)</f>
        <v>0</v>
      </c>
      <c r="H178" s="6" t="str">
        <f>VLOOKUP(B178,'Plantilla publicacion'!$A$3:$M$502,8,0)</f>
        <v>Diseñar y presentar propuesta pedagógica de los contenidos presentados por la delegatura para cada uno de los cursos (Responsable OSCAE) (Documento con la propuesta)</v>
      </c>
      <c r="I178" s="6">
        <f>VLOOKUP(B178,'Plantilla publicacion'!$A$3:$M$502,9,0)</f>
        <v>2</v>
      </c>
      <c r="J178" s="6" t="str">
        <f>VLOOKUP(B178,'Plantilla publicacion'!$A$3:$M$502,10,0)</f>
        <v>Númerica</v>
      </c>
      <c r="K178" s="7" t="str">
        <f>VLOOKUP(B178,'Plantilla publicacion'!$A$3:$M$502,11,0)</f>
        <v>2025-03-03</v>
      </c>
      <c r="L178" s="7" t="str">
        <f>VLOOKUP(B178,'Plantilla publicacion'!$A$3:$M$502,12,0)</f>
        <v>2025-04-30</v>
      </c>
      <c r="M178" s="59"/>
      <c r="N178" s="17" t="str">
        <f>VLOOKUP(B178,'Plantilla publicacion'!$A$3:$M$502,13,0)</f>
        <v>71-GRUPO DE TRABAJO DE FORMACION</v>
      </c>
    </row>
    <row r="179" spans="1:14" ht="38.25" x14ac:dyDescent="0.25">
      <c r="A179" s="13" t="str">
        <f>VLOOKUP(B179,'Plantilla publicacion'!$A$3:$B$502,2,0)</f>
        <v>Actividad propia</v>
      </c>
      <c r="B179" s="6" t="s">
        <v>1592</v>
      </c>
      <c r="C179" s="164"/>
      <c r="D179" s="164">
        <f>VLOOKUP(B179,'Plantilla publicacion'!$A$3:$M$502,6,0)</f>
        <v>0</v>
      </c>
      <c r="E179" s="164"/>
      <c r="F179" s="164"/>
      <c r="G179" s="164">
        <f>VLOOKUP(B179,'Plantilla publicacion'!$A$3:$M$502,7,0)</f>
        <v>0</v>
      </c>
      <c r="H179" s="6" t="str">
        <f>VLOOKUP(B179,'Plantilla publicacion'!$A$3:$M$502,8,0)</f>
        <v>Revisar y aprobar los contenidos propuestos por el equipo pedagógico de OSCAE (Responsable Delegatura) (Documento con los contenidos propuestos)</v>
      </c>
      <c r="I179" s="6">
        <f>VLOOKUP(B179,'Plantilla publicacion'!$A$3:$M$502,9,0)</f>
        <v>2</v>
      </c>
      <c r="J179" s="6" t="str">
        <f>VLOOKUP(B179,'Plantilla publicacion'!$A$3:$M$502,10,0)</f>
        <v>Númerica</v>
      </c>
      <c r="K179" s="7" t="str">
        <f>VLOOKUP(B179,'Plantilla publicacion'!$A$3:$M$502,11,0)</f>
        <v>2025-04-01</v>
      </c>
      <c r="L179" s="7" t="str">
        <f>VLOOKUP(B179,'Plantilla publicacion'!$A$3:$M$502,12,0)</f>
        <v>2025-05-30</v>
      </c>
      <c r="M179" s="59"/>
      <c r="N179" s="17" t="str">
        <f>VLOOKUP(B179,'Plantilla publicacion'!$A$3:$M$502,13,0)</f>
        <v>3000-DESPACHO DEL SUPERINTENDENTE DELEGADO PARA LA PROTECCIÓN DEL CONSUMIDOR</v>
      </c>
    </row>
    <row r="180" spans="1:14" ht="25.5" x14ac:dyDescent="0.25">
      <c r="A180" s="13" t="str">
        <f>VLOOKUP(B180,'Plantilla publicacion'!$A$3:$B$502,2,0)</f>
        <v>Actividad sin participación</v>
      </c>
      <c r="B180" s="6" t="s">
        <v>1594</v>
      </c>
      <c r="C180" s="164"/>
      <c r="D180" s="164">
        <f>VLOOKUP(B180,'Plantilla publicacion'!$A$3:$M$502,6,0)</f>
        <v>0</v>
      </c>
      <c r="E180" s="164"/>
      <c r="F180" s="164"/>
      <c r="G180" s="164">
        <f>VLOOKUP(B180,'Plantilla publicacion'!$A$3:$M$502,7,0)</f>
        <v>0</v>
      </c>
      <c r="H180" s="6" t="str">
        <f>VLOOKUP(B180,'Plantilla publicacion'!$A$3:$M$502,8,0)</f>
        <v>Virtualizar los contenidos (Responsable OSCAE) (Captura de pantalla con los cursos virtualizados)</v>
      </c>
      <c r="I180" s="6">
        <f>VLOOKUP(B180,'Plantilla publicacion'!$A$3:$M$502,9,0)</f>
        <v>2</v>
      </c>
      <c r="J180" s="6" t="str">
        <f>VLOOKUP(B180,'Plantilla publicacion'!$A$3:$M$502,10,0)</f>
        <v>Númerica</v>
      </c>
      <c r="K180" s="7" t="str">
        <f>VLOOKUP(B180,'Plantilla publicacion'!$A$3:$M$502,11,0)</f>
        <v>2025-06-03</v>
      </c>
      <c r="L180" s="7" t="str">
        <f>VLOOKUP(B180,'Plantilla publicacion'!$A$3:$M$502,12,0)</f>
        <v>2025-08-29</v>
      </c>
      <c r="M180" s="59"/>
      <c r="N180" s="17" t="str">
        <f>VLOOKUP(B180,'Plantilla publicacion'!$A$3:$M$502,13,0)</f>
        <v>71-GRUPO DE TRABAJO DE FORMACION</v>
      </c>
    </row>
    <row r="181" spans="1:14" ht="38.25" x14ac:dyDescent="0.25">
      <c r="A181" s="13" t="str">
        <f>VLOOKUP(B181,'Plantilla publicacion'!$A$3:$B$502,2,0)</f>
        <v>Actividad propia</v>
      </c>
      <c r="B181" s="6" t="s">
        <v>1596</v>
      </c>
      <c r="C181" s="164"/>
      <c r="D181" s="164">
        <f>VLOOKUP(B181,'Plantilla publicacion'!$A$3:$M$502,6,0)</f>
        <v>0</v>
      </c>
      <c r="E181" s="164"/>
      <c r="F181" s="164"/>
      <c r="G181" s="164">
        <f>VLOOKUP(B181,'Plantilla publicacion'!$A$3:$M$502,7,0)</f>
        <v>0</v>
      </c>
      <c r="H181" s="6" t="str">
        <f>VLOOKUP(B181,'Plantilla publicacion'!$A$3:$M$502,8,0)</f>
        <v>Recibir y aprobar el curso virtualizado (Responsable Delegatura) (Correo electrónico con la aprobación de los cursos)</v>
      </c>
      <c r="I181" s="6">
        <f>VLOOKUP(B181,'Plantilla publicacion'!$A$3:$M$502,9,0)</f>
        <v>2</v>
      </c>
      <c r="J181" s="6" t="str">
        <f>VLOOKUP(B181,'Plantilla publicacion'!$A$3:$M$502,10,0)</f>
        <v>Númerica</v>
      </c>
      <c r="K181" s="7" t="str">
        <f>VLOOKUP(B181,'Plantilla publicacion'!$A$3:$M$502,11,0)</f>
        <v>2025-09-01</v>
      </c>
      <c r="L181" s="7" t="str">
        <f>VLOOKUP(B181,'Plantilla publicacion'!$A$3:$M$502,12,0)</f>
        <v>2025-09-30</v>
      </c>
      <c r="M181" s="59"/>
      <c r="N181" s="17" t="str">
        <f>VLOOKUP(B181,'Plantilla publicacion'!$A$3:$M$502,13,0)</f>
        <v>3000-DESPACHO DEL SUPERINTENDENTE DELEGADO PARA LA PROTECCIÓN DEL CONSUMIDOR</v>
      </c>
    </row>
    <row r="182" spans="1:14" ht="51.75" thickBot="1" x14ac:dyDescent="0.3">
      <c r="A182" s="13" t="str">
        <f>VLOOKUP(B182,'Plantilla publicacion'!$A$3:$B$502,2,0)</f>
        <v>Actividad sin participación</v>
      </c>
      <c r="B182" s="11" t="s">
        <v>1598</v>
      </c>
      <c r="C182" s="164"/>
      <c r="D182" s="164">
        <f>VLOOKUP(B182,'Plantilla publicacion'!$A$3:$M$502,6,0)</f>
        <v>0</v>
      </c>
      <c r="E182" s="164"/>
      <c r="F182" s="164"/>
      <c r="G182" s="164">
        <f>VLOOKUP(B182,'Plantilla publicacion'!$A$3:$M$502,7,0)</f>
        <v>0</v>
      </c>
      <c r="H182" s="11" t="str">
        <f>VLOOKUP(B182,'Plantilla publicacion'!$A$3:$M$502,8,0)</f>
        <v>Difundir los cursos  virtuales en materia de protección al consumidor (Imágenes de la difusión de los cursos)</v>
      </c>
      <c r="I182" s="11">
        <f>VLOOKUP(B182,'Plantilla publicacion'!$A$3:$M$502,9,0)</f>
        <v>2</v>
      </c>
      <c r="J182" s="11" t="str">
        <f>VLOOKUP(B182,'Plantilla publicacion'!$A$3:$M$502,10,0)</f>
        <v>Númerica</v>
      </c>
      <c r="K182" s="117" t="str">
        <f>VLOOKUP(B182,'Plantilla publicacion'!$A$3:$M$502,11,0)</f>
        <v>2025-10-01</v>
      </c>
      <c r="L182" s="117" t="str">
        <f>VLOOKUP(B182,'Plantilla publicacion'!$A$3:$M$502,12,0)</f>
        <v>2025-12-15</v>
      </c>
      <c r="M182" s="118"/>
      <c r="N182" s="119" t="str">
        <f>VLOOKUP(B182,'Plantilla publicacion'!$A$3:$M$502,13,0)</f>
        <v>71-GRUPO DE TRABAJO DE FORMACION;
73-GRUPO DE TRABAJO DE COMUNICACION</v>
      </c>
    </row>
    <row r="183" spans="1:14" s="12" customFormat="1" ht="38.25" x14ac:dyDescent="0.25">
      <c r="A183" s="5" t="str">
        <f>VLOOKUP(B183,'Plantilla publicacion'!$A$3:$B$502,2,0)</f>
        <v>Producto</v>
      </c>
      <c r="B183" s="105" t="s">
        <v>1601</v>
      </c>
      <c r="C183" s="166" t="str">
        <f>VLOOKUP(B183,'Plantilla publicacion'!$A$3:$R$502,17,0)</f>
        <v>PND - 5-31-5-b- Convergencia regional - Entidades públicas territoriales y nacionales fortalecidas / PES - Cierre de brechas territoriales</v>
      </c>
      <c r="D183" s="166" t="str">
        <f>VLOOKUP(B183,'Plantilla publicacion'!$A$3:$M$502,6,0)</f>
        <v>58-Promover el enfoque preventivo, diferencial y territorial en el que hacer misional de la entidad</v>
      </c>
      <c r="E183" s="166" t="str">
        <f>VLOOKUP(B183,'Plantilla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3" s="166" t="str">
        <f>VLOOKUP(B183,'Plantilla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3" s="166" t="str">
        <f>VLOOKUP(B183,'Plantilla publicacion'!$A$3:$M$502,7,0)</f>
        <v>N/A</v>
      </c>
      <c r="H183" s="107" t="str">
        <f>VLOOKUP(B183,'Plantilla publicacion'!$A$3:$M$502,8,0)</f>
        <v>Jornadas de capacitación "Me informo y cuido mi dinero" dirigidas a usuarios, consumidores y ciudadanía en general, realizadas - Imágenes (fotografía o captura de pantalla) de la difusión realizada</v>
      </c>
      <c r="I183" s="107">
        <f>VLOOKUP(B183,'Plantilla publicacion'!$A$3:$M$502,9,0)</f>
        <v>8</v>
      </c>
      <c r="J183" s="107" t="str">
        <f>VLOOKUP(B183,'Plantilla publicacion'!$A$3:$M$502,10,0)</f>
        <v>Númerica</v>
      </c>
      <c r="K183" s="107" t="str">
        <f>VLOOKUP(B183,'Plantilla publicacion'!$A$3:$M$502,11,0)</f>
        <v>2025-01-15</v>
      </c>
      <c r="L183" s="107" t="str">
        <f>VLOOKUP(B183,'Plantilla publicacion'!$A$3:$M$502,12,0)</f>
        <v>2025-12-30</v>
      </c>
      <c r="M183" s="107" t="str">
        <f>IF(ISERROR(VLOOKUP(B183,'Plantilla publicacion'!$A$3:$P$501,16,0)),"NA",VLOOKUP(B183,'Plantilla publicacion'!$A$3:$P$501,16,0))</f>
        <v xml:space="preserve">PND_8_Fortalecer las capacidades y conocimiento sobre derechos y deberes de las relaciones de consumo </v>
      </c>
      <c r="N183" s="108" t="str">
        <f>VLOOKUP(B183,'Plantilla publicacion'!$A$3:$M$502,13,0)</f>
        <v>3000-DESPACHO DEL SUPERINTENDENTE DELEGADO PARA LA PROTECCIÓN DEL CONSUMIDOR</v>
      </c>
    </row>
    <row r="184" spans="1:14" ht="38.25" x14ac:dyDescent="0.25">
      <c r="A184" s="13" t="str">
        <f>VLOOKUP(B184,'Plantilla publicacion'!$A$3:$B$502,2,0)</f>
        <v>Actividad propia</v>
      </c>
      <c r="B184" s="109" t="s">
        <v>1603</v>
      </c>
      <c r="C184" s="164"/>
      <c r="D184" s="164">
        <f>VLOOKUP(B184,'Plantilla publicacion'!$A$3:$M$502,6,0)</f>
        <v>0</v>
      </c>
      <c r="E184" s="164"/>
      <c r="F184" s="164"/>
      <c r="G184" s="164">
        <f>VLOOKUP(B184,'Plantilla publicacion'!$A$3:$M$502,7,0)</f>
        <v>0</v>
      </c>
      <c r="H184" s="6" t="str">
        <f>VLOOKUP(B184,'Plantilla publicacion'!$A$3:$M$502,8,0)</f>
        <v>Definir la estrategia que se utilizará para las jornadas de capacitación  (Listado de asistencia a reunión)</v>
      </c>
      <c r="I184" s="6">
        <f>VLOOKUP(B184,'Plantilla publicacion'!$A$3:$M$502,9,0)</f>
        <v>1</v>
      </c>
      <c r="J184" s="6" t="str">
        <f>VLOOKUP(B184,'Plantilla publicacion'!$A$3:$M$502,10,0)</f>
        <v>Númerica</v>
      </c>
      <c r="K184" s="7" t="str">
        <f>VLOOKUP(B184,'Plantilla publicacion'!$A$3:$M$502,11,0)</f>
        <v>2025-01-15</v>
      </c>
      <c r="L184" s="7" t="str">
        <f>VLOOKUP(B184,'Plantilla publicacion'!$A$3:$M$502,12,0)</f>
        <v>2025-02-28</v>
      </c>
      <c r="M184" s="59"/>
      <c r="N184" s="110" t="str">
        <f>VLOOKUP(B184,'Plantilla publicacion'!$A$3:$M$502,13,0)</f>
        <v>3000-DESPACHO DEL SUPERINTENDENTE DELEGADO PARA LA PROTECCIÓN DEL CONSUMIDOR</v>
      </c>
    </row>
    <row r="185" spans="1:14" ht="39" thickBot="1" x14ac:dyDescent="0.3">
      <c r="A185" s="13" t="str">
        <f>VLOOKUP(B185,'Plantilla publicacion'!$A$3:$B$502,2,0)</f>
        <v>Actividad propia</v>
      </c>
      <c r="B185" s="111" t="s">
        <v>1605</v>
      </c>
      <c r="C185" s="165"/>
      <c r="D185" s="165">
        <f>VLOOKUP(B185,'Plantilla publicacion'!$A$3:$M$502,6,0)</f>
        <v>0</v>
      </c>
      <c r="E185" s="165"/>
      <c r="F185" s="165"/>
      <c r="G185" s="165">
        <f>VLOOKUP(B185,'Plantilla publicacion'!$A$3:$M$502,7,0)</f>
        <v>0</v>
      </c>
      <c r="H185" s="113" t="str">
        <f>VLOOKUP(B185,'Plantilla publicacion'!$A$3:$M$502,8,0)</f>
        <v>Realizar las jornadas de capacitación - Imágenes (fotografía o captura de pantalla) de la difusión realizada</v>
      </c>
      <c r="I185" s="113">
        <f>VLOOKUP(B185,'Plantilla publicacion'!$A$3:$M$502,9,0)</f>
        <v>8</v>
      </c>
      <c r="J185" s="113" t="str">
        <f>VLOOKUP(B185,'Plantilla publicacion'!$A$3:$M$502,10,0)</f>
        <v>Númerica</v>
      </c>
      <c r="K185" s="114" t="str">
        <f>VLOOKUP(B185,'Plantilla publicacion'!$A$3:$M$502,11,0)</f>
        <v>2025-03-03</v>
      </c>
      <c r="L185" s="114" t="str">
        <f>VLOOKUP(B185,'Plantilla publicacion'!$A$3:$M$502,12,0)</f>
        <v>2025-12-30</v>
      </c>
      <c r="M185" s="115"/>
      <c r="N185" s="116" t="str">
        <f>VLOOKUP(B185,'Plantilla publicacion'!$A$3:$M$502,13,0)</f>
        <v>3000-DESPACHO DEL SUPERINTENDENTE DELEGADO PARA LA PROTECCIÓN DEL CONSUMIDOR</v>
      </c>
    </row>
    <row r="186" spans="1:14" s="12" customFormat="1" ht="153" x14ac:dyDescent="0.25">
      <c r="A186" s="5" t="str">
        <f>VLOOKUP(B186,'Plantilla publicacion'!$A$3:$B$502,2,0)</f>
        <v>Producto</v>
      </c>
      <c r="B186" s="15" t="s">
        <v>1606</v>
      </c>
      <c r="C186" s="164" t="str">
        <f>VLOOKUP(B186,'Plantilla publicacion'!$A$3:$R$502,17,0)</f>
        <v>PND - 5-31-5-b- Convergencia regional - Entidades públicas territoriales y nacionales fortalecidas / PES - Cierre de brechas territoriales</v>
      </c>
      <c r="D186" s="164" t="str">
        <f>VLOOKUP(B186,'Plantilla publicacion'!$A$3:$M$502,6,0)</f>
        <v>58-Promover el enfoque preventivo, diferencial y territorial en el que hacer misional de la entidad</v>
      </c>
      <c r="E186" s="164" t="str">
        <f>VLOOKUP(B186,'Plantilla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164" t="str">
        <f>VLOOKUP(B186,'Plantilla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164" t="str">
        <f>VLOOKUP(B186,'Plantilla publicacion'!$A$3:$M$502,7,0)</f>
        <v>N/A</v>
      </c>
      <c r="H186" s="15" t="str">
        <f>VLOOKUP(B186,'Plantilla publicacion'!$A$3:$M$502,8,0)</f>
        <v>Difusión a nivel nacional, dirigida a diversos grupos objetivo como herramienta de fortalecimiento del conocimiento  - Captura de pantalla de publicación de la campaña</v>
      </c>
      <c r="I186" s="15">
        <f>VLOOKUP(B186,'Plantilla publicacion'!$A$3:$M$502,9,0)</f>
        <v>4</v>
      </c>
      <c r="J186" s="15" t="str">
        <f>VLOOKUP(B186,'Plantilla publicacion'!$A$3:$M$502,10,0)</f>
        <v>Númerica</v>
      </c>
      <c r="K186" s="15" t="str">
        <f>VLOOKUP(B186,'Plantilla publicacion'!$A$3:$M$502,11,0)</f>
        <v>2025-01-15</v>
      </c>
      <c r="L186" s="15" t="str">
        <f>VLOOKUP(B186,'Plantilla publicacion'!$A$3:$M$502,12,0)</f>
        <v>2025-12-30</v>
      </c>
      <c r="M186" s="15" t="str">
        <f>IF(ISERROR(VLOOKUP(B186,'Plantilla publicacion'!$A$3:$P$501,16,0)),"NA",VLOOKUP(B186,'Plantilla publicacion'!$A$3:$P$501,16,0))</f>
        <v xml:space="preserve">PND_8_Fortalecer las capacidades y conocimiento sobre derechos y deberes de las relaciones de consumo </v>
      </c>
      <c r="N186" s="15" t="str">
        <f>VLOOKUP(B186,'Plantilla publicacion'!$A$3:$M$502,13,0)</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187" spans="1:14" ht="127.5" x14ac:dyDescent="0.25">
      <c r="A187" s="13" t="str">
        <f>VLOOKUP(B187,'Plantilla publicacion'!$A$3:$B$502,2,0)</f>
        <v>Actividad propia</v>
      </c>
      <c r="B187" s="6" t="s">
        <v>1609</v>
      </c>
      <c r="C187" s="164"/>
      <c r="D187" s="164">
        <f>VLOOKUP(B187,'Plantilla publicacion'!$A$3:$M$502,6,0)</f>
        <v>0</v>
      </c>
      <c r="E187" s="164"/>
      <c r="F187" s="164"/>
      <c r="G187" s="164">
        <f>VLOOKUP(B187,'Plantilla publicacion'!$A$3:$M$502,7,0)</f>
        <v>0</v>
      </c>
      <c r="H187" s="6" t="str">
        <f>VLOOKUP(B187,'Plantilla publicacion'!$A$3:$M$502,8,0)</f>
        <v>Elaborar el plan de difusión, definiendo los  grupos objetivos a los que se dirigirá. (Documento con el plan de difusión)</v>
      </c>
      <c r="I187" s="6">
        <f>VLOOKUP(B187,'Plantilla publicacion'!$A$3:$M$502,9,0)</f>
        <v>1</v>
      </c>
      <c r="J187" s="6" t="str">
        <f>VLOOKUP(B187,'Plantilla publicacion'!$A$3:$M$502,10,0)</f>
        <v>Númerica</v>
      </c>
      <c r="K187" s="7" t="str">
        <f>VLOOKUP(B187,'Plantilla publicacion'!$A$3:$M$502,11,0)</f>
        <v>2025-01-15</v>
      </c>
      <c r="L187" s="7" t="str">
        <f>VLOOKUP(B187,'Plantilla publicacion'!$A$3:$M$502,12,0)</f>
        <v>2025-02-28</v>
      </c>
      <c r="M187" s="59"/>
      <c r="N187" s="17" t="str">
        <f>VLOOKUP(B187,'Plantilla publicacion'!$A$3:$M$502,13,0)</f>
        <v>3000-DESPACHO DEL SUPERINTENDENTE DELEGADO PARA LA PROTECCIÓN DEL CONSUMIDOR;
3100-DIRECCION DE INVESTIGACIONES DE PROTECCION AL CONSUMIDOR;
3200-DIRECCIÓN DE INVESTIGACIONES DE PROTECCIÓN DE USUARIOS DE SERVICIOS DE COMUNICACIONES</v>
      </c>
    </row>
    <row r="188" spans="1:14" ht="25.5" x14ac:dyDescent="0.25">
      <c r="A188" s="13" t="str">
        <f>VLOOKUP(B188,'Plantilla publicacion'!$A$3:$B$502,2,0)</f>
        <v>Actividad sin participación</v>
      </c>
      <c r="B188" s="6" t="s">
        <v>1612</v>
      </c>
      <c r="C188" s="164"/>
      <c r="D188" s="164">
        <f>VLOOKUP(B188,'Plantilla publicacion'!$A$3:$M$502,6,0)</f>
        <v>0</v>
      </c>
      <c r="E188" s="164"/>
      <c r="F188" s="164"/>
      <c r="G188" s="164">
        <f>VLOOKUP(B188,'Plantilla publicacion'!$A$3:$M$502,7,0)</f>
        <v>0</v>
      </c>
      <c r="H188" s="6" t="str">
        <f>VLOOKUP(B188,'Plantilla publicacion'!$A$3:$M$502,8,0)</f>
        <v>Elaborar y presentar el concepto grafico y racional de la campaña (Correo electrónico en que se observe el concepto gráfico y racional de la campaña)</v>
      </c>
      <c r="I188" s="6">
        <f>VLOOKUP(B188,'Plantilla publicacion'!$A$3:$M$502,9,0)</f>
        <v>1</v>
      </c>
      <c r="J188" s="6" t="str">
        <f>VLOOKUP(B188,'Plantilla publicacion'!$A$3:$M$502,10,0)</f>
        <v>Númerica</v>
      </c>
      <c r="K188" s="7" t="str">
        <f>VLOOKUP(B188,'Plantilla publicacion'!$A$3:$M$502,11,0)</f>
        <v>2025-03-03</v>
      </c>
      <c r="L188" s="7" t="str">
        <f>VLOOKUP(B188,'Plantilla publicacion'!$A$3:$M$502,12,0)</f>
        <v>2025-11-28</v>
      </c>
      <c r="M188" s="59"/>
      <c r="N188" s="17" t="str">
        <f>VLOOKUP(B188,'Plantilla publicacion'!$A$3:$M$502,13,0)</f>
        <v>73-GRUPO DE TRABAJO DE COMUNICACION</v>
      </c>
    </row>
    <row r="189" spans="1:14" ht="38.25" x14ac:dyDescent="0.25">
      <c r="A189" s="13" t="str">
        <f>VLOOKUP(B189,'Plantilla publicacion'!$A$3:$B$502,2,0)</f>
        <v>Actividad propia</v>
      </c>
      <c r="B189" s="6" t="s">
        <v>1614</v>
      </c>
      <c r="C189" s="164"/>
      <c r="D189" s="164">
        <f>VLOOKUP(B189,'Plantilla publicacion'!$A$3:$M$502,6,0)</f>
        <v>0</v>
      </c>
      <c r="E189" s="164"/>
      <c r="F189" s="164"/>
      <c r="G189" s="164">
        <f>VLOOKUP(B189,'Plantilla publicacion'!$A$3:$M$502,7,0)</f>
        <v>0</v>
      </c>
      <c r="H189" s="6" t="str">
        <f>VLOOKUP(B189,'Plantilla publicacion'!$A$3:$M$502,8,0)</f>
        <v>Revisar y aprobar la propuesta (Correo electrónico con la propuesta aprobada)</v>
      </c>
      <c r="I189" s="6">
        <f>VLOOKUP(B189,'Plantilla publicacion'!$A$3:$M$502,9,0)</f>
        <v>1</v>
      </c>
      <c r="J189" s="6" t="str">
        <f>VLOOKUP(B189,'Plantilla publicacion'!$A$3:$M$502,10,0)</f>
        <v>Númerica</v>
      </c>
      <c r="K189" s="7" t="str">
        <f>VLOOKUP(B189,'Plantilla publicacion'!$A$3:$M$502,11,0)</f>
        <v>2025-03-03</v>
      </c>
      <c r="L189" s="7" t="str">
        <f>VLOOKUP(B189,'Plantilla publicacion'!$A$3:$M$502,12,0)</f>
        <v>2025-11-28</v>
      </c>
      <c r="M189" s="59"/>
      <c r="N189" s="17" t="str">
        <f>VLOOKUP(B189,'Plantilla publicacion'!$A$3:$M$502,13,0)</f>
        <v>3000-DESPACHO DEL SUPERINTENDENTE DELEGADO PARA LA PROTECCIÓN DEL CONSUMIDOR</v>
      </c>
    </row>
    <row r="190" spans="1:14" ht="25.5" x14ac:dyDescent="0.25">
      <c r="A190" s="13" t="str">
        <f>VLOOKUP(B190,'Plantilla publicacion'!$A$3:$B$502,2,0)</f>
        <v>Actividad sin participación</v>
      </c>
      <c r="B190" s="6" t="s">
        <v>1616</v>
      </c>
      <c r="C190" s="190"/>
      <c r="D190" s="190">
        <f>VLOOKUP(B190,'Plantilla publicacion'!$A$3:$M$502,6,0)</f>
        <v>0</v>
      </c>
      <c r="E190" s="190"/>
      <c r="F190" s="190"/>
      <c r="G190" s="190">
        <f>VLOOKUP(B190,'Plantilla publicacion'!$A$3:$M$502,7,0)</f>
        <v>0</v>
      </c>
      <c r="H190" s="6" t="str">
        <f>VLOOKUP(B190,'Plantilla publicacion'!$A$3:$M$502,8,0)</f>
        <v>Ejecutar la campaña (Captura de pantalla de publicación de la campaña)</v>
      </c>
      <c r="I190" s="6">
        <f>VLOOKUP(B190,'Plantilla publicacion'!$A$3:$M$502,9,0)</f>
        <v>4</v>
      </c>
      <c r="J190" s="6" t="str">
        <f>VLOOKUP(B190,'Plantilla publicacion'!$A$3:$M$502,10,0)</f>
        <v>Númerica</v>
      </c>
      <c r="K190" s="7" t="str">
        <f>VLOOKUP(B190,'Plantilla publicacion'!$A$3:$M$502,11,0)</f>
        <v>2025-03-03</v>
      </c>
      <c r="L190" s="7" t="str">
        <f>VLOOKUP(B190,'Plantilla publicacion'!$A$3:$M$502,12,0)</f>
        <v>2025-12-30</v>
      </c>
      <c r="M190" s="59"/>
      <c r="N190" s="17" t="str">
        <f>VLOOKUP(B190,'Plantilla publicacion'!$A$3:$M$502,13,0)</f>
        <v>73-GRUPO DE TRABAJO DE COMUNICACION</v>
      </c>
    </row>
    <row r="191" spans="1:14" ht="32.25" customHeight="1" thickBot="1" x14ac:dyDescent="0.3">
      <c r="A191" s="13" t="e">
        <f>VLOOKUP(B191,'Plantilla publicacion'!$A$3:$B$502,2,0)</f>
        <v>#N/A</v>
      </c>
      <c r="B191" s="211" t="s">
        <v>41</v>
      </c>
      <c r="C191" s="212"/>
      <c r="D191" s="212"/>
      <c r="E191" s="212"/>
      <c r="F191" s="212"/>
      <c r="G191" s="212"/>
      <c r="H191" s="212"/>
      <c r="I191" s="212"/>
      <c r="J191" s="212"/>
      <c r="K191" s="212"/>
      <c r="L191" s="212"/>
      <c r="M191" s="212"/>
      <c r="N191" s="213"/>
    </row>
    <row r="192" spans="1:14" ht="48" customHeight="1" thickBot="1" x14ac:dyDescent="0.3">
      <c r="B192" s="22" t="s">
        <v>515</v>
      </c>
      <c r="C192" s="23" t="s">
        <v>1782</v>
      </c>
      <c r="D192" s="23" t="s">
        <v>0</v>
      </c>
      <c r="E192" s="23" t="s">
        <v>1729</v>
      </c>
      <c r="F192" s="23" t="s">
        <v>1785</v>
      </c>
      <c r="G192" s="23" t="s">
        <v>1</v>
      </c>
      <c r="H192" s="23" t="s">
        <v>2</v>
      </c>
      <c r="I192" s="23" t="s">
        <v>3</v>
      </c>
      <c r="J192" s="23" t="s">
        <v>4</v>
      </c>
      <c r="K192" s="24" t="s">
        <v>5</v>
      </c>
      <c r="L192" s="24" t="s">
        <v>6</v>
      </c>
      <c r="M192" s="58" t="s">
        <v>1783</v>
      </c>
      <c r="N192" s="25" t="s">
        <v>7</v>
      </c>
    </row>
    <row r="193" spans="1:14" s="12" customFormat="1" ht="25.5" x14ac:dyDescent="0.25">
      <c r="A193" s="5" t="str">
        <f>VLOOKUP(B193,'Plantilla publicacion'!$A$3:$B$502,2,0)</f>
        <v>Producto</v>
      </c>
      <c r="B193" s="15" t="s">
        <v>1320</v>
      </c>
      <c r="C193" s="189" t="str">
        <f>VLOOKUP(B193,'Plantilla publicacion'!$A$3:$R$502,17,0)</f>
        <v>PND - 5-31-5-b- Convergencia regional - Entidades públicas territoriales y nacionales fortalecidas / PES - Transformación Institucional</v>
      </c>
      <c r="D193" s="189" t="str">
        <f>VLOOKUP(B193,'Plantilla publicacion'!$A$3:$M$502,6,0)</f>
        <v>60-Fortalecer el Sistema Integral de Gestión Institucional en el marco del Modelo Integrado de Planeación y gestión para mejorar la prestación del servicio.</v>
      </c>
      <c r="E193" s="189" t="str">
        <f>VLOOKUP(B193,'Plantilla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3" s="189" t="str">
        <f>VLOOKUP(B193,'Plantilla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3" s="189" t="str">
        <f>VLOOKUP(B193,'Plantilla publicacion'!$A$3:$M$502,7,0)</f>
        <v>N/A</v>
      </c>
      <c r="H193" s="15" t="str">
        <f>VLOOKUP(B193,'Plantilla publicacion'!$A$3:$M$502,8,0)</f>
        <v>Estrategia de racionalización de trámites implementada</v>
      </c>
      <c r="I193" s="15">
        <f>VLOOKUP(B193,'Plantilla publicacion'!$A$3:$M$502,9,0)</f>
        <v>100</v>
      </c>
      <c r="J193" s="15" t="str">
        <f>VLOOKUP(B193,'Plantilla publicacion'!$A$3:$M$502,10,0)</f>
        <v>Porcentual</v>
      </c>
      <c r="K193" s="15" t="str">
        <f>VLOOKUP(B193,'Plantilla publicacion'!$A$3:$M$502,11,0)</f>
        <v>2025-01-15</v>
      </c>
      <c r="L193" s="15" t="str">
        <f>VLOOKUP(B193,'Plantilla publicacion'!$A$3:$M$502,12,0)</f>
        <v>2025-12-22</v>
      </c>
      <c r="M193" s="15">
        <f>IF(ISERROR(VLOOKUP(B193,'Plantilla publicacion'!$A$3:$P$501,16,0)),"NA",VLOOKUP(B193,'Plantilla publicacion'!$A$3:$P$501,16,0))</f>
        <v>0</v>
      </c>
      <c r="N193" s="15" t="str">
        <f>VLOOKUP(B193,'Plantilla publicacion'!$A$3:$M$502,13,0)</f>
        <v>30-OFICINA ASESORA DE PLANEACIÓN</v>
      </c>
    </row>
    <row r="194" spans="1:14" ht="25.5" x14ac:dyDescent="0.25">
      <c r="A194" s="13" t="str">
        <f>VLOOKUP(B194,'Plantilla publicacion'!$A$3:$B$502,2,0)</f>
        <v>Actividad propia</v>
      </c>
      <c r="B194" s="6" t="s">
        <v>1324</v>
      </c>
      <c r="C194" s="164"/>
      <c r="D194" s="164">
        <f>VLOOKUP(B194,'Plantilla publicacion'!$A$3:$M$502,6,0)</f>
        <v>0</v>
      </c>
      <c r="E194" s="164"/>
      <c r="F194" s="164"/>
      <c r="G194" s="164">
        <f>VLOOKUP(B194,'Plantilla publicacion'!$A$3:$M$502,7,0)</f>
        <v>0</v>
      </c>
      <c r="H194" s="6" t="str">
        <f>VLOOKUP(B194,'Plantilla publicacion'!$A$3:$M$502,8,0)</f>
        <v>Elaborar el plan de trabajo de la estrategia de racionalización de trámites</v>
      </c>
      <c r="I194" s="6">
        <f>VLOOKUP(B194,'Plantilla publicacion'!$A$3:$M$502,9,0)</f>
        <v>1</v>
      </c>
      <c r="J194" s="6" t="str">
        <f>VLOOKUP(B194,'Plantilla publicacion'!$A$3:$M$502,10,0)</f>
        <v>Númerica</v>
      </c>
      <c r="K194" s="7" t="str">
        <f>VLOOKUP(B194,'Plantilla publicacion'!$A$3:$M$502,11,0)</f>
        <v>2025-01-15</v>
      </c>
      <c r="L194" s="7" t="str">
        <f>VLOOKUP(B194,'Plantilla publicacion'!$A$3:$M$502,12,0)</f>
        <v>2025-03-28</v>
      </c>
      <c r="M194" s="59"/>
      <c r="N194" s="17" t="str">
        <f>VLOOKUP(B194,'Plantilla publicacion'!$A$3:$M$502,13,0)</f>
        <v>30-OFICINA ASESORA DE PLANEACIÓN</v>
      </c>
    </row>
    <row r="195" spans="1:14" ht="26.25" thickBot="1" x14ac:dyDescent="0.3">
      <c r="A195" s="13" t="str">
        <f>VLOOKUP(B195,'Plantilla publicacion'!$A$3:$B$502,2,0)</f>
        <v>Actividad propia</v>
      </c>
      <c r="B195" s="19" t="s">
        <v>1326</v>
      </c>
      <c r="C195" s="190"/>
      <c r="D195" s="190">
        <f>VLOOKUP(B195,'Plantilla publicacion'!$A$3:$M$502,6,0)</f>
        <v>0</v>
      </c>
      <c r="E195" s="190"/>
      <c r="F195" s="190"/>
      <c r="G195" s="190">
        <f>VLOOKUP(B195,'Plantilla publicacion'!$A$3:$M$502,7,0)</f>
        <v>0</v>
      </c>
      <c r="H195" s="6" t="str">
        <f>VLOOKUP(B195,'Plantilla publicacion'!$A$3:$M$502,8,0)</f>
        <v>Ejecutar el plan de trabajo de la estrategia de racionalización de trámites</v>
      </c>
      <c r="I195" s="6">
        <f>VLOOKUP(B195,'Plantilla publicacion'!$A$3:$M$502,9,0)</f>
        <v>100</v>
      </c>
      <c r="J195" s="6" t="str">
        <f>VLOOKUP(B195,'Plantilla publicacion'!$A$3:$M$502,10,0)</f>
        <v>Porcentual</v>
      </c>
      <c r="K195" s="7" t="str">
        <f>VLOOKUP(B195,'Plantilla publicacion'!$A$3:$M$502,11,0)</f>
        <v>2025-03-28</v>
      </c>
      <c r="L195" s="7" t="str">
        <f>VLOOKUP(B195,'Plantilla publicacion'!$A$3:$M$502,12,0)</f>
        <v>2025-12-22</v>
      </c>
      <c r="M195" s="59"/>
      <c r="N195" s="17" t="str">
        <f>VLOOKUP(B195,'Plantilla publicacion'!$A$3:$M$502,13,0)</f>
        <v>30-OFICINA ASESORA DE PLANEACIÓN</v>
      </c>
    </row>
    <row r="196" spans="1:14" ht="32.25" customHeight="1" thickBot="1" x14ac:dyDescent="0.3">
      <c r="A196" s="13" t="e">
        <f>VLOOKUP(B196,'Plantilla publicacion'!$A$3:$B$502,2,0)</f>
        <v>#N/A</v>
      </c>
      <c r="B196" s="211" t="s">
        <v>42</v>
      </c>
      <c r="C196" s="212"/>
      <c r="D196" s="212"/>
      <c r="E196" s="212"/>
      <c r="F196" s="212"/>
      <c r="G196" s="212"/>
      <c r="H196" s="212"/>
      <c r="I196" s="212"/>
      <c r="J196" s="212"/>
      <c r="K196" s="212"/>
      <c r="L196" s="212"/>
      <c r="M196" s="212"/>
      <c r="N196" s="213"/>
    </row>
    <row r="197" spans="1:14" ht="48" customHeight="1" thickBot="1" x14ac:dyDescent="0.3">
      <c r="B197" s="81" t="s">
        <v>515</v>
      </c>
      <c r="C197" s="83" t="s">
        <v>1782</v>
      </c>
      <c r="D197" s="83" t="s">
        <v>0</v>
      </c>
      <c r="E197" s="83" t="s">
        <v>1729</v>
      </c>
      <c r="F197" s="83" t="s">
        <v>1785</v>
      </c>
      <c r="G197" s="83" t="s">
        <v>1</v>
      </c>
      <c r="H197" s="83" t="s">
        <v>2</v>
      </c>
      <c r="I197" s="83" t="s">
        <v>3</v>
      </c>
      <c r="J197" s="83" t="s">
        <v>4</v>
      </c>
      <c r="K197" s="84" t="s">
        <v>5</v>
      </c>
      <c r="L197" s="84" t="s">
        <v>6</v>
      </c>
      <c r="M197" s="86" t="s">
        <v>1783</v>
      </c>
      <c r="N197" s="85" t="s">
        <v>7</v>
      </c>
    </row>
    <row r="198" spans="1:14" s="12" customFormat="1" ht="76.5" x14ac:dyDescent="0.25">
      <c r="A198" s="5" t="str">
        <f>VLOOKUP(B198,'Plantilla publicacion'!$A$3:$B$502,2,0)</f>
        <v>Producto</v>
      </c>
      <c r="B198" s="105" t="s">
        <v>825</v>
      </c>
      <c r="C198" s="166" t="str">
        <f>VLOOKUP(B198,'Plantilla publicacion'!$A$3:$R$502,17,0)</f>
        <v>PND - 4-04-1-c- Transformación productiva, internacionalización y acción climática - Políticas de competencia, consumidor e infraestructura de la calidad modernas / PES - Internacionalización</v>
      </c>
      <c r="D198" s="166" t="str">
        <f>VLOOKUP(B198,'Plantilla publicacion'!$A$3:$M$502,6,0)</f>
        <v>59-Generar sinergias con agentes nacionales e internacionales que permitan potenciar las capacidades de la SIC.</v>
      </c>
      <c r="E198" s="166" t="str">
        <f>VLOOKUP(B198,'Plantilla publicacion'!$A$3:$P$502,15,0)</f>
        <v>63 - 1-Generación de oportunidades de cooperación y fortalecimiento de existentes con grupos de interés y de valor.-5-Direccionamiento de la oferta institucional con productos y/o servicios con enfoque preventivo, diferencial y territorial.</v>
      </c>
      <c r="F198" s="166" t="str">
        <f>VLOOKUP(B198,'Plantilla publicacion'!$A$3:$P$502,15,0)</f>
        <v>63 - 1-Generación de oportunidades de cooperación y fortalecimiento de existentes con grupos de interés y de valor.-5-Direccionamiento de la oferta institucional con productos y/o servicios con enfoque preventivo, diferencial y territorial.</v>
      </c>
      <c r="G198" s="166" t="str">
        <f>VLOOKUP(B198,'Plantilla publicacion'!$A$3:$M$502,7,0)</f>
        <v>N/A</v>
      </c>
      <c r="H198" s="107" t="str">
        <f>VLOOKUP(B198,'Plantilla publicacion'!$A$3:$M$502,8,0)</f>
        <v>Mesas de integración para la conexión de actores del ecosistema de innovación involucrados en temas de Propiedad Industrial y transferencia tecnológica, realizadas  (Actas de reunión firmadas)</v>
      </c>
      <c r="I198" s="107">
        <f>VLOOKUP(B198,'Plantilla publicacion'!$A$3:$M$502,9,0)</f>
        <v>2</v>
      </c>
      <c r="J198" s="107" t="str">
        <f>VLOOKUP(B198,'Plantilla publicacion'!$A$3:$M$502,10,0)</f>
        <v>Númerica</v>
      </c>
      <c r="K198" s="107" t="str">
        <f>VLOOKUP(B198,'Plantilla publicacion'!$A$3:$M$502,11,0)</f>
        <v>2025-01-13</v>
      </c>
      <c r="L198" s="107" t="str">
        <f>VLOOKUP(B198,'Plantilla publicacion'!$A$3:$M$502,12,0)</f>
        <v>2025-11-28</v>
      </c>
      <c r="M198" s="107" t="str">
        <f>IF(ISERROR(VLOOKUP(B198,'Plantilla publicacion'!$A$3:$P$501,16,0)),"NA",VLOOKUP(B198,'Plantilla publicacion'!$A$3:$P$501,16,0))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198" s="108" t="str">
        <f>VLOOKUP(B198,'Plantilla publicacion'!$A$3:$M$502,13,0)</f>
        <v>2023-GRUPO DE TRABAJO DE CENTRO DE INFORMACIÓN TECNOLÓGICA Y APOYO A LA GESTIÓN DE PROPIEDAD LA INDUSTRIAL</v>
      </c>
    </row>
    <row r="199" spans="1:14" ht="63.75" x14ac:dyDescent="0.25">
      <c r="A199" s="13" t="str">
        <f>VLOOKUP(B199,'Plantilla publicacion'!$A$3:$B$502,2,0)</f>
        <v>Actividad propia</v>
      </c>
      <c r="B199" s="109" t="s">
        <v>829</v>
      </c>
      <c r="C199" s="164"/>
      <c r="D199" s="164">
        <f>VLOOKUP(B199,'Plantilla publicacion'!$A$3:$M$502,6,0)</f>
        <v>0</v>
      </c>
      <c r="E199" s="164"/>
      <c r="F199" s="164"/>
      <c r="G199" s="164">
        <f>VLOOKUP(B199,'Plantilla publicacion'!$A$3:$M$502,7,0)</f>
        <v>0</v>
      </c>
      <c r="H199" s="6" t="str">
        <f>VLOOKUP(B199,'Plantilla publicacion'!$A$3:$M$502,8,0)</f>
        <v>Elaborar la propuesta de estructura para la realización de las mesas de integración para la conexión de actores del ecosistema de innovación involucrados en temas de Propiedad Industrial y transferencia tecnológica. (Documento con la propuesta elaborado)</v>
      </c>
      <c r="I199" s="6">
        <f>VLOOKUP(B199,'Plantilla publicacion'!$A$3:$M$502,9,0)</f>
        <v>1</v>
      </c>
      <c r="J199" s="6" t="str">
        <f>VLOOKUP(B199,'Plantilla publicacion'!$A$3:$M$502,10,0)</f>
        <v>Númerica</v>
      </c>
      <c r="K199" s="7" t="str">
        <f>VLOOKUP(B199,'Plantilla publicacion'!$A$3:$M$502,11,0)</f>
        <v>2025-01-13</v>
      </c>
      <c r="L199" s="7" t="str">
        <f>VLOOKUP(B199,'Plantilla publicacion'!$A$3:$M$502,12,0)</f>
        <v>2025-03-31</v>
      </c>
      <c r="M199" s="59"/>
      <c r="N199" s="110" t="str">
        <f>VLOOKUP(B199,'Plantilla publicacion'!$A$3:$M$502,13,0)</f>
        <v>2023-GRUPO DE TRABAJO DE CENTRO DE INFORMACIÓN TECNOLÓGICA Y APOYO A LA GESTIÓN DE PROPIEDAD LA INDUSTRIAL</v>
      </c>
    </row>
    <row r="200" spans="1:14" ht="64.5" thickBot="1" x14ac:dyDescent="0.3">
      <c r="A200" s="13" t="str">
        <f>VLOOKUP(B200,'Plantilla publicacion'!$A$3:$B$502,2,0)</f>
        <v>Actividad propia</v>
      </c>
      <c r="B200" s="111" t="s">
        <v>831</v>
      </c>
      <c r="C200" s="165"/>
      <c r="D200" s="165">
        <f>VLOOKUP(B200,'Plantilla publicacion'!$A$3:$M$502,6,0)</f>
        <v>0</v>
      </c>
      <c r="E200" s="165"/>
      <c r="F200" s="165"/>
      <c r="G200" s="165">
        <f>VLOOKUP(B200,'Plantilla publicacion'!$A$3:$M$502,7,0)</f>
        <v>0</v>
      </c>
      <c r="H200" s="113" t="str">
        <f>VLOOKUP(B200,'Plantilla publicacion'!$A$3:$M$502,8,0)</f>
        <v>Realizar las mesas de integración  (Actas de reunión firmadas)</v>
      </c>
      <c r="I200" s="113">
        <f>VLOOKUP(B200,'Plantilla publicacion'!$A$3:$M$502,9,0)</f>
        <v>2</v>
      </c>
      <c r="J200" s="113" t="str">
        <f>VLOOKUP(B200,'Plantilla publicacion'!$A$3:$M$502,10,0)</f>
        <v>Númerica</v>
      </c>
      <c r="K200" s="114" t="str">
        <f>VLOOKUP(B200,'Plantilla publicacion'!$A$3:$M$502,11,0)</f>
        <v>2025-04-01</v>
      </c>
      <c r="L200" s="114" t="str">
        <f>VLOOKUP(B200,'Plantilla publicacion'!$A$3:$M$502,12,0)</f>
        <v>2025-11-28</v>
      </c>
      <c r="M200" s="115"/>
      <c r="N200" s="116" t="str">
        <f>VLOOKUP(B200,'Plantilla publicacion'!$A$3:$M$502,13,0)</f>
        <v>2023-GRUPO DE TRABAJO DE CENTRO DE INFORMACIÓN TECNOLÓGICA Y APOYO A LA GESTIÓN DE PROPIEDAD LA INDUSTRIAL</v>
      </c>
    </row>
    <row r="201" spans="1:14" s="12" customFormat="1" ht="63.75" x14ac:dyDescent="0.25">
      <c r="A201" s="5" t="str">
        <f>VLOOKUP(B201,'Plantilla publicacion'!$A$3:$B$502,2,0)</f>
        <v>Producto</v>
      </c>
      <c r="B201" s="15" t="s">
        <v>850</v>
      </c>
      <c r="C201" s="164" t="str">
        <f>VLOOKUP(B201,'Plantilla publicacion'!$A$3:$R$502,17,0)</f>
        <v>PND - 2-03-9-b- Seguridad humana y justicia social - Aprovechamiento de la propiedad intelectual / PES - Reindustrialización</v>
      </c>
      <c r="D201" s="164" t="str">
        <f>VLOOKUP(B201,'Plantilla publicacion'!$A$3:$M$502,6,0)</f>
        <v>58-Promover el enfoque preventivo, diferencial y territorial en el que hacer misional de la entidad</v>
      </c>
      <c r="E201" s="164" t="str">
        <f>VLOOKUP(B201,'Plantilla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1" s="164" t="str">
        <f>VLOOKUP(B201,'Plantilla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1" s="164" t="str">
        <f>VLOOKUP(B201,'Plantilla publicacion'!$A$3:$M$502,7,0)</f>
        <v>C-3503-0200-0014-20309b</v>
      </c>
      <c r="H201" s="15" t="str">
        <f>VLOOKUP(B201,'Plantilla publicacion'!$A$3:$M$502,8,0)</f>
        <v>Premio Nacional al Inventor Colombiano 2025, realizado  (Informe dela realización del premio al inventor Colombiano 2025)</v>
      </c>
      <c r="I201" s="15">
        <f>VLOOKUP(B201,'Plantilla publicacion'!$A$3:$M$502,9,0)</f>
        <v>1</v>
      </c>
      <c r="J201" s="15" t="str">
        <f>VLOOKUP(B201,'Plantilla publicacion'!$A$3:$M$502,10,0)</f>
        <v>Númerica</v>
      </c>
      <c r="K201" s="15" t="str">
        <f>VLOOKUP(B201,'Plantilla publicacion'!$A$3:$M$502,11,0)</f>
        <v>2025-02-03</v>
      </c>
      <c r="L201" s="15" t="str">
        <f>VLOOKUP(B201,'Plantilla publicacion'!$A$3:$M$502,12,0)</f>
        <v>2025-08-29</v>
      </c>
      <c r="M201" s="15" t="str">
        <f>IF(ISERROR(VLOOKUP(B201,'Plantilla publicacion'!$A$3:$P$501,16,0)),"NA",VLOOKUP(B201,'Plantilla publicacion'!$A$3:$P$501,16,0))</f>
        <v>PND_3_Brindar acompañamiento a inventores y promover el uso de la información de patentes / PND_4_Reinvertir parte de las tasas recaudadas por propiedad industrial en el funcionamiento y promoción de la innovación</v>
      </c>
      <c r="N201" s="15" t="str">
        <f>VLOOKUP(B201,'Plantilla publicacion'!$A$3:$M$502,13,0)</f>
        <v>2023-GRUPO DE TRABAJO DE CENTRO DE INFORMACIÓN TECNOLÓGICA Y APOYO A LA GESTIÓN DE PROPIEDAD LA INDUSTRIAL</v>
      </c>
    </row>
    <row r="202" spans="1:14" ht="63.75" x14ac:dyDescent="0.25">
      <c r="A202" s="13" t="str">
        <f>VLOOKUP(B202,'Plantilla publicacion'!$A$3:$B$502,2,0)</f>
        <v>Actividad propia</v>
      </c>
      <c r="B202" s="6" t="s">
        <v>853</v>
      </c>
      <c r="C202" s="164"/>
      <c r="D202" s="164">
        <f>VLOOKUP(B202,'Plantilla publicacion'!$A$3:$M$502,6,0)</f>
        <v>0</v>
      </c>
      <c r="E202" s="164"/>
      <c r="F202" s="164"/>
      <c r="G202" s="164">
        <f>VLOOKUP(B202,'Plantilla publicacion'!$A$3:$M$502,7,0)</f>
        <v>0</v>
      </c>
      <c r="H202" s="6" t="str">
        <f>VLOOKUP(B202,'Plantilla publicacion'!$A$3:$M$502,8,0)</f>
        <v>Realizar propuesta de restructuración del Premio Nacional al inventor colombiano.  (Documento propuesta elaborado)</v>
      </c>
      <c r="I202" s="6">
        <f>VLOOKUP(B202,'Plantilla publicacion'!$A$3:$M$502,9,0)</f>
        <v>1</v>
      </c>
      <c r="J202" s="6" t="str">
        <f>VLOOKUP(B202,'Plantilla publicacion'!$A$3:$M$502,10,0)</f>
        <v>Númerica</v>
      </c>
      <c r="K202" s="7" t="str">
        <f>VLOOKUP(B202,'Plantilla publicacion'!$A$3:$M$502,11,0)</f>
        <v>2025-02-03</v>
      </c>
      <c r="L202" s="7" t="str">
        <f>VLOOKUP(B202,'Plantilla publicacion'!$A$3:$M$502,12,0)</f>
        <v>2025-02-28</v>
      </c>
      <c r="M202" s="59"/>
      <c r="N202" s="17" t="str">
        <f>VLOOKUP(B202,'Plantilla publicacion'!$A$3:$M$502,13,0)</f>
        <v>2023-GRUPO DE TRABAJO DE CENTRO DE INFORMACIÓN TECNOLÓGICA Y APOYO A LA GESTIÓN DE PROPIEDAD LA INDUSTRIAL</v>
      </c>
    </row>
    <row r="203" spans="1:14" ht="63.75" x14ac:dyDescent="0.25">
      <c r="A203" s="13" t="str">
        <f>VLOOKUP(B203,'Plantilla publicacion'!$A$3:$B$502,2,0)</f>
        <v>Actividad propia</v>
      </c>
      <c r="B203" s="6" t="s">
        <v>855</v>
      </c>
      <c r="C203" s="164"/>
      <c r="D203" s="164">
        <f>VLOOKUP(B203,'Plantilla publicacion'!$A$3:$M$502,6,0)</f>
        <v>0</v>
      </c>
      <c r="E203" s="164"/>
      <c r="F203" s="164"/>
      <c r="G203" s="164">
        <f>VLOOKUP(B203,'Plantilla publicacion'!$A$3:$M$502,7,0)</f>
        <v>0</v>
      </c>
      <c r="H203" s="6" t="str">
        <f>VLOOKUP(B203,'Plantilla publicacion'!$A$3:$M$502,8,0)</f>
        <v>Socializar  la propuesta con actores clave (internos/externos) para la gestión del premio nacional al inventor colombiano.  (Listados de asistencia a la socialización de la propuesta)</v>
      </c>
      <c r="I203" s="6">
        <f>VLOOKUP(B203,'Plantilla publicacion'!$A$3:$M$502,9,0)</f>
        <v>2</v>
      </c>
      <c r="J203" s="6" t="str">
        <f>VLOOKUP(B203,'Plantilla publicacion'!$A$3:$M$502,10,0)</f>
        <v>Númerica</v>
      </c>
      <c r="K203" s="7" t="str">
        <f>VLOOKUP(B203,'Plantilla publicacion'!$A$3:$M$502,11,0)</f>
        <v>2025-03-03</v>
      </c>
      <c r="L203" s="7" t="str">
        <f>VLOOKUP(B203,'Plantilla publicacion'!$A$3:$M$502,12,0)</f>
        <v>2025-03-31</v>
      </c>
      <c r="M203" s="59"/>
      <c r="N203" s="17" t="str">
        <f>VLOOKUP(B203,'Plantilla publicacion'!$A$3:$M$502,13,0)</f>
        <v>2023-GRUPO DE TRABAJO DE CENTRO DE INFORMACIÓN TECNOLÓGICA Y APOYO A LA GESTIÓN DE PROPIEDAD LA INDUSTRIAL</v>
      </c>
    </row>
    <row r="204" spans="1:14" ht="64.5" thickBot="1" x14ac:dyDescent="0.3">
      <c r="A204" s="13" t="str">
        <f>VLOOKUP(B204,'Plantilla publicacion'!$A$3:$B$502,2,0)</f>
        <v>Actividad propia</v>
      </c>
      <c r="B204" s="11" t="s">
        <v>857</v>
      </c>
      <c r="C204" s="164"/>
      <c r="D204" s="164">
        <f>VLOOKUP(B204,'Plantilla publicacion'!$A$3:$M$502,6,0)</f>
        <v>0</v>
      </c>
      <c r="E204" s="164"/>
      <c r="F204" s="164"/>
      <c r="G204" s="164">
        <f>VLOOKUP(B204,'Plantilla publicacion'!$A$3:$M$502,7,0)</f>
        <v>0</v>
      </c>
      <c r="H204" s="11" t="str">
        <f>VLOOKUP(B204,'Plantilla publicacion'!$A$3:$M$502,8,0)</f>
        <v>Realizar el premio al inventor colombiano 2025 desde la convocatoria hasta premiación. (Informe de la realización del premio al inventor Colombiano 2025)</v>
      </c>
      <c r="I204" s="11">
        <f>VLOOKUP(B204,'Plantilla publicacion'!$A$3:$M$502,9,0)</f>
        <v>1</v>
      </c>
      <c r="J204" s="11" t="str">
        <f>VLOOKUP(B204,'Plantilla publicacion'!$A$3:$M$502,10,0)</f>
        <v>Númerica</v>
      </c>
      <c r="K204" s="117" t="str">
        <f>VLOOKUP(B204,'Plantilla publicacion'!$A$3:$M$502,11,0)</f>
        <v>2025-04-01</v>
      </c>
      <c r="L204" s="117" t="str">
        <f>VLOOKUP(B204,'Plantilla publicacion'!$A$3:$M$502,12,0)</f>
        <v>2025-08-29</v>
      </c>
      <c r="M204" s="118"/>
      <c r="N204" s="119" t="str">
        <f>VLOOKUP(B204,'Plantilla publicacion'!$A$3:$M$502,13,0)</f>
        <v>2023-GRUPO DE TRABAJO DE CENTRO DE INFORMACIÓN TECNOLÓGICA Y APOYO A LA GESTIÓN DE PROPIEDAD LA INDUSTRIAL</v>
      </c>
    </row>
    <row r="205" spans="1:14" s="12" customFormat="1" ht="51" x14ac:dyDescent="0.25">
      <c r="A205" s="5" t="str">
        <f>VLOOKUP(B205,'Plantilla publicacion'!$A$3:$B$502,2,0)</f>
        <v>Producto</v>
      </c>
      <c r="B205" s="105" t="s">
        <v>1018</v>
      </c>
      <c r="C205" s="166" t="str">
        <f>VLOOKUP(B205,'Plantilla publicacion'!$A$3:$R$502,17,0)</f>
        <v>PND - 4-04-1-c- Transformación productiva, internacionalización y acción climática - Políticas de competencia, consumidor e infraestructura de la calidad modernas / PES - Internacionalización</v>
      </c>
      <c r="D205" s="166" t="str">
        <f>VLOOKUP(B205,'Plantilla publicacion'!$A$3:$M$502,6,0)</f>
        <v>59-Generar sinergias con agentes nacionales e internacionales que permitan potenciar las capacidades de la SIC.</v>
      </c>
      <c r="E205" s="166" t="str">
        <f>VLOOKUP(B205,'Plantilla publicacion'!$A$3:$P$502,15,0)</f>
        <v>63 - 1-Generación de oportunidades de cooperación y fortalecimiento de existentes con grupos de interés y de valor.-5-Direccionamiento de la oferta institucional con productos y/o servicios con enfoque preventivo, diferencial y territorial.</v>
      </c>
      <c r="F205" s="166" t="str">
        <f>VLOOKUP(B205,'Plantilla publicacion'!$A$3:$P$502,15,0)</f>
        <v>63 - 1-Generación de oportunidades de cooperación y fortalecimiento de existentes con grupos de interés y de valor.-5-Direccionamiento de la oferta institucional con productos y/o servicios con enfoque preventivo, diferencial y territorial.</v>
      </c>
      <c r="G205" s="166" t="str">
        <f>VLOOKUP(B205,'Plantilla publicacion'!$A$3:$M$502,7,0)</f>
        <v>FUNCIONAMIENTO</v>
      </c>
      <c r="H205" s="107" t="str">
        <f>VLOOKUP(B205,'Plantilla publicacion'!$A$3:$M$502,8,0)</f>
        <v>Actuaciones colaborativas con autoridades de protección de datos internacionales en busca de establecer buenas prácticas al momento de investigar compañías con presencia transfronteriza, realizada y documentada (Informe / único entregable)</v>
      </c>
      <c r="I205" s="107">
        <f>VLOOKUP(B205,'Plantilla publicacion'!$A$3:$M$502,9,0)</f>
        <v>1</v>
      </c>
      <c r="J205" s="107" t="str">
        <f>VLOOKUP(B205,'Plantilla publicacion'!$A$3:$M$502,10,0)</f>
        <v>Númerica</v>
      </c>
      <c r="K205" s="107" t="str">
        <f>VLOOKUP(B205,'Plantilla publicacion'!$A$3:$M$502,11,0)</f>
        <v>2025-04-01</v>
      </c>
      <c r="L205" s="107" t="str">
        <f>VLOOKUP(B205,'Plantilla publicacion'!$A$3:$M$502,12,0)</f>
        <v>2025-08-28</v>
      </c>
      <c r="M205" s="107" t="str">
        <f>IF(ISERROR(VLOOKUP(B205,'Plantilla publicacion'!$A$3:$P$501,16,0)),"NA",VLOOKUP(B205,'Plantilla publicacion'!$A$3:$P$501,16,0))</f>
        <v>PES_20230041 / PEI_22</v>
      </c>
      <c r="N205" s="108" t="str">
        <f>VLOOKUP(B205,'Plantilla publicacion'!$A$3:$M$502,13,0)</f>
        <v>7000-DESPACHO DEL SUPERINTENDENTE DELEGADO PARA LA PROTECCIÓN DE DATOS PERSONALES</v>
      </c>
    </row>
    <row r="206" spans="1:14" ht="51" x14ac:dyDescent="0.25">
      <c r="A206" s="13" t="str">
        <f>VLOOKUP(B206,'Plantilla publicacion'!$A$3:$B$502,2,0)</f>
        <v>Actividad propia</v>
      </c>
      <c r="B206" s="109" t="s">
        <v>1022</v>
      </c>
      <c r="C206" s="164"/>
      <c r="D206" s="164">
        <f>VLOOKUP(B206,'Plantilla publicacion'!$A$3:$M$502,6,0)</f>
        <v>0</v>
      </c>
      <c r="E206" s="164"/>
      <c r="F206" s="164"/>
      <c r="G206" s="164">
        <f>VLOOKUP(B206,'Plantilla publicacion'!$A$3:$M$502,7,0)</f>
        <v>0</v>
      </c>
      <c r="H206" s="6" t="str">
        <f>VLOOKUP(B206,'Plantilla publicacion'!$A$3:$M$502,8,0)</f>
        <v>Exponer ante un foro internacional las lecciones aprendidas de una actuación administrativa frente a una compañía con presencia transfronteriza (Captura de pantalla o imágenes de la exposición realizada/único entregable)</v>
      </c>
      <c r="I206" s="6">
        <f>VLOOKUP(B206,'Plantilla publicacion'!$A$3:$M$502,9,0)</f>
        <v>1</v>
      </c>
      <c r="J206" s="6" t="str">
        <f>VLOOKUP(B206,'Plantilla publicacion'!$A$3:$M$502,10,0)</f>
        <v>Númerica</v>
      </c>
      <c r="K206" s="7" t="str">
        <f>VLOOKUP(B206,'Plantilla publicacion'!$A$3:$M$502,11,0)</f>
        <v>2025-04-01</v>
      </c>
      <c r="L206" s="7" t="str">
        <f>VLOOKUP(B206,'Plantilla publicacion'!$A$3:$M$502,12,0)</f>
        <v>2025-06-27</v>
      </c>
      <c r="M206" s="59"/>
      <c r="N206" s="110" t="str">
        <f>VLOOKUP(B206,'Plantilla publicacion'!$A$3:$M$502,13,0)</f>
        <v>7000-DESPACHO DEL SUPERINTENDENTE DELEGADO PARA LA PROTECCIÓN DE DATOS PERSONALES</v>
      </c>
    </row>
    <row r="207" spans="1:14" ht="51.75" thickBot="1" x14ac:dyDescent="0.3">
      <c r="A207" s="13" t="str">
        <f>VLOOKUP(B207,'Plantilla publicacion'!$A$3:$B$502,2,0)</f>
        <v>Actividad propia</v>
      </c>
      <c r="B207" s="111" t="s">
        <v>1024</v>
      </c>
      <c r="C207" s="165"/>
      <c r="D207" s="165">
        <f>VLOOKUP(B207,'Plantilla publicacion'!$A$3:$M$502,6,0)</f>
        <v>0</v>
      </c>
      <c r="E207" s="165"/>
      <c r="F207" s="165"/>
      <c r="G207" s="165">
        <f>VLOOKUP(B207,'Plantilla publicacion'!$A$3:$M$502,7,0)</f>
        <v>0</v>
      </c>
      <c r="H207" s="113" t="str">
        <f>VLOOKUP(B207,'Plantilla publicacion'!$A$3:$M$502,8,0)</f>
        <v>Elaborar informe que recopile las conclusiones con las autoridades de protección de datos internacionales de buenas prácticas al momento de investigar compañías con presencia transfronteriza. (Informe/único entregable)</v>
      </c>
      <c r="I207" s="113">
        <f>VLOOKUP(B207,'Plantilla publicacion'!$A$3:$M$502,9,0)</f>
        <v>1</v>
      </c>
      <c r="J207" s="113" t="str">
        <f>VLOOKUP(B207,'Plantilla publicacion'!$A$3:$M$502,10,0)</f>
        <v>Númerica</v>
      </c>
      <c r="K207" s="114" t="str">
        <f>VLOOKUP(B207,'Plantilla publicacion'!$A$3:$M$502,11,0)</f>
        <v>2025-07-01</v>
      </c>
      <c r="L207" s="114" t="str">
        <f>VLOOKUP(B207,'Plantilla publicacion'!$A$3:$M$502,12,0)</f>
        <v>2025-08-28</v>
      </c>
      <c r="M207" s="115"/>
      <c r="N207" s="116" t="str">
        <f>VLOOKUP(B207,'Plantilla publicacion'!$A$3:$M$502,13,0)</f>
        <v>7000-DESPACHO DEL SUPERINTENDENTE DELEGADO PARA LA PROTECCIÓN DE DATOS PERSONALES</v>
      </c>
    </row>
    <row r="208" spans="1:14" s="12" customFormat="1" ht="76.5" x14ac:dyDescent="0.25">
      <c r="A208" s="5" t="str">
        <f>VLOOKUP(B208,'Plantilla publicacion'!$A$3:$B$502,2,0)</f>
        <v>Producto</v>
      </c>
      <c r="B208" s="15" t="s">
        <v>1025</v>
      </c>
      <c r="C208" s="164" t="str">
        <f>VLOOKUP(B208,'Plantilla publicacion'!$A$3:$R$502,17,0)</f>
        <v>PND - 2-01-4-c- Seguridad humana y justicia social - Portabilidad de datos para el empoderamiento ciudadano / PES - Reindustrialización</v>
      </c>
      <c r="D208" s="164" t="str">
        <f>VLOOKUP(B208,'Plantilla publicacion'!$A$3:$M$502,6,0)</f>
        <v>58-Promover el enfoque preventivo, diferencial y territorial en el que hacer misional de la entidad</v>
      </c>
      <c r="E208" s="164" t="str">
        <f>VLOOKUP(B208,'Plantilla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8" s="164" t="str">
        <f>VLOOKUP(B208,'Plantilla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8" s="164" t="str">
        <f>VLOOKUP(B208,'Plantilla publicacion'!$A$3:$M$502,7,0)</f>
        <v>C-3503-0200-0012-20104c</v>
      </c>
      <c r="H208" s="15" t="str">
        <f>VLOOKUP(B208,'Plantilla publicacion'!$A$3:$M$502,8,0)</f>
        <v>Eventos en temas relacionados con datos personales, realizados  (Pantallazos o captura de pantalla /único entregable)</v>
      </c>
      <c r="I208" s="15">
        <f>VLOOKUP(B208,'Plantilla publicacion'!$A$3:$M$502,9,0)</f>
        <v>2</v>
      </c>
      <c r="J208" s="15" t="str">
        <f>VLOOKUP(B208,'Plantilla publicacion'!$A$3:$M$502,10,0)</f>
        <v>Númerica</v>
      </c>
      <c r="K208" s="15" t="str">
        <f>VLOOKUP(B208,'Plantilla publicacion'!$A$3:$M$502,11,0)</f>
        <v>2025-02-04</v>
      </c>
      <c r="L208" s="15" t="str">
        <f>VLOOKUP(B208,'Plantilla publicacion'!$A$3:$M$502,12,0)</f>
        <v>2025-11-28</v>
      </c>
      <c r="M208" s="15" t="str">
        <f>IF(ISERROR(VLOOKUP(B208,'Plantilla publicacion'!$A$3:$P$501,16,0)),"NA",VLOOKUP(B208,'Plantilla publicacion'!$A$3:$P$501,16,0))</f>
        <v>PND_1_Fortalecer el empoderamiento de las personas sobre sus datos</v>
      </c>
      <c r="N208" s="15" t="str">
        <f>VLOOKUP(B208,'Plantilla publicacion'!$A$3:$M$502,13,0)</f>
        <v>7000-DESPACHO DEL SUPERINTENDENTE DELEGADO PARA LA PROTECCIÓN DE DATOS PERSONALES;
73-GRUPO DE TRABAJO DE COMUNICACION</v>
      </c>
    </row>
    <row r="209" spans="1:14" s="12" customFormat="1" ht="48" customHeight="1" x14ac:dyDescent="0.25">
      <c r="A209" s="13" t="str">
        <f>VLOOKUP(B209,'Plantilla publicacion'!$A$3:$B$502,2,0)</f>
        <v>Actividad propia</v>
      </c>
      <c r="B209" s="6" t="s">
        <v>1029</v>
      </c>
      <c r="C209" s="164"/>
      <c r="D209" s="164">
        <f>VLOOKUP(B209,'Plantilla publicacion'!$A$3:$M$502,6,0)</f>
        <v>0</v>
      </c>
      <c r="E209" s="164"/>
      <c r="F209" s="164"/>
      <c r="G209" s="164">
        <f>VLOOKUP(B209,'Plantilla publicacion'!$A$3:$M$502,7,0)</f>
        <v>0</v>
      </c>
      <c r="H209" s="6" t="str">
        <f>VLOOKUP(B209,'Plantilla publicacion'!$A$3:$M$502,8,0)</f>
        <v>Solicitar publicación de la fecha del evento en el calendario de eventos de la entidad  al Grupo de Comunicaciones  (captura de pantalla de la publicación de la fecha del evento / único entregable)</v>
      </c>
      <c r="I209" s="6">
        <f>VLOOKUP(B209,'Plantilla publicacion'!$A$3:$M$502,9,0)</f>
        <v>2</v>
      </c>
      <c r="J209" s="6" t="str">
        <f>VLOOKUP(B209,'Plantilla publicacion'!$A$3:$M$502,10,0)</f>
        <v>Númerica</v>
      </c>
      <c r="K209" s="7" t="str">
        <f>VLOOKUP(B209,'Plantilla publicacion'!$A$3:$M$502,11,0)</f>
        <v>2025-02-04</v>
      </c>
      <c r="L209" s="7" t="str">
        <f>VLOOKUP(B209,'Plantilla publicacion'!$A$3:$M$502,12,0)</f>
        <v>2025-08-29</v>
      </c>
      <c r="M209" s="59"/>
      <c r="N209" s="17" t="str">
        <f>VLOOKUP(B209,'Plantilla publicacion'!$A$3:$M$502,13,0)</f>
        <v>7000-DESPACHO DEL SUPERINTENDENTE DELEGADO PARA LA PROTECCIÓN DE DATOS PERSONALES</v>
      </c>
    </row>
    <row r="210" spans="1:14" s="12" customFormat="1" ht="48" customHeight="1" x14ac:dyDescent="0.25">
      <c r="A210" s="13" t="str">
        <f>VLOOKUP(B210,'Plantilla publicacion'!$A$3:$B$502,2,0)</f>
        <v>Actividad propia</v>
      </c>
      <c r="B210" s="6" t="s">
        <v>1031</v>
      </c>
      <c r="C210" s="164"/>
      <c r="D210" s="164">
        <f>VLOOKUP(B210,'Plantilla publicacion'!$A$3:$M$502,6,0)</f>
        <v>0</v>
      </c>
      <c r="E210" s="164"/>
      <c r="F210" s="164"/>
      <c r="G210" s="164">
        <f>VLOOKUP(B210,'Plantilla publicacion'!$A$3:$M$502,7,0)</f>
        <v>0</v>
      </c>
      <c r="H210" s="6" t="str">
        <f>VLOOKUP(B210,'Plantilla publicacion'!$A$3:$M$502,8,0)</f>
        <v>Diligenciar check list del evento con la fecha definitiva igual a la publicada en el  calendario de eventos  (documento de check list para la realización del evento / único entregable)</v>
      </c>
      <c r="I210" s="6">
        <f>VLOOKUP(B210,'Plantilla publicacion'!$A$3:$M$502,9,0)</f>
        <v>2</v>
      </c>
      <c r="J210" s="6" t="str">
        <f>VLOOKUP(B210,'Plantilla publicacion'!$A$3:$M$502,10,0)</f>
        <v>Númerica</v>
      </c>
      <c r="K210" s="7" t="str">
        <f>VLOOKUP(B210,'Plantilla publicacion'!$A$3:$M$502,11,0)</f>
        <v>2025-09-01</v>
      </c>
      <c r="L210" s="7" t="str">
        <f>VLOOKUP(B210,'Plantilla publicacion'!$A$3:$M$502,12,0)</f>
        <v>2025-09-25</v>
      </c>
      <c r="M210" s="59"/>
      <c r="N210" s="17" t="str">
        <f>VLOOKUP(B210,'Plantilla publicacion'!$A$3:$M$502,13,0)</f>
        <v>7000-DESPACHO DEL SUPERINTENDENTE DELEGADO PARA LA PROTECCIÓN DE DATOS PERSONALES</v>
      </c>
    </row>
    <row r="211" spans="1:14" s="12" customFormat="1" ht="48" customHeight="1" x14ac:dyDescent="0.25">
      <c r="A211" s="13" t="str">
        <f>VLOOKUP(B211,'Plantilla publicacion'!$A$3:$B$502,2,0)</f>
        <v>Actividad propia</v>
      </c>
      <c r="B211" s="6" t="s">
        <v>1035</v>
      </c>
      <c r="C211" s="164"/>
      <c r="D211" s="164">
        <f>VLOOKUP(B211,'Plantilla publicacion'!$A$3:$M$502,6,0)</f>
        <v>0</v>
      </c>
      <c r="E211" s="164"/>
      <c r="F211" s="164"/>
      <c r="G211" s="164">
        <f>VLOOKUP(B211,'Plantilla publicacion'!$A$3:$M$502,7,0)</f>
        <v>0</v>
      </c>
      <c r="H211" s="6" t="str">
        <f>VLOOKUP(B211,'Plantilla publicacion'!$A$3:$M$502,8,0)</f>
        <v>Elaborar y enviar agenda definitiva para ser publicada  (correo electrónico con agenda definitiva / único entregable)</v>
      </c>
      <c r="I211" s="6">
        <f>VLOOKUP(B211,'Plantilla publicacion'!$A$3:$M$502,9,0)</f>
        <v>2</v>
      </c>
      <c r="J211" s="6" t="str">
        <f>VLOOKUP(B211,'Plantilla publicacion'!$A$3:$M$502,10,0)</f>
        <v>Númerica</v>
      </c>
      <c r="K211" s="7" t="str">
        <f>VLOOKUP(B211,'Plantilla publicacion'!$A$3:$M$502,11,0)</f>
        <v>2025-09-26</v>
      </c>
      <c r="L211" s="7" t="str">
        <f>VLOOKUP(B211,'Plantilla publicacion'!$A$3:$M$502,12,0)</f>
        <v>2025-10-14</v>
      </c>
      <c r="M211" s="59"/>
      <c r="N211" s="17" t="str">
        <f>VLOOKUP(B211,'Plantilla publicacion'!$A$3:$M$502,13,0)</f>
        <v>7000-DESPACHO DEL SUPERINTENDENTE DELEGADO PARA LA PROTECCIÓN DE DATOS PERSONALES</v>
      </c>
    </row>
    <row r="212" spans="1:14" s="12" customFormat="1" ht="48" customHeight="1" x14ac:dyDescent="0.25">
      <c r="A212" s="13" t="str">
        <f>VLOOKUP(B212,'Plantilla publicacion'!$A$3:$B$502,2,0)</f>
        <v>Actividad sin participación</v>
      </c>
      <c r="B212" s="6" t="s">
        <v>1038</v>
      </c>
      <c r="C212" s="164"/>
      <c r="D212" s="164">
        <f>VLOOKUP(B212,'Plantilla publicacion'!$A$3:$M$502,6,0)</f>
        <v>0</v>
      </c>
      <c r="E212" s="164"/>
      <c r="F212" s="164"/>
      <c r="G212" s="164">
        <f>VLOOKUP(B212,'Plantilla publicacion'!$A$3:$M$502,7,0)</f>
        <v>0</v>
      </c>
      <c r="H212" s="6" t="str">
        <f>VLOOKUP(B212,'Plantilla publicacion'!$A$3:$M$502,8,0)</f>
        <v>Publicar Agenda definitiva  (Captura de pantalla de la publicación)</v>
      </c>
      <c r="I212" s="6">
        <f>VLOOKUP(B212,'Plantilla publicacion'!$A$3:$M$502,9,0)</f>
        <v>2</v>
      </c>
      <c r="J212" s="6" t="str">
        <f>VLOOKUP(B212,'Plantilla publicacion'!$A$3:$M$502,10,0)</f>
        <v>Númerica</v>
      </c>
      <c r="K212" s="7" t="str">
        <f>VLOOKUP(B212,'Plantilla publicacion'!$A$3:$M$502,11,0)</f>
        <v>2025-10-15</v>
      </c>
      <c r="L212" s="7" t="str">
        <f>VLOOKUP(B212,'Plantilla publicacion'!$A$3:$M$502,12,0)</f>
        <v>2025-10-22</v>
      </c>
      <c r="M212" s="59"/>
      <c r="N212" s="17" t="str">
        <f>VLOOKUP(B212,'Plantilla publicacion'!$A$3:$M$502,13,0)</f>
        <v>73-GRUPO DE TRABAJO DE COMUNICACION</v>
      </c>
    </row>
    <row r="213" spans="1:14" s="12" customFormat="1" ht="48" customHeight="1" thickBot="1" x14ac:dyDescent="0.3">
      <c r="A213" s="13" t="str">
        <f>VLOOKUP(B213,'Plantilla publicacion'!$A$3:$B$502,2,0)</f>
        <v>Actividad propia</v>
      </c>
      <c r="B213" s="11" t="s">
        <v>1041</v>
      </c>
      <c r="C213" s="164"/>
      <c r="D213" s="164">
        <f>VLOOKUP(B213,'Plantilla publicacion'!$A$3:$M$502,6,0)</f>
        <v>0</v>
      </c>
      <c r="E213" s="164"/>
      <c r="F213" s="164"/>
      <c r="G213" s="164">
        <f>VLOOKUP(B213,'Plantilla publicacion'!$A$3:$M$502,7,0)</f>
        <v>0</v>
      </c>
      <c r="H213" s="11" t="str">
        <f>VLOOKUP(B213,'Plantilla publicacion'!$A$3:$M$502,8,0)</f>
        <v>Realizar el evento (fotografías del evento realizado / único entregable)()</v>
      </c>
      <c r="I213" s="11">
        <f>VLOOKUP(B213,'Plantilla publicacion'!$A$3:$M$502,9,0)</f>
        <v>2</v>
      </c>
      <c r="J213" s="11" t="str">
        <f>VLOOKUP(B213,'Plantilla publicacion'!$A$3:$M$502,10,0)</f>
        <v>Númerica</v>
      </c>
      <c r="K213" s="117" t="str">
        <f>VLOOKUP(B213,'Plantilla publicacion'!$A$3:$M$502,11,0)</f>
        <v>2025-10-23</v>
      </c>
      <c r="L213" s="117" t="str">
        <f>VLOOKUP(B213,'Plantilla publicacion'!$A$3:$M$502,12,0)</f>
        <v>2025-11-28</v>
      </c>
      <c r="M213" s="118"/>
      <c r="N213" s="119" t="str">
        <f>VLOOKUP(B213,'Plantilla publicacion'!$A$3:$M$502,13,0)</f>
        <v>7000-DESPACHO DEL SUPERINTENDENTE DELEGADO PARA LA PROTECCIÓN DE DATOS PERSONALES;
73-GRUPO DE TRABAJO DE COMUNICACION</v>
      </c>
    </row>
    <row r="214" spans="1:14" s="12" customFormat="1" ht="63.75" x14ac:dyDescent="0.25">
      <c r="A214" s="5" t="str">
        <f>VLOOKUP(B214,'Plantilla publicacion'!$A$3:$B$502,2,0)</f>
        <v>Producto</v>
      </c>
      <c r="B214" s="105" t="s">
        <v>1061</v>
      </c>
      <c r="C214" s="166" t="str">
        <f>VLOOKUP(B214,'Plantilla publicacion'!$A$3:$R$502,17,0)</f>
        <v>PND - 2-01-4-c- Seguridad humana y justicia social - Portabilidad de datos para el empoderamiento ciudadano / PES - Reindustrialización</v>
      </c>
      <c r="D214" s="166" t="str">
        <f>VLOOKUP(B214,'Plantilla publicacion'!$A$3:$M$502,6,0)</f>
        <v>58-Promover el enfoque preventivo, diferencial y territorial en el que hacer misional de la entidad</v>
      </c>
      <c r="E214" s="166" t="str">
        <f>VLOOKUP(B214,'Plantilla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4" s="166" t="str">
        <f>VLOOKUP(B214,'Plantilla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4" s="166" t="str">
        <f>VLOOKUP(B214,'Plantilla publicacion'!$A$3:$M$502,7,0)</f>
        <v>C-3503-0200-0012-20104c</v>
      </c>
      <c r="H214" s="107" t="str">
        <f>VLOOKUP(B214,'Plantilla publicacion'!$A$3:$M$502,8,0)</f>
        <v>Capacitaciones dirigidas al a los sujetos obligados para la adecuada inscripción de sus bases de datos en el Registro Nacional de Bases de Datos (RNBD), realizadas (registros fotográficos/capturas de pantallas )</v>
      </c>
      <c r="I214" s="107">
        <f>VLOOKUP(B214,'Plantilla publicacion'!$A$3:$M$502,9,0)</f>
        <v>6</v>
      </c>
      <c r="J214" s="107" t="str">
        <f>VLOOKUP(B214,'Plantilla publicacion'!$A$3:$M$502,10,0)</f>
        <v>Númerica</v>
      </c>
      <c r="K214" s="107" t="str">
        <f>VLOOKUP(B214,'Plantilla publicacion'!$A$3:$M$502,11,0)</f>
        <v>2025-02-04</v>
      </c>
      <c r="L214" s="107" t="str">
        <f>VLOOKUP(B214,'Plantilla publicacion'!$A$3:$M$502,12,0)</f>
        <v>2025-12-16</v>
      </c>
      <c r="M214" s="107">
        <f>IF(ISERROR(VLOOKUP(B214,'Plantilla publicacion'!$A$3:$P$501,16,0)),"NA",VLOOKUP(B214,'Plantilla publicacion'!$A$3:$P$501,16,0))</f>
        <v>0</v>
      </c>
      <c r="N214" s="108" t="str">
        <f>VLOOKUP(B214,'Plantilla publicacion'!$A$3:$M$502,13,0)</f>
        <v>7100-DIRECCIÓN DE INVESTIGACIONES DE PROTECCIÓN DE DATOS PERSONALES;
73-GRUPO DE TRABAJO DE COMUNICACION</v>
      </c>
    </row>
    <row r="215" spans="1:14" s="12" customFormat="1" ht="48" customHeight="1" x14ac:dyDescent="0.25">
      <c r="A215" s="13" t="str">
        <f>VLOOKUP(B215,'Plantilla publicacion'!$A$3:$B$502,2,0)</f>
        <v>Actividad propia</v>
      </c>
      <c r="B215" s="109" t="s">
        <v>1064</v>
      </c>
      <c r="C215" s="164"/>
      <c r="D215" s="164">
        <f>VLOOKUP(B215,'Plantilla publicacion'!$A$3:$M$502,6,0)</f>
        <v>0</v>
      </c>
      <c r="E215" s="164"/>
      <c r="F215" s="164"/>
      <c r="G215" s="164">
        <f>VLOOKUP(B215,'Plantilla publicacion'!$A$3:$M$502,7,0)</f>
        <v>0</v>
      </c>
      <c r="H215" s="6" t="str">
        <f>VLOOKUP(B215,'Plantilla publicacion'!$A$3:$M$502,8,0)</f>
        <v>Elaborar y enviar cronograma de capacitaciones al grupo de comunicaciones  (correo electrónico con cronograma/único entregable)</v>
      </c>
      <c r="I215" s="6">
        <f>VLOOKUP(B215,'Plantilla publicacion'!$A$3:$M$502,9,0)</f>
        <v>1</v>
      </c>
      <c r="J215" s="6" t="str">
        <f>VLOOKUP(B215,'Plantilla publicacion'!$A$3:$M$502,10,0)</f>
        <v>Númerica</v>
      </c>
      <c r="K215" s="7" t="str">
        <f>VLOOKUP(B215,'Plantilla publicacion'!$A$3:$M$502,11,0)</f>
        <v>2025-02-04</v>
      </c>
      <c r="L215" s="7" t="str">
        <f>VLOOKUP(B215,'Plantilla publicacion'!$A$3:$M$502,12,0)</f>
        <v>2025-02-07</v>
      </c>
      <c r="M215" s="59"/>
      <c r="N215" s="110" t="str">
        <f>VLOOKUP(B215,'Plantilla publicacion'!$A$3:$M$502,13,0)</f>
        <v>7100-DIRECCIÓN DE INVESTIGACIONES DE PROTECCIÓN DE DATOS PERSONALES</v>
      </c>
    </row>
    <row r="216" spans="1:14" s="12" customFormat="1" ht="48" customHeight="1" x14ac:dyDescent="0.25">
      <c r="A216" s="13" t="str">
        <f>VLOOKUP(B216,'Plantilla publicacion'!$A$3:$B$502,2,0)</f>
        <v>Actividad propia</v>
      </c>
      <c r="B216" s="109" t="s">
        <v>1066</v>
      </c>
      <c r="C216" s="164"/>
      <c r="D216" s="164">
        <f>VLOOKUP(B216,'Plantilla publicacion'!$A$3:$M$502,6,0)</f>
        <v>0</v>
      </c>
      <c r="E216" s="164"/>
      <c r="F216" s="164"/>
      <c r="G216" s="164">
        <f>VLOOKUP(B216,'Plantilla publicacion'!$A$3:$M$502,7,0)</f>
        <v>0</v>
      </c>
      <c r="H216" s="6" t="str">
        <f>VLOOKUP(B216,'Plantilla publicacion'!$A$3:$M$502,8,0)</f>
        <v>Realizar capacitaciones en temas relacionados con datos personales. (Registro fotográfico o captura de pantalla)</v>
      </c>
      <c r="I216" s="6">
        <f>VLOOKUP(B216,'Plantilla publicacion'!$A$3:$M$502,9,0)</f>
        <v>6</v>
      </c>
      <c r="J216" s="6" t="str">
        <f>VLOOKUP(B216,'Plantilla publicacion'!$A$3:$M$502,10,0)</f>
        <v>Númerica</v>
      </c>
      <c r="K216" s="7" t="str">
        <f>VLOOKUP(B216,'Plantilla publicacion'!$A$3:$M$502,11,0)</f>
        <v>2025-02-11</v>
      </c>
      <c r="L216" s="7" t="str">
        <f>VLOOKUP(B216,'Plantilla publicacion'!$A$3:$M$502,12,0)</f>
        <v>2025-11-28</v>
      </c>
      <c r="M216" s="59"/>
      <c r="N216" s="110" t="str">
        <f>VLOOKUP(B216,'Plantilla publicacion'!$A$3:$M$502,13,0)</f>
        <v>7100-DIRECCIÓN DE INVESTIGACIONES DE PROTECCIÓN DE DATOS PERSONALES;
73-GRUPO DE TRABAJO DE COMUNICACION</v>
      </c>
    </row>
    <row r="217" spans="1:14" s="12" customFormat="1" ht="48" customHeight="1" thickBot="1" x14ac:dyDescent="0.3">
      <c r="A217" s="13" t="str">
        <f>VLOOKUP(B217,'Plantilla publicacion'!$A$3:$B$502,2,0)</f>
        <v>Actividad propia</v>
      </c>
      <c r="B217" s="111" t="s">
        <v>1068</v>
      </c>
      <c r="C217" s="165"/>
      <c r="D217" s="165">
        <f>VLOOKUP(B217,'Plantilla publicacion'!$A$3:$M$502,6,0)</f>
        <v>0</v>
      </c>
      <c r="E217" s="165"/>
      <c r="F217" s="165"/>
      <c r="G217" s="165">
        <f>VLOOKUP(B217,'Plantilla publicacion'!$A$3:$M$502,7,0)</f>
        <v>0</v>
      </c>
      <c r="H217" s="113" t="str">
        <f>VLOOKUP(B217,'Plantilla publicacion'!$A$3:$M$502,8,0)</f>
        <v>Realizar informes de capacitaciones realizadas  (Informe elaborado)</v>
      </c>
      <c r="I217" s="113">
        <f>VLOOKUP(B217,'Plantilla publicacion'!$A$3:$M$502,9,0)</f>
        <v>6</v>
      </c>
      <c r="J217" s="113" t="str">
        <f>VLOOKUP(B217,'Plantilla publicacion'!$A$3:$M$502,10,0)</f>
        <v>Númerica</v>
      </c>
      <c r="K217" s="114" t="str">
        <f>VLOOKUP(B217,'Plantilla publicacion'!$A$3:$M$502,11,0)</f>
        <v>2025-02-11</v>
      </c>
      <c r="L217" s="114" t="str">
        <f>VLOOKUP(B217,'Plantilla publicacion'!$A$3:$M$502,12,0)</f>
        <v>2025-12-16</v>
      </c>
      <c r="M217" s="115"/>
      <c r="N217" s="116" t="str">
        <f>VLOOKUP(B217,'Plantilla publicacion'!$A$3:$M$502,13,0)</f>
        <v>7100-DIRECCIÓN DE INVESTIGACIONES DE PROTECCIÓN DE DATOS PERSONALES</v>
      </c>
    </row>
    <row r="218" spans="1:14" s="12" customFormat="1" ht="38.25" x14ac:dyDescent="0.25">
      <c r="A218" s="5" t="str">
        <f>VLOOKUP(B218,'Plantilla publicacion'!$A$3:$B$502,2,0)</f>
        <v>Producto</v>
      </c>
      <c r="B218" s="15" t="s">
        <v>1102</v>
      </c>
      <c r="C218" s="164" t="str">
        <f>VLOOKUP(B218,'Plantilla publicacion'!$A$3:$R$502,17,0)</f>
        <v>PND - 5-31-5-b- Convergencia regional - Entidades públicas territoriales y nacionales fortalecidas / PES - Transformación Institucional</v>
      </c>
      <c r="D218" s="164" t="str">
        <f>VLOOKUP(B218,'Plantilla publicacion'!$A$3:$M$502,6,0)</f>
        <v>60-Fortalecer el Sistema Integral de Gestión Institucional en el marco del Modelo Integrado de Planeación y gestión para mejorar la prestación del servicio.</v>
      </c>
      <c r="E218" s="164" t="str">
        <f>VLOOKUP(B218,'Plantilla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18" s="164" t="str">
        <f>VLOOKUP(B218,'Plantilla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8" s="164" t="str">
        <f>VLOOKUP(B218,'Plantilla publicacion'!$A$3:$M$502,7,0)</f>
        <v>C-3599-0200-0005-53105b</v>
      </c>
      <c r="H218" s="15" t="str">
        <f>VLOOKUP(B218,'Plantilla publicacion'!$A$3:$M$502,8,0)</f>
        <v>Estrategia Integral de Relacionamiento Ciudadano, orientada al fortalecimiento de la relación entre la entidad y los ciudadanos, promoviendo la participación, el servicio eficiente y la confianza mutua, ejecutada (Informe de actividades realizadas )</v>
      </c>
      <c r="I218" s="15">
        <f>VLOOKUP(B218,'Plantilla publicacion'!$A$3:$M$502,9,0)</f>
        <v>100</v>
      </c>
      <c r="J218" s="15" t="str">
        <f>VLOOKUP(B218,'Plantilla publicacion'!$A$3:$M$502,10,0)</f>
        <v>Porcentual</v>
      </c>
      <c r="K218" s="15" t="str">
        <f>VLOOKUP(B218,'Plantilla publicacion'!$A$3:$M$502,11,0)</f>
        <v>2025-01-15</v>
      </c>
      <c r="L218" s="15" t="str">
        <f>VLOOKUP(B218,'Plantilla publicacion'!$A$3:$M$502,12,0)</f>
        <v>2025-11-14</v>
      </c>
      <c r="M218" s="15">
        <f>IF(ISERROR(VLOOKUP(B218,'Plantilla publicacion'!$A$3:$P$501,16,0)),"NA",VLOOKUP(B218,'Plantilla publicacion'!$A$3:$P$501,16,0))</f>
        <v>0</v>
      </c>
      <c r="N218" s="15" t="str">
        <f>VLOOKUP(B218,'Plantilla publicacion'!$A$3:$M$502,13,0)</f>
        <v>72-GRUPO DE TRABAJO DE ATENCION AL CIUDADANO</v>
      </c>
    </row>
    <row r="219" spans="1:14" s="12" customFormat="1" ht="48" customHeight="1" x14ac:dyDescent="0.25">
      <c r="A219" s="13" t="str">
        <f>VLOOKUP(B219,'Plantilla publicacion'!$A$3:$B$502,2,0)</f>
        <v>Actividad propia</v>
      </c>
      <c r="B219" s="6" t="s">
        <v>1104</v>
      </c>
      <c r="C219" s="164"/>
      <c r="D219" s="164">
        <f>VLOOKUP(B219,'Plantilla publicacion'!$A$3:$M$502,6,0)</f>
        <v>0</v>
      </c>
      <c r="E219" s="164"/>
      <c r="F219" s="164"/>
      <c r="G219" s="164">
        <f>VLOOKUP(B219,'Plantilla publicacion'!$A$3:$M$502,7,0)</f>
        <v>0</v>
      </c>
      <c r="H219" s="6" t="str">
        <f>VLOOKUP(B219,'Plantilla publicacion'!$A$3:$M$502,8,0)</f>
        <v>Diseñar la estrategia de relacionamiento con la ciudadanía SIC 2025  que incluya el plan de trabajo para su ejecución (Documento de estrategia que incluya plan de trabajo)</v>
      </c>
      <c r="I219" s="6">
        <f>VLOOKUP(B219,'Plantilla publicacion'!$A$3:$M$502,9,0)</f>
        <v>1</v>
      </c>
      <c r="J219" s="6" t="str">
        <f>VLOOKUP(B219,'Plantilla publicacion'!$A$3:$M$502,10,0)</f>
        <v>Númerica</v>
      </c>
      <c r="K219" s="7" t="str">
        <f>VLOOKUP(B219,'Plantilla publicacion'!$A$3:$M$502,11,0)</f>
        <v>2025-01-15</v>
      </c>
      <c r="L219" s="7" t="str">
        <f>VLOOKUP(B219,'Plantilla publicacion'!$A$3:$M$502,12,0)</f>
        <v>2025-02-18</v>
      </c>
      <c r="M219" s="59"/>
      <c r="N219" s="17" t="str">
        <f>VLOOKUP(B219,'Plantilla publicacion'!$A$3:$M$502,13,0)</f>
        <v>72-GRUPO DE TRABAJO DE ATENCION AL CIUDADANO</v>
      </c>
    </row>
    <row r="220" spans="1:14" s="12" customFormat="1" ht="48" customHeight="1" x14ac:dyDescent="0.25">
      <c r="A220" s="13" t="str">
        <f>VLOOKUP(B220,'Plantilla publicacion'!$A$3:$B$502,2,0)</f>
        <v>Actividad propia</v>
      </c>
      <c r="B220" s="6" t="s">
        <v>1106</v>
      </c>
      <c r="C220" s="164"/>
      <c r="D220" s="164">
        <f>VLOOKUP(B220,'Plantilla publicacion'!$A$3:$M$502,6,0)</f>
        <v>0</v>
      </c>
      <c r="E220" s="164"/>
      <c r="F220" s="164"/>
      <c r="G220" s="164">
        <f>VLOOKUP(B220,'Plantilla publicacion'!$A$3:$M$502,7,0)</f>
        <v>0</v>
      </c>
      <c r="H220" s="6" t="str">
        <f>VLOOKUP(B220,'Plantilla publicacion'!$A$3:$M$502,8,0)</f>
        <v>Comunicar a los grupos de valor la Estrategia de relacionamiento diseñada  (Capturas de pantalla de la divulgación en la página web y redes sociales)</v>
      </c>
      <c r="I220" s="6">
        <f>VLOOKUP(B220,'Plantilla publicacion'!$A$3:$M$502,9,0)</f>
        <v>1</v>
      </c>
      <c r="J220" s="6" t="str">
        <f>VLOOKUP(B220,'Plantilla publicacion'!$A$3:$M$502,10,0)</f>
        <v>Númerica</v>
      </c>
      <c r="K220" s="7" t="str">
        <f>VLOOKUP(B220,'Plantilla publicacion'!$A$3:$M$502,11,0)</f>
        <v>2025-02-19</v>
      </c>
      <c r="L220" s="7" t="str">
        <f>VLOOKUP(B220,'Plantilla publicacion'!$A$3:$M$502,12,0)</f>
        <v>2025-02-28</v>
      </c>
      <c r="M220" s="59"/>
      <c r="N220" s="17" t="str">
        <f>VLOOKUP(B220,'Plantilla publicacion'!$A$3:$M$502,13,0)</f>
        <v>72-GRUPO DE TRABAJO DE ATENCION AL CIUDADANO</v>
      </c>
    </row>
    <row r="221" spans="1:14" s="12" customFormat="1" ht="48" customHeight="1" x14ac:dyDescent="0.25">
      <c r="A221" s="13" t="str">
        <f>VLOOKUP(B221,'Plantilla publicacion'!$A$3:$B$502,2,0)</f>
        <v>Actividad propia</v>
      </c>
      <c r="B221" s="6" t="s">
        <v>1109</v>
      </c>
      <c r="C221" s="164"/>
      <c r="D221" s="164">
        <f>VLOOKUP(B221,'Plantilla publicacion'!$A$3:$M$502,6,0)</f>
        <v>0</v>
      </c>
      <c r="E221" s="164"/>
      <c r="F221" s="164"/>
      <c r="G221" s="164">
        <f>VLOOKUP(B221,'Plantilla publicacion'!$A$3:$M$502,7,0)</f>
        <v>0</v>
      </c>
      <c r="H221" s="6" t="str">
        <f>VLOOKUP(B221,'Plantilla publicacion'!$A$3:$M$502,8,0)</f>
        <v>Desarrollar laboratorios de simplicidad para traducir a lenguaje claro documentos de alto tráfico de cara a la ciudadanía  (Informe con el resultado de los laboratorios)</v>
      </c>
      <c r="I221" s="6">
        <f>VLOOKUP(B221,'Plantilla publicacion'!$A$3:$M$502,9,0)</f>
        <v>2</v>
      </c>
      <c r="J221" s="6" t="str">
        <f>VLOOKUP(B221,'Plantilla publicacion'!$A$3:$M$502,10,0)</f>
        <v>Númerica</v>
      </c>
      <c r="K221" s="7" t="str">
        <f>VLOOKUP(B221,'Plantilla publicacion'!$A$3:$M$502,11,0)</f>
        <v>2025-03-03</v>
      </c>
      <c r="L221" s="7" t="str">
        <f>VLOOKUP(B221,'Plantilla publicacion'!$A$3:$M$502,12,0)</f>
        <v>2025-09-30</v>
      </c>
      <c r="M221" s="59"/>
      <c r="N221" s="17" t="str">
        <f>VLOOKUP(B221,'Plantilla publicacion'!$A$3:$M$502,13,0)</f>
        <v>72-GRUPO DE TRABAJO DE ATENCION AL CIUDADANO</v>
      </c>
    </row>
    <row r="222" spans="1:14" s="12" customFormat="1" ht="25.5" x14ac:dyDescent="0.25">
      <c r="A222" s="13" t="str">
        <f>VLOOKUP(B222,'Plantilla publicacion'!$A$3:$B$502,2,0)</f>
        <v>Actividad propia</v>
      </c>
      <c r="B222" s="6" t="s">
        <v>1111</v>
      </c>
      <c r="C222" s="164"/>
      <c r="D222" s="164">
        <f>VLOOKUP(B222,'Plantilla publicacion'!$A$3:$M$502,6,0)</f>
        <v>0</v>
      </c>
      <c r="E222" s="164"/>
      <c r="F222" s="164"/>
      <c r="G222" s="164">
        <f>VLOOKUP(B222,'Plantilla publicacion'!$A$3:$M$502,7,0)</f>
        <v>0</v>
      </c>
      <c r="H222" s="6" t="str">
        <f>VLOOKUP(B222,'Plantilla publicacion'!$A$3:$M$502,8,0)</f>
        <v>Traducir la Carta de Trato Digno dirigida a la ciudadanía en una lengua étnica y en braille  (Dos traducciones realizadas)</v>
      </c>
      <c r="I222" s="6">
        <f>VLOOKUP(B222,'Plantilla publicacion'!$A$3:$M$502,9,0)</f>
        <v>2</v>
      </c>
      <c r="J222" s="6" t="str">
        <f>VLOOKUP(B222,'Plantilla publicacion'!$A$3:$M$502,10,0)</f>
        <v>Númerica</v>
      </c>
      <c r="K222" s="7" t="str">
        <f>VLOOKUP(B222,'Plantilla publicacion'!$A$3:$M$502,11,0)</f>
        <v>2025-04-01</v>
      </c>
      <c r="L222" s="7" t="str">
        <f>VLOOKUP(B222,'Plantilla publicacion'!$A$3:$M$502,12,0)</f>
        <v>2025-08-29</v>
      </c>
      <c r="M222" s="59"/>
      <c r="N222" s="17" t="str">
        <f>VLOOKUP(B222,'Plantilla publicacion'!$A$3:$M$502,13,0)</f>
        <v>72-GRUPO DE TRABAJO DE ATENCION AL CIUDADANO</v>
      </c>
    </row>
    <row r="223" spans="1:14" s="12" customFormat="1" ht="48" customHeight="1" x14ac:dyDescent="0.25">
      <c r="A223" s="13" t="str">
        <f>VLOOKUP(B223,'Plantilla publicacion'!$A$3:$B$502,2,0)</f>
        <v>Actividad propia</v>
      </c>
      <c r="B223" s="6" t="s">
        <v>1113</v>
      </c>
      <c r="C223" s="164"/>
      <c r="D223" s="164">
        <f>VLOOKUP(B223,'Plantilla publicacion'!$A$3:$M$502,6,0)</f>
        <v>0</v>
      </c>
      <c r="E223" s="164"/>
      <c r="F223" s="164"/>
      <c r="G223" s="164">
        <f>VLOOKUP(B223,'Plantilla publicacion'!$A$3:$M$502,7,0)</f>
        <v>0</v>
      </c>
      <c r="H223" s="6" t="str">
        <f>VLOOKUP(B223,'Plantilla publicacion'!$A$3:$M$502,8,0)</f>
        <v>Promover el uso de los canales virtuales a través de campañas de comunicación interna y externa  (Evidencias de las campañas realizadas)</v>
      </c>
      <c r="I223" s="6">
        <f>VLOOKUP(B223,'Plantilla publicacion'!$A$3:$M$502,9,0)</f>
        <v>2</v>
      </c>
      <c r="J223" s="6" t="str">
        <f>VLOOKUP(B223,'Plantilla publicacion'!$A$3:$M$502,10,0)</f>
        <v>Númerica</v>
      </c>
      <c r="K223" s="7" t="str">
        <f>VLOOKUP(B223,'Plantilla publicacion'!$A$3:$M$502,11,0)</f>
        <v>2025-04-07</v>
      </c>
      <c r="L223" s="7" t="str">
        <f>VLOOKUP(B223,'Plantilla publicacion'!$A$3:$M$502,12,0)</f>
        <v>2025-09-30</v>
      </c>
      <c r="M223" s="59"/>
      <c r="N223" s="17" t="str">
        <f>VLOOKUP(B223,'Plantilla publicacion'!$A$3:$M$502,13,0)</f>
        <v>72-GRUPO DE TRABAJO DE ATENCION AL CIUDADANO</v>
      </c>
    </row>
    <row r="224" spans="1:14" s="12" customFormat="1" ht="48" customHeight="1" x14ac:dyDescent="0.25">
      <c r="A224" s="13" t="str">
        <f>VLOOKUP(B224,'Plantilla publicacion'!$A$3:$B$502,2,0)</f>
        <v>Actividad propia</v>
      </c>
      <c r="B224" s="6" t="s">
        <v>1115</v>
      </c>
      <c r="C224" s="164"/>
      <c r="D224" s="164">
        <f>VLOOKUP(B224,'Plantilla publicacion'!$A$3:$M$502,6,0)</f>
        <v>0</v>
      </c>
      <c r="E224" s="164"/>
      <c r="F224" s="164"/>
      <c r="G224" s="164">
        <f>VLOOKUP(B224,'Plantilla publicacion'!$A$3:$M$502,7,0)</f>
        <v>0</v>
      </c>
      <c r="H224" s="6" t="str">
        <f>VLOOKUP(B224,'Plantilla publicacion'!$A$3:$M$502,8,0)</f>
        <v>Desarrollar jornadas de socialización de lineamientos de Atención al Ciudadano a nivel interno  (Evidencias de socialización)</v>
      </c>
      <c r="I224" s="6">
        <f>VLOOKUP(B224,'Plantilla publicacion'!$A$3:$M$502,9,0)</f>
        <v>2</v>
      </c>
      <c r="J224" s="6" t="str">
        <f>VLOOKUP(B224,'Plantilla publicacion'!$A$3:$M$502,10,0)</f>
        <v>Númerica</v>
      </c>
      <c r="K224" s="7" t="str">
        <f>VLOOKUP(B224,'Plantilla publicacion'!$A$3:$M$502,11,0)</f>
        <v>2025-05-02</v>
      </c>
      <c r="L224" s="7" t="str">
        <f>VLOOKUP(B224,'Plantilla publicacion'!$A$3:$M$502,12,0)</f>
        <v>2025-09-30</v>
      </c>
      <c r="M224" s="59"/>
      <c r="N224" s="17" t="str">
        <f>VLOOKUP(B224,'Plantilla publicacion'!$A$3:$M$502,13,0)</f>
        <v>72-GRUPO DE TRABAJO DE ATENCION AL CIUDADANO</v>
      </c>
    </row>
    <row r="225" spans="1:14" s="12" customFormat="1" ht="48" customHeight="1" x14ac:dyDescent="0.25">
      <c r="A225" s="13" t="str">
        <f>VLOOKUP(B225,'Plantilla publicacion'!$A$3:$B$502,2,0)</f>
        <v>Actividad propia</v>
      </c>
      <c r="B225" s="6" t="s">
        <v>1117</v>
      </c>
      <c r="C225" s="164"/>
      <c r="D225" s="164">
        <f>VLOOKUP(B225,'Plantilla publicacion'!$A$3:$M$502,6,0)</f>
        <v>0</v>
      </c>
      <c r="E225" s="164"/>
      <c r="F225" s="164"/>
      <c r="G225" s="164">
        <f>VLOOKUP(B225,'Plantilla publicacion'!$A$3:$M$502,7,0)</f>
        <v>0</v>
      </c>
      <c r="H225" s="6" t="str">
        <f>VLOOKUP(B225,'Plantilla publicacion'!$A$3:$M$502,8,0)</f>
        <v>Ejecutar el plan de trabajo de la estrategia de relacionamiento con la ciudadanía SIC 2025 (Informe de ejecución de estrategia de relacionamiento elaborado)</v>
      </c>
      <c r="I225" s="6">
        <f>VLOOKUP(B225,'Plantilla publicacion'!$A$3:$M$502,9,0)</f>
        <v>100</v>
      </c>
      <c r="J225" s="6" t="str">
        <f>VLOOKUP(B225,'Plantilla publicacion'!$A$3:$M$502,10,0)</f>
        <v>Porcentual</v>
      </c>
      <c r="K225" s="7" t="str">
        <f>VLOOKUP(B225,'Plantilla publicacion'!$A$3:$M$502,11,0)</f>
        <v>2025-05-02</v>
      </c>
      <c r="L225" s="7" t="str">
        <f>VLOOKUP(B225,'Plantilla publicacion'!$A$3:$M$502,12,0)</f>
        <v>2025-09-30</v>
      </c>
      <c r="M225" s="59"/>
      <c r="N225" s="17" t="str">
        <f>VLOOKUP(B225,'Plantilla publicacion'!$A$3:$M$502,13,0)</f>
        <v>72-GRUPO DE TRABAJO DE ATENCION AL CIUDADANO</v>
      </c>
    </row>
    <row r="226" spans="1:14" s="12" customFormat="1" ht="48" customHeight="1" thickBot="1" x14ac:dyDescent="0.3">
      <c r="A226" s="13" t="str">
        <f>VLOOKUP(B226,'Plantilla publicacion'!$A$3:$B$502,2,0)</f>
        <v>Actividad propia</v>
      </c>
      <c r="B226" s="11" t="s">
        <v>1118</v>
      </c>
      <c r="C226" s="164"/>
      <c r="D226" s="164">
        <f>VLOOKUP(B226,'Plantilla publicacion'!$A$3:$M$502,6,0)</f>
        <v>0</v>
      </c>
      <c r="E226" s="164"/>
      <c r="F226" s="164"/>
      <c r="G226" s="164">
        <f>VLOOKUP(B226,'Plantilla publicacion'!$A$3:$M$502,7,0)</f>
        <v>0</v>
      </c>
      <c r="H226" s="11" t="str">
        <f>VLOOKUP(B226,'Plantilla publicacion'!$A$3:$M$502,8,0)</f>
        <v>Elaborar y publicar informe con el resultado de la implementación de la estrategia de relacionamiento  (Informe publicado en el página web)</v>
      </c>
      <c r="I226" s="11">
        <f>VLOOKUP(B226,'Plantilla publicacion'!$A$3:$M$502,9,0)</f>
        <v>1</v>
      </c>
      <c r="J226" s="11" t="str">
        <f>VLOOKUP(B226,'Plantilla publicacion'!$A$3:$M$502,10,0)</f>
        <v>Númerica</v>
      </c>
      <c r="K226" s="117" t="str">
        <f>VLOOKUP(B226,'Plantilla publicacion'!$A$3:$M$502,11,0)</f>
        <v>2025-10-01</v>
      </c>
      <c r="L226" s="117" t="str">
        <f>VLOOKUP(B226,'Plantilla publicacion'!$A$3:$M$502,12,0)</f>
        <v>2025-11-14</v>
      </c>
      <c r="M226" s="118"/>
      <c r="N226" s="119" t="str">
        <f>VLOOKUP(B226,'Plantilla publicacion'!$A$3:$M$502,13,0)</f>
        <v>72-GRUPO DE TRABAJO DE ATENCION AL CIUDADANO</v>
      </c>
    </row>
    <row r="227" spans="1:14" s="12" customFormat="1" ht="89.25" x14ac:dyDescent="0.25">
      <c r="A227" s="5" t="str">
        <f>VLOOKUP(B227,'Plantilla publicacion'!$A$3:$B$502,2,0)</f>
        <v>Producto</v>
      </c>
      <c r="B227" s="105" t="s">
        <v>1128</v>
      </c>
      <c r="C227" s="166" t="str">
        <f>VLOOKUP(B227,'Plantilla publicacion'!$A$3:$R$502,17,0)</f>
        <v>PND - 5-31-5-b- Convergencia regional - Entidades públicas territoriales y nacionales fortalecidas / PES - Cierre de brechas territoriales</v>
      </c>
      <c r="D227" s="166" t="str">
        <f>VLOOKUP(B227,'Plantilla publicacion'!$A$3:$M$502,6,0)</f>
        <v>58-Promover el enfoque preventivo, diferencial y territorial en el que hacer misional de la entidad</v>
      </c>
      <c r="E227" s="166" t="str">
        <f>VLOOKUP(B227,'Plantilla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7" s="166" t="str">
        <f>VLOOKUP(B227,'Plantilla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7" s="166" t="str">
        <f>VLOOKUP(B227,'Plantilla publicacion'!$A$3:$M$502,7,0)</f>
        <v>C-3599-0200-0005-53105b</v>
      </c>
      <c r="H227" s="107" t="str">
        <f>VLOOKUP(B227,'Plantilla publicacion'!$A$3:$M$502,8,0)</f>
        <v>Programa de atención a la ciudadanía con enfoque diferencial implementado. (Informe de actividades realizadas )</v>
      </c>
      <c r="I227" s="107">
        <f>VLOOKUP(B227,'Plantilla publicacion'!$A$3:$M$502,9,0)</f>
        <v>1</v>
      </c>
      <c r="J227" s="107" t="str">
        <f>VLOOKUP(B227,'Plantilla publicacion'!$A$3:$M$502,10,0)</f>
        <v>Númerica</v>
      </c>
      <c r="K227" s="107" t="str">
        <f>VLOOKUP(B227,'Plantilla publicacion'!$A$3:$M$502,11,0)</f>
        <v>2025-02-03</v>
      </c>
      <c r="L227" s="107" t="str">
        <f>VLOOKUP(B227,'Plantilla publicacion'!$A$3:$M$502,12,0)</f>
        <v>2025-11-28</v>
      </c>
      <c r="M227" s="107">
        <f>IF(ISERROR(VLOOKUP(B227,'Plantilla publicacion'!$A$3:$P$501,16,0)),"NA",VLOOKUP(B227,'Plantilla publicacion'!$A$3:$P$501,16,0))</f>
        <v>0</v>
      </c>
      <c r="N227" s="108" t="str">
        <f>VLOOKUP(B227,'Plantilla publicacion'!$A$3:$M$502,13,0)</f>
        <v>142-GRUPO DE TRABAJO DE SERVICIOS ADMINISTRATIVOS Y RECURSOS FÍSICOS;
20-OFICINA DE TECNOLOGÍA E INFORMÁTICA;
72-GRUPO DE TRABAJO DE ATENCION AL CIUDADANO</v>
      </c>
    </row>
    <row r="228" spans="1:14" s="12" customFormat="1" ht="48" customHeight="1" x14ac:dyDescent="0.25">
      <c r="A228" s="13" t="str">
        <f>VLOOKUP(B228,'Plantilla publicacion'!$A$3:$B$502,2,0)</f>
        <v>Actividad propia</v>
      </c>
      <c r="B228" s="109" t="s">
        <v>1130</v>
      </c>
      <c r="C228" s="164"/>
      <c r="D228" s="164">
        <f>VLOOKUP(B228,'Plantilla publicacion'!$A$3:$M$502,6,0)</f>
        <v>0</v>
      </c>
      <c r="E228" s="164"/>
      <c r="F228" s="164"/>
      <c r="G228" s="164">
        <f>VLOOKUP(B228,'Plantilla publicacion'!$A$3:$M$502,7,0)</f>
        <v>0</v>
      </c>
      <c r="H228" s="6" t="str">
        <f>VLOOKUP(B228,'Plantilla publicacion'!$A$3:$M$502,8,0)</f>
        <v>Identificar e intervenir los canales y servicios a los que se aplicará el enfoque diferencial (Documento con la propuesta de intervención de canales/servicios)</v>
      </c>
      <c r="I228" s="6">
        <f>VLOOKUP(B228,'Plantilla publicacion'!$A$3:$M$502,9,0)</f>
        <v>1</v>
      </c>
      <c r="J228" s="6" t="str">
        <f>VLOOKUP(B228,'Plantilla publicacion'!$A$3:$M$502,10,0)</f>
        <v>Númerica</v>
      </c>
      <c r="K228" s="7" t="str">
        <f>VLOOKUP(B228,'Plantilla publicacion'!$A$3:$M$502,11,0)</f>
        <v>2025-02-03</v>
      </c>
      <c r="L228" s="7" t="str">
        <f>VLOOKUP(B228,'Plantilla publicacion'!$A$3:$M$502,12,0)</f>
        <v>2025-03-14</v>
      </c>
      <c r="M228" s="59"/>
      <c r="N228" s="110" t="str">
        <f>VLOOKUP(B228,'Plantilla publicacion'!$A$3:$M$502,13,0)</f>
        <v>72-GRUPO DE TRABAJO DE ATENCION AL CIUDADANO</v>
      </c>
    </row>
    <row r="229" spans="1:14" s="12" customFormat="1" ht="48" customHeight="1" x14ac:dyDescent="0.25">
      <c r="A229" s="13" t="str">
        <f>VLOOKUP(B229,'Plantilla publicacion'!$A$3:$B$502,2,0)</f>
        <v>Actividad propia</v>
      </c>
      <c r="B229" s="109" t="s">
        <v>1132</v>
      </c>
      <c r="C229" s="164"/>
      <c r="D229" s="164">
        <f>VLOOKUP(B229,'Plantilla publicacion'!$A$3:$M$502,6,0)</f>
        <v>0</v>
      </c>
      <c r="E229" s="164"/>
      <c r="F229" s="164"/>
      <c r="G229" s="164">
        <f>VLOOKUP(B229,'Plantilla publicacion'!$A$3:$M$502,7,0)</f>
        <v>0</v>
      </c>
      <c r="H229" s="6" t="str">
        <f>VLOOKUP(B229,'Plantilla publicacion'!$A$3:$M$502,8,0)</f>
        <v>Implementar la señalización inclusiva en otro lenguaje o idioma para los puntos priorizados de atención al ciudadano presenciales a nivel nacional (Informe de implementación)</v>
      </c>
      <c r="I229" s="6">
        <f>VLOOKUP(B229,'Plantilla publicacion'!$A$3:$M$502,9,0)</f>
        <v>1</v>
      </c>
      <c r="J229" s="6" t="str">
        <f>VLOOKUP(B229,'Plantilla publicacion'!$A$3:$M$502,10,0)</f>
        <v>Númerica</v>
      </c>
      <c r="K229" s="7" t="str">
        <f>VLOOKUP(B229,'Plantilla publicacion'!$A$3:$M$502,11,0)</f>
        <v>2025-03-18</v>
      </c>
      <c r="L229" s="7" t="str">
        <f>VLOOKUP(B229,'Plantilla publicacion'!$A$3:$M$502,12,0)</f>
        <v>2025-04-30</v>
      </c>
      <c r="M229" s="59"/>
      <c r="N229" s="110" t="str">
        <f>VLOOKUP(B229,'Plantilla publicacion'!$A$3:$M$502,13,0)</f>
        <v>142-GRUPO DE TRABAJO DE SERVICIOS ADMINISTRATIVOS Y RECURSOS FÍSICOS;
72-GRUPO DE TRABAJO DE ATENCION AL CIUDADANO</v>
      </c>
    </row>
    <row r="230" spans="1:14" s="12" customFormat="1" ht="48" customHeight="1" x14ac:dyDescent="0.25">
      <c r="A230" s="13" t="str">
        <f>VLOOKUP(B230,'Plantilla publicacion'!$A$3:$B$502,2,0)</f>
        <v>Actividad propia</v>
      </c>
      <c r="B230" s="109" t="s">
        <v>1135</v>
      </c>
      <c r="C230" s="164"/>
      <c r="D230" s="164">
        <f>VLOOKUP(B230,'Plantilla publicacion'!$A$3:$M$502,6,0)</f>
        <v>0</v>
      </c>
      <c r="E230" s="164"/>
      <c r="F230" s="164"/>
      <c r="G230" s="164">
        <f>VLOOKUP(B230,'Plantilla publicacion'!$A$3:$M$502,7,0)</f>
        <v>0</v>
      </c>
      <c r="H230" s="6" t="str">
        <f>VLOOKUP(B230,'Plantilla publicacion'!$A$3:$M$502,8,0)</f>
        <v>Desarrolla jornada  con las entidades líderes en la atención incluyente y documentar las buenas prácticas en la materia (Documento de buenas prácticas identificadas)</v>
      </c>
      <c r="I230" s="6">
        <f>VLOOKUP(B230,'Plantilla publicacion'!$A$3:$M$502,9,0)</f>
        <v>1</v>
      </c>
      <c r="J230" s="6" t="str">
        <f>VLOOKUP(B230,'Plantilla publicacion'!$A$3:$M$502,10,0)</f>
        <v>Númerica</v>
      </c>
      <c r="K230" s="7" t="str">
        <f>VLOOKUP(B230,'Plantilla publicacion'!$A$3:$M$502,11,0)</f>
        <v>2025-04-01</v>
      </c>
      <c r="L230" s="7" t="str">
        <f>VLOOKUP(B230,'Plantilla publicacion'!$A$3:$M$502,12,0)</f>
        <v>2025-06-04</v>
      </c>
      <c r="M230" s="59"/>
      <c r="N230" s="110" t="str">
        <f>VLOOKUP(B230,'Plantilla publicacion'!$A$3:$M$502,13,0)</f>
        <v>72-GRUPO DE TRABAJO DE ATENCION AL CIUDADANO</v>
      </c>
    </row>
    <row r="231" spans="1:14" s="12" customFormat="1" ht="48" customHeight="1" x14ac:dyDescent="0.25">
      <c r="A231" s="13" t="str">
        <f>VLOOKUP(B231,'Plantilla publicacion'!$A$3:$B$502,2,0)</f>
        <v>Actividad propia</v>
      </c>
      <c r="B231" s="109" t="s">
        <v>1138</v>
      </c>
      <c r="C231" s="164"/>
      <c r="D231" s="164">
        <f>VLOOKUP(B231,'Plantilla publicacion'!$A$3:$M$502,6,0)</f>
        <v>0</v>
      </c>
      <c r="E231" s="164"/>
      <c r="F231" s="164"/>
      <c r="G231" s="164">
        <f>VLOOKUP(B231,'Plantilla publicacion'!$A$3:$M$502,7,0)</f>
        <v>0</v>
      </c>
      <c r="H231" s="6" t="str">
        <f>VLOOKUP(B231,'Plantilla publicacion'!$A$3:$M$502,8,0)</f>
        <v>Rediseñar el menú de atención y servicios a la ciudadanía con mejoras en la accesibilidad y experiencia de los usuarios  (Menú destacado actualizado)</v>
      </c>
      <c r="I231" s="6">
        <f>VLOOKUP(B231,'Plantilla publicacion'!$A$3:$M$502,9,0)</f>
        <v>1</v>
      </c>
      <c r="J231" s="6" t="str">
        <f>VLOOKUP(B231,'Plantilla publicacion'!$A$3:$M$502,10,0)</f>
        <v>Númerica</v>
      </c>
      <c r="K231" s="7" t="str">
        <f>VLOOKUP(B231,'Plantilla publicacion'!$A$3:$M$502,11,0)</f>
        <v>2025-06-03</v>
      </c>
      <c r="L231" s="7" t="str">
        <f>VLOOKUP(B231,'Plantilla publicacion'!$A$3:$M$502,12,0)</f>
        <v>2025-11-28</v>
      </c>
      <c r="M231" s="59"/>
      <c r="N231" s="110" t="str">
        <f>VLOOKUP(B231,'Plantilla publicacion'!$A$3:$M$502,13,0)</f>
        <v>20-OFICINA DE TECNOLOGÍA E INFORMÁTICA;
72-GRUPO DE TRABAJO DE ATENCION AL CIUDADANO</v>
      </c>
    </row>
    <row r="232" spans="1:14" s="12" customFormat="1" ht="48" customHeight="1" thickBot="1" x14ac:dyDescent="0.3">
      <c r="A232" s="13" t="str">
        <f>VLOOKUP(B232,'Plantilla publicacion'!$A$3:$B$502,2,0)</f>
        <v>Actividad propia</v>
      </c>
      <c r="B232" s="111" t="s">
        <v>1141</v>
      </c>
      <c r="C232" s="165"/>
      <c r="D232" s="165">
        <f>VLOOKUP(B232,'Plantilla publicacion'!$A$3:$M$502,6,0)</f>
        <v>0</v>
      </c>
      <c r="E232" s="165"/>
      <c r="F232" s="165"/>
      <c r="G232" s="165">
        <f>VLOOKUP(B232,'Plantilla publicacion'!$A$3:$M$502,7,0)</f>
        <v>0</v>
      </c>
      <c r="H232" s="113" t="str">
        <f>VLOOKUP(B232,'Plantilla publicacion'!$A$3:$M$502,8,0)</f>
        <v>Implementar fase 2 del traductor interactivo  (Adquisición pantalla y en funcionamiento)</v>
      </c>
      <c r="I232" s="113">
        <f>VLOOKUP(B232,'Plantilla publicacion'!$A$3:$M$502,9,0)</f>
        <v>1</v>
      </c>
      <c r="J232" s="113" t="str">
        <f>VLOOKUP(B232,'Plantilla publicacion'!$A$3:$M$502,10,0)</f>
        <v>Númerica</v>
      </c>
      <c r="K232" s="114" t="str">
        <f>VLOOKUP(B232,'Plantilla publicacion'!$A$3:$M$502,11,0)</f>
        <v>2025-06-20</v>
      </c>
      <c r="L232" s="114" t="str">
        <f>VLOOKUP(B232,'Plantilla publicacion'!$A$3:$M$502,12,0)</f>
        <v>2025-11-28</v>
      </c>
      <c r="M232" s="115"/>
      <c r="N232" s="116" t="str">
        <f>VLOOKUP(B232,'Plantilla publicacion'!$A$3:$M$502,13,0)</f>
        <v>20-OFICINA DE TECNOLOGÍA E INFORMÁTICA;
72-GRUPO DE TRABAJO DE ATENCION AL CIUDADANO</v>
      </c>
    </row>
    <row r="233" spans="1:14" s="12" customFormat="1" ht="25.5" x14ac:dyDescent="0.25">
      <c r="A233" s="5" t="str">
        <f>VLOOKUP(B233,'Plantilla publicacion'!$A$3:$B$502,2,0)</f>
        <v>Producto</v>
      </c>
      <c r="B233" s="15" t="s">
        <v>1143</v>
      </c>
      <c r="C233" s="164" t="str">
        <f>VLOOKUP(B233,'Plantilla publicacion'!$A$3:$R$502,17,0)</f>
        <v>PND - 5-31-5-b- Convergencia regional - Entidades públicas territoriales y nacionales fortalecidas / PES - Transformación Institucional</v>
      </c>
      <c r="D233" s="164" t="str">
        <f>VLOOKUP(B233,'Plantilla publicacion'!$A$3:$M$502,6,0)</f>
        <v>60-Fortalecer el Sistema Integral de Gestión Institucional en el marco del Modelo Integrado de Planeación y gestión para mejorar la prestación del servicio.</v>
      </c>
      <c r="E233" s="164" t="str">
        <f>VLOOKUP(B233,'Plantilla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33" s="164" t="str">
        <f>VLOOKUP(B233,'Plantilla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3" s="164" t="str">
        <f>VLOOKUP(B233,'Plantilla publicacion'!$A$3:$M$502,7,0)</f>
        <v>C-3599-0200-0005-53105b</v>
      </c>
      <c r="H233" s="15" t="str">
        <f>VLOOKUP(B233,'Plantilla publicacion'!$A$3:$M$502,8,0)</f>
        <v>Estrategia de promoción de la participación ciudadana en la SIC, formulada e implementada  (Informe de actividades realizadas )</v>
      </c>
      <c r="I233" s="15">
        <f>VLOOKUP(B233,'Plantilla publicacion'!$A$3:$M$502,9,0)</f>
        <v>30</v>
      </c>
      <c r="J233" s="15" t="str">
        <f>VLOOKUP(B233,'Plantilla publicacion'!$A$3:$M$502,10,0)</f>
        <v>Porcentual</v>
      </c>
      <c r="K233" s="15" t="str">
        <f>VLOOKUP(B233,'Plantilla publicacion'!$A$3:$M$502,11,0)</f>
        <v>2025-01-15</v>
      </c>
      <c r="L233" s="15" t="str">
        <f>VLOOKUP(B233,'Plantilla publicacion'!$A$3:$M$502,12,0)</f>
        <v>2025-12-15</v>
      </c>
      <c r="M233" s="15" t="str">
        <f>IF(ISERROR(VLOOKUP(B233,'Plantilla publicacion'!$A$3:$P$501,16,0)),"NA",VLOOKUP(B233,'Plantilla publicacion'!$A$3:$P$501,16,0))</f>
        <v>PES_20230281 / PEI_24</v>
      </c>
      <c r="N233" s="15" t="str">
        <f>VLOOKUP(B233,'Plantilla publicacion'!$A$3:$M$502,13,0)</f>
        <v>72-GRUPO DE TRABAJO DE ATENCION AL CIUDADANO</v>
      </c>
    </row>
    <row r="234" spans="1:14" s="12" customFormat="1" ht="48" customHeight="1" x14ac:dyDescent="0.25">
      <c r="A234" s="13" t="str">
        <f>VLOOKUP(B234,'Plantilla publicacion'!$A$3:$B$502,2,0)</f>
        <v>Actividad propia</v>
      </c>
      <c r="B234" s="6" t="s">
        <v>1145</v>
      </c>
      <c r="C234" s="164"/>
      <c r="D234" s="164">
        <f>VLOOKUP(B234,'Plantilla publicacion'!$A$3:$M$502,6,0)</f>
        <v>0</v>
      </c>
      <c r="E234" s="164"/>
      <c r="F234" s="164"/>
      <c r="G234" s="164">
        <f>VLOOKUP(B234,'Plantilla publicacion'!$A$3:$M$502,7,0)</f>
        <v>0</v>
      </c>
      <c r="H234" s="6" t="str">
        <f>VLOOKUP(B234,'Plantilla publicacion'!$A$3:$M$502,8,0)</f>
        <v>Diseñar la estrategia de participación ciudadanía SIC 2025 que incluya el plan detrabajo para su ejecución (Documento de estrategia)</v>
      </c>
      <c r="I234" s="6">
        <f>VLOOKUP(B234,'Plantilla publicacion'!$A$3:$M$502,9,0)</f>
        <v>1</v>
      </c>
      <c r="J234" s="6" t="str">
        <f>VLOOKUP(B234,'Plantilla publicacion'!$A$3:$M$502,10,0)</f>
        <v>Númerica</v>
      </c>
      <c r="K234" s="7" t="str">
        <f>VLOOKUP(B234,'Plantilla publicacion'!$A$3:$M$502,11,0)</f>
        <v>2025-01-15</v>
      </c>
      <c r="L234" s="7" t="str">
        <f>VLOOKUP(B234,'Plantilla publicacion'!$A$3:$M$502,12,0)</f>
        <v>2025-02-18</v>
      </c>
      <c r="M234" s="59"/>
      <c r="N234" s="17" t="str">
        <f>VLOOKUP(B234,'Plantilla publicacion'!$A$3:$M$502,13,0)</f>
        <v>72-GRUPO DE TRABAJO DE ATENCION AL CIUDADANO</v>
      </c>
    </row>
    <row r="235" spans="1:14" s="12" customFormat="1" ht="48" customHeight="1" x14ac:dyDescent="0.25">
      <c r="A235" s="13" t="str">
        <f>VLOOKUP(B235,'Plantilla publicacion'!$A$3:$B$502,2,0)</f>
        <v>Actividad propia</v>
      </c>
      <c r="B235" s="6" t="s">
        <v>1147</v>
      </c>
      <c r="C235" s="164"/>
      <c r="D235" s="164">
        <f>VLOOKUP(B235,'Plantilla publicacion'!$A$3:$M$502,6,0)</f>
        <v>0</v>
      </c>
      <c r="E235" s="164"/>
      <c r="F235" s="164"/>
      <c r="G235" s="164">
        <f>VLOOKUP(B235,'Plantilla publicacion'!$A$3:$M$502,7,0)</f>
        <v>0</v>
      </c>
      <c r="H235" s="6" t="str">
        <f>VLOOKUP(B235,'Plantilla publicacion'!$A$3:$M$502,8,0)</f>
        <v>Comunicar a los grupos de valor la Estrategia de participación ciudadana diseñada  (Capturas de pantalla de la divulgación en la página web y redes sociales)</v>
      </c>
      <c r="I235" s="6">
        <f>VLOOKUP(B235,'Plantilla publicacion'!$A$3:$M$502,9,0)</f>
        <v>1</v>
      </c>
      <c r="J235" s="6" t="str">
        <f>VLOOKUP(B235,'Plantilla publicacion'!$A$3:$M$502,10,0)</f>
        <v>Númerica</v>
      </c>
      <c r="K235" s="7" t="str">
        <f>VLOOKUP(B235,'Plantilla publicacion'!$A$3:$M$502,11,0)</f>
        <v>2025-02-19</v>
      </c>
      <c r="L235" s="7" t="str">
        <f>VLOOKUP(B235,'Plantilla publicacion'!$A$3:$M$502,12,0)</f>
        <v>2025-02-28</v>
      </c>
      <c r="M235" s="59"/>
      <c r="N235" s="17" t="str">
        <f>VLOOKUP(B235,'Plantilla publicacion'!$A$3:$M$502,13,0)</f>
        <v>72-GRUPO DE TRABAJO DE ATENCION AL CIUDADANO</v>
      </c>
    </row>
    <row r="236" spans="1:14" s="12" customFormat="1" ht="48" customHeight="1" x14ac:dyDescent="0.25">
      <c r="A236" s="13" t="str">
        <f>VLOOKUP(B236,'Plantilla publicacion'!$A$3:$B$502,2,0)</f>
        <v>Actividad propia</v>
      </c>
      <c r="B236" s="6" t="s">
        <v>1149</v>
      </c>
      <c r="C236" s="164"/>
      <c r="D236" s="164">
        <f>VLOOKUP(B236,'Plantilla publicacion'!$A$3:$M$502,6,0)</f>
        <v>0</v>
      </c>
      <c r="E236" s="164"/>
      <c r="F236" s="164"/>
      <c r="G236" s="164">
        <f>VLOOKUP(B236,'Plantilla publicacion'!$A$3:$M$502,7,0)</f>
        <v>0</v>
      </c>
      <c r="H236" s="6" t="str">
        <f>VLOOKUP(B236,'Plantilla publicacion'!$A$3:$M$502,8,0)</f>
        <v>Ejecutar el plan de trabajo de la estrategia  (Informe trimestral de seguimiento elaborado)</v>
      </c>
      <c r="I236" s="6">
        <f>VLOOKUP(B236,'Plantilla publicacion'!$A$3:$M$502,9,0)</f>
        <v>4</v>
      </c>
      <c r="J236" s="6" t="str">
        <f>VLOOKUP(B236,'Plantilla publicacion'!$A$3:$M$502,10,0)</f>
        <v>Númerica</v>
      </c>
      <c r="K236" s="7" t="str">
        <f>VLOOKUP(B236,'Plantilla publicacion'!$A$3:$M$502,11,0)</f>
        <v>2025-03-03</v>
      </c>
      <c r="L236" s="7" t="str">
        <f>VLOOKUP(B236,'Plantilla publicacion'!$A$3:$M$502,12,0)</f>
        <v>2025-11-14</v>
      </c>
      <c r="M236" s="59"/>
      <c r="N236" s="17" t="str">
        <f>VLOOKUP(B236,'Plantilla publicacion'!$A$3:$M$502,13,0)</f>
        <v>72-GRUPO DE TRABAJO DE ATENCION AL CIUDADANO</v>
      </c>
    </row>
    <row r="237" spans="1:14" s="12" customFormat="1" ht="48" customHeight="1" thickBot="1" x14ac:dyDescent="0.3">
      <c r="A237" s="13" t="str">
        <f>VLOOKUP(B237,'Plantilla publicacion'!$A$3:$B$502,2,0)</f>
        <v>Actividad propia</v>
      </c>
      <c r="B237" s="11" t="s">
        <v>1151</v>
      </c>
      <c r="C237" s="164"/>
      <c r="D237" s="164">
        <f>VLOOKUP(B237,'Plantilla publicacion'!$A$3:$M$502,6,0)</f>
        <v>0</v>
      </c>
      <c r="E237" s="164"/>
      <c r="F237" s="164"/>
      <c r="G237" s="164">
        <f>VLOOKUP(B237,'Plantilla publicacion'!$A$3:$M$502,7,0)</f>
        <v>0</v>
      </c>
      <c r="H237" s="11" t="str">
        <f>VLOOKUP(B237,'Plantilla publicacion'!$A$3:$M$502,8,0)</f>
        <v>Elaborar y publicar informe con el resultado de la implementación de la estrategia de participación ciudadana (Informe publicado en el página web)</v>
      </c>
      <c r="I237" s="11">
        <f>VLOOKUP(B237,'Plantilla publicacion'!$A$3:$M$502,9,0)</f>
        <v>1</v>
      </c>
      <c r="J237" s="11" t="str">
        <f>VLOOKUP(B237,'Plantilla publicacion'!$A$3:$M$502,10,0)</f>
        <v>Númerica</v>
      </c>
      <c r="K237" s="117" t="str">
        <f>VLOOKUP(B237,'Plantilla publicacion'!$A$3:$M$502,11,0)</f>
        <v>2025-12-01</v>
      </c>
      <c r="L237" s="117" t="str">
        <f>VLOOKUP(B237,'Plantilla publicacion'!$A$3:$M$502,12,0)</f>
        <v>2025-12-15</v>
      </c>
      <c r="M237" s="118"/>
      <c r="N237" s="119" t="str">
        <f>VLOOKUP(B237,'Plantilla publicacion'!$A$3:$M$502,13,0)</f>
        <v>72-GRUPO DE TRABAJO DE ATENCION AL CIUDADANO</v>
      </c>
    </row>
    <row r="238" spans="1:14" s="12" customFormat="1" ht="89.25" x14ac:dyDescent="0.25">
      <c r="A238" s="5" t="str">
        <f>VLOOKUP(B238,'Plantilla publicacion'!$A$3:$B$502,2,0)</f>
        <v>Producto</v>
      </c>
      <c r="B238" s="105" t="s">
        <v>1242</v>
      </c>
      <c r="C238" s="166" t="str">
        <f>VLOOKUP(B238,'Plantilla publicacion'!$A$3:$R$502,17,0)</f>
        <v>PND - 4-04-1-c- Transformación productiva, internacionalización y acción climática - Políticas de competencia, consumidor e infraestructura de la calidad modernas / PES - Internacionalización</v>
      </c>
      <c r="D238" s="166" t="str">
        <f>VLOOKUP(B238,'Plantilla publicacion'!$A$3:$M$502,6,0)</f>
        <v>59-Generar sinergias con agentes nacionales e internacionales que permitan potenciar las capacidades de la SIC.</v>
      </c>
      <c r="E238" s="166" t="str">
        <f>VLOOKUP(B238,'Plantilla publicacion'!$A$3:$P$502,15,0)</f>
        <v>63 - 1-Generación de oportunidades de cooperación y fortalecimiento de existentes con grupos de interés y de valor.-5-Direccionamiento de la oferta institucional con productos y/o servicios con enfoque preventivo, diferencial y territorial.</v>
      </c>
      <c r="F238" s="166" t="str">
        <f>VLOOKUP(B238,'Plantilla publicacion'!$A$3:$P$502,15,0)</f>
        <v>63 - 1-Generación de oportunidades de cooperación y fortalecimiento de existentes con grupos de interés y de valor.-5-Direccionamiento de la oferta institucional con productos y/o servicios con enfoque preventivo, diferencial y territorial.</v>
      </c>
      <c r="G238" s="166" t="str">
        <f>VLOOKUP(B238,'Plantilla publicacion'!$A$3:$M$502,7,0)</f>
        <v>C-3503-0200-0011-40401c</v>
      </c>
      <c r="H238" s="107" t="str">
        <f>VLOOKUP(B238,'Plantilla publicacion'!$A$3:$M$502,8,0)</f>
        <v>II Congreso de autoridades administrativas investidas con funciones jurisdiccionales en materia de derecho de consumo, realizado.   (fotografías del evento realizado /único entregable).</v>
      </c>
      <c r="I238" s="107">
        <f>VLOOKUP(B238,'Plantilla publicacion'!$A$3:$M$502,9,0)</f>
        <v>1</v>
      </c>
      <c r="J238" s="107" t="str">
        <f>VLOOKUP(B238,'Plantilla publicacion'!$A$3:$M$502,10,0)</f>
        <v>Númerica</v>
      </c>
      <c r="K238" s="107" t="str">
        <f>VLOOKUP(B238,'Plantilla publicacion'!$A$3:$M$502,11,0)</f>
        <v>2025-02-03</v>
      </c>
      <c r="L238" s="107" t="str">
        <f>VLOOKUP(B238,'Plantilla publicacion'!$A$3:$M$502,12,0)</f>
        <v>2025-12-05</v>
      </c>
      <c r="M238" s="107">
        <f>IF(ISERROR(VLOOKUP(B238,'Plantilla publicacion'!$A$3:$P$501,16,0)),"NA",VLOOKUP(B238,'Plantilla publicacion'!$A$3:$P$501,16,0))</f>
        <v>0</v>
      </c>
      <c r="N238" s="108" t="str">
        <f>VLOOKUP(B238,'Plantilla publicacion'!$A$3:$M$502,13,0)</f>
        <v>20-OFICINA DE TECNOLOGÍA E INFORMÁTICA;
4000-DESPACHO DEL SUPERINTENDENTE DELEGADO PARA ASUNTOS JURISDICCIONALES;
73-GRUPO DE TRABAJO DE COMUNICACION</v>
      </c>
    </row>
    <row r="239" spans="1:14" s="12" customFormat="1" ht="48" customHeight="1" x14ac:dyDescent="0.25">
      <c r="A239" s="13" t="str">
        <f>VLOOKUP(B239,'Plantilla publicacion'!$A$3:$B$502,2,0)</f>
        <v>Actividad propia</v>
      </c>
      <c r="B239" s="109" t="s">
        <v>1246</v>
      </c>
      <c r="C239" s="164"/>
      <c r="D239" s="164">
        <f>VLOOKUP(B239,'Plantilla publicacion'!$A$3:$M$502,6,0)</f>
        <v>0</v>
      </c>
      <c r="E239" s="164"/>
      <c r="F239" s="164"/>
      <c r="G239" s="164">
        <f>VLOOKUP(B239,'Plantilla publicacion'!$A$3:$M$502,7,0)</f>
        <v>0</v>
      </c>
      <c r="H239" s="6" t="str">
        <f>VLOOKUP(B239,'Plantilla publicacion'!$A$3:$M$502,8,0)</f>
        <v>Solicitar publicación de la fecha del evento en el calendario de eventos de la entidad  al Grupo de trabajo de Comunicaciones   (correo electrónico enviado con la fecha del evento/único entregable)</v>
      </c>
      <c r="I239" s="6">
        <f>VLOOKUP(B239,'Plantilla publicacion'!$A$3:$M$502,9,0)</f>
        <v>1</v>
      </c>
      <c r="J239" s="6" t="str">
        <f>VLOOKUP(B239,'Plantilla publicacion'!$A$3:$M$502,10,0)</f>
        <v>Númerica</v>
      </c>
      <c r="K239" s="7" t="str">
        <f>VLOOKUP(B239,'Plantilla publicacion'!$A$3:$M$502,11,0)</f>
        <v>2025-02-03</v>
      </c>
      <c r="L239" s="7" t="str">
        <f>VLOOKUP(B239,'Plantilla publicacion'!$A$3:$M$502,12,0)</f>
        <v>2025-05-30</v>
      </c>
      <c r="M239" s="59"/>
      <c r="N239" s="110" t="str">
        <f>VLOOKUP(B239,'Plantilla publicacion'!$A$3:$M$502,13,0)</f>
        <v>4000-DESPACHO DEL SUPERINTENDENTE DELEGADO PARA ASUNTOS JURISDICCIONALES</v>
      </c>
    </row>
    <row r="240" spans="1:14" s="12" customFormat="1" ht="48" customHeight="1" x14ac:dyDescent="0.25">
      <c r="A240" s="13" t="str">
        <f>VLOOKUP(B240,'Plantilla publicacion'!$A$3:$B$502,2,0)</f>
        <v>Actividad sin participación</v>
      </c>
      <c r="B240" s="109" t="s">
        <v>1248</v>
      </c>
      <c r="C240" s="164"/>
      <c r="D240" s="164">
        <f>VLOOKUP(B240,'Plantilla publicacion'!$A$3:$M$502,6,0)</f>
        <v>0</v>
      </c>
      <c r="E240" s="164"/>
      <c r="F240" s="164"/>
      <c r="G240" s="164">
        <f>VLOOKUP(B240,'Plantilla publicacion'!$A$3:$M$502,7,0)</f>
        <v>0</v>
      </c>
      <c r="H240" s="6" t="str">
        <f>VLOOKUP(B240,'Plantilla publicacion'!$A$3:$M$502,8,0)</f>
        <v>Publicar fecha del evento en calendario de la entidad (captura de pantalla de la publicación de la fecha del evento / único entregable)</v>
      </c>
      <c r="I240" s="6">
        <f>VLOOKUP(B240,'Plantilla publicacion'!$A$3:$M$502,9,0)</f>
        <v>1</v>
      </c>
      <c r="J240" s="6" t="str">
        <f>VLOOKUP(B240,'Plantilla publicacion'!$A$3:$M$502,10,0)</f>
        <v>Númerica</v>
      </c>
      <c r="K240" s="7" t="str">
        <f>VLOOKUP(B240,'Plantilla publicacion'!$A$3:$M$502,11,0)</f>
        <v>2025-06-03</v>
      </c>
      <c r="L240" s="7" t="str">
        <f>VLOOKUP(B240,'Plantilla publicacion'!$A$3:$M$502,12,0)</f>
        <v>2025-09-05</v>
      </c>
      <c r="M240" s="59"/>
      <c r="N240" s="110" t="str">
        <f>VLOOKUP(B240,'Plantilla publicacion'!$A$3:$M$502,13,0)</f>
        <v>73-GRUPO DE TRABAJO DE COMUNICACION</v>
      </c>
    </row>
    <row r="241" spans="1:14" s="12" customFormat="1" ht="48" customHeight="1" x14ac:dyDescent="0.25">
      <c r="A241" s="13" t="str">
        <f>VLOOKUP(B241,'Plantilla publicacion'!$A$3:$B$502,2,0)</f>
        <v>Actividad propia</v>
      </c>
      <c r="B241" s="109" t="s">
        <v>1251</v>
      </c>
      <c r="C241" s="164"/>
      <c r="D241" s="164">
        <f>VLOOKUP(B241,'Plantilla publicacion'!$A$3:$M$502,6,0)</f>
        <v>0</v>
      </c>
      <c r="E241" s="164"/>
      <c r="F241" s="164"/>
      <c r="G241" s="164">
        <f>VLOOKUP(B241,'Plantilla publicacion'!$A$3:$M$502,7,0)</f>
        <v>0</v>
      </c>
      <c r="H241" s="6" t="str">
        <f>VLOOKUP(B241,'Plantilla publicacion'!$A$3:$M$502,8,0)</f>
        <v>Diligenciar check list del evento con la fecha definitiva igual a la publicada en el  calendario de eventos (documento de check list para la realización del evento / único entregable)</v>
      </c>
      <c r="I241" s="6">
        <f>VLOOKUP(B241,'Plantilla publicacion'!$A$3:$M$502,9,0)</f>
        <v>1</v>
      </c>
      <c r="J241" s="6" t="str">
        <f>VLOOKUP(B241,'Plantilla publicacion'!$A$3:$M$502,10,0)</f>
        <v>Númerica</v>
      </c>
      <c r="K241" s="7" t="str">
        <f>VLOOKUP(B241,'Plantilla publicacion'!$A$3:$M$502,11,0)</f>
        <v>2025-09-08</v>
      </c>
      <c r="L241" s="7" t="str">
        <f>VLOOKUP(B241,'Plantilla publicacion'!$A$3:$M$502,12,0)</f>
        <v>2025-10-17</v>
      </c>
      <c r="M241" s="59"/>
      <c r="N241" s="110" t="str">
        <f>VLOOKUP(B241,'Plantilla publicacion'!$A$3:$M$502,13,0)</f>
        <v>4000-DESPACHO DEL SUPERINTENDENTE DELEGADO PARA ASUNTOS JURISDICCIONALES</v>
      </c>
    </row>
    <row r="242" spans="1:14" s="12" customFormat="1" ht="48" customHeight="1" x14ac:dyDescent="0.25">
      <c r="A242" s="13" t="str">
        <f>VLOOKUP(B242,'Plantilla publicacion'!$A$3:$B$502,2,0)</f>
        <v>Actividad propia</v>
      </c>
      <c r="B242" s="109" t="s">
        <v>1254</v>
      </c>
      <c r="C242" s="164"/>
      <c r="D242" s="164">
        <f>VLOOKUP(B242,'Plantilla publicacion'!$A$3:$M$502,6,0)</f>
        <v>0</v>
      </c>
      <c r="E242" s="164"/>
      <c r="F242" s="164"/>
      <c r="G242" s="164">
        <f>VLOOKUP(B242,'Plantilla publicacion'!$A$3:$M$502,7,0)</f>
        <v>0</v>
      </c>
      <c r="H242" s="6" t="str">
        <f>VLOOKUP(B242,'Plantilla publicacion'!$A$3:$M$502,8,0)</f>
        <v>Elaborar y enviar agenda definitiva para ser publicada (correo electrónico con agenda definitiva / único entregable)</v>
      </c>
      <c r="I242" s="6">
        <f>VLOOKUP(B242,'Plantilla publicacion'!$A$3:$M$502,9,0)</f>
        <v>1</v>
      </c>
      <c r="J242" s="6" t="str">
        <f>VLOOKUP(B242,'Plantilla publicacion'!$A$3:$M$502,10,0)</f>
        <v>Númerica</v>
      </c>
      <c r="K242" s="7" t="str">
        <f>VLOOKUP(B242,'Plantilla publicacion'!$A$3:$M$502,11,0)</f>
        <v>2025-10-20</v>
      </c>
      <c r="L242" s="7" t="str">
        <f>VLOOKUP(B242,'Plantilla publicacion'!$A$3:$M$502,12,0)</f>
        <v>2025-11-07</v>
      </c>
      <c r="M242" s="59"/>
      <c r="N242" s="110" t="str">
        <f>VLOOKUP(B242,'Plantilla publicacion'!$A$3:$M$502,13,0)</f>
        <v>4000-DESPACHO DEL SUPERINTENDENTE DELEGADO PARA ASUNTOS JURISDICCIONALES</v>
      </c>
    </row>
    <row r="243" spans="1:14" s="12" customFormat="1" ht="48" customHeight="1" x14ac:dyDescent="0.25">
      <c r="A243" s="13" t="str">
        <f>VLOOKUP(B243,'Plantilla publicacion'!$A$3:$B$502,2,0)</f>
        <v>Actividad sin participación</v>
      </c>
      <c r="B243" s="109" t="s">
        <v>1258</v>
      </c>
      <c r="C243" s="164"/>
      <c r="D243" s="164">
        <f>VLOOKUP(B243,'Plantilla publicacion'!$A$3:$M$502,6,0)</f>
        <v>0</v>
      </c>
      <c r="E243" s="164"/>
      <c r="F243" s="164"/>
      <c r="G243" s="164">
        <f>VLOOKUP(B243,'Plantilla publicacion'!$A$3:$M$502,7,0)</f>
        <v>0</v>
      </c>
      <c r="H243" s="6" t="str">
        <f>VLOOKUP(B243,'Plantilla publicacion'!$A$3:$M$502,8,0)</f>
        <v>Publicar Agenda definitiva (Captura de pantalla de la publicación/ único entregable)</v>
      </c>
      <c r="I243" s="6">
        <f>VLOOKUP(B243,'Plantilla publicacion'!$A$3:$M$502,9,0)</f>
        <v>1</v>
      </c>
      <c r="J243" s="6" t="str">
        <f>VLOOKUP(B243,'Plantilla publicacion'!$A$3:$M$502,10,0)</f>
        <v>Númerica</v>
      </c>
      <c r="K243" s="7" t="str">
        <f>VLOOKUP(B243,'Plantilla publicacion'!$A$3:$M$502,11,0)</f>
        <v>2025-11-10</v>
      </c>
      <c r="L243" s="7" t="str">
        <f>VLOOKUP(B243,'Plantilla publicacion'!$A$3:$M$502,12,0)</f>
        <v>2025-11-14</v>
      </c>
      <c r="M243" s="59"/>
      <c r="N243" s="110" t="str">
        <f>VLOOKUP(B243,'Plantilla publicacion'!$A$3:$M$502,13,0)</f>
        <v>20-OFICINA DE TECNOLOGÍA E INFORMÁTICA</v>
      </c>
    </row>
    <row r="244" spans="1:14" s="12" customFormat="1" ht="48" customHeight="1" thickBot="1" x14ac:dyDescent="0.3">
      <c r="A244" s="13" t="str">
        <f>VLOOKUP(B244,'Plantilla publicacion'!$A$3:$B$502,2,0)</f>
        <v>Actividad propia</v>
      </c>
      <c r="B244" s="111" t="s">
        <v>1261</v>
      </c>
      <c r="C244" s="165"/>
      <c r="D244" s="165">
        <f>VLOOKUP(B244,'Plantilla publicacion'!$A$3:$M$502,6,0)</f>
        <v>0</v>
      </c>
      <c r="E244" s="165"/>
      <c r="F244" s="165"/>
      <c r="G244" s="165">
        <f>VLOOKUP(B244,'Plantilla publicacion'!$A$3:$M$502,7,0)</f>
        <v>0</v>
      </c>
      <c r="H244" s="113" t="str">
        <f>VLOOKUP(B244,'Plantilla publicacion'!$A$3:$M$502,8,0)</f>
        <v>Realizar el evento (fotografías del evento realizado / único entregable)</v>
      </c>
      <c r="I244" s="113">
        <f>VLOOKUP(B244,'Plantilla publicacion'!$A$3:$M$502,9,0)</f>
        <v>1</v>
      </c>
      <c r="J244" s="113" t="str">
        <f>VLOOKUP(B244,'Plantilla publicacion'!$A$3:$M$502,10,0)</f>
        <v>Númerica</v>
      </c>
      <c r="K244" s="114" t="str">
        <f>VLOOKUP(B244,'Plantilla publicacion'!$A$3:$M$502,11,0)</f>
        <v>2025-11-18</v>
      </c>
      <c r="L244" s="114" t="str">
        <f>VLOOKUP(B244,'Plantilla publicacion'!$A$3:$M$502,12,0)</f>
        <v>2025-12-05</v>
      </c>
      <c r="M244" s="115"/>
      <c r="N244" s="116" t="str">
        <f>VLOOKUP(B244,'Plantilla publicacion'!$A$3:$M$502,13,0)</f>
        <v>4000-DESPACHO DEL SUPERINTENDENTE DELEGADO PARA ASUNTOS JURISDICCIONALES;
73-GRUPO DE TRABAJO DE COMUNICACION</v>
      </c>
    </row>
    <row r="245" spans="1:14" s="12" customFormat="1" ht="89.25" x14ac:dyDescent="0.25">
      <c r="A245" s="5" t="str">
        <f>VLOOKUP(B245,'Plantilla publicacion'!$A$3:$B$502,2,0)</f>
        <v>Producto</v>
      </c>
      <c r="B245" s="105" t="s">
        <v>1264</v>
      </c>
      <c r="C245" s="166" t="str">
        <f>VLOOKUP(B245,'Plantilla publicacion'!$A$3:$R$502,17,0)</f>
        <v>PND - 4-04-1-c- Transformación productiva, internacionalización y acción climática - Políticas de competencia, consumidor e infraestructura de la calidad modernas / PES - Internacionalización</v>
      </c>
      <c r="D245" s="166" t="str">
        <f>VLOOKUP(B245,'Plantilla publicacion'!$A$3:$M$502,6,0)</f>
        <v>59-Generar sinergias con agentes nacionales e internacionales que permitan potenciar las capacidades de la SIC.</v>
      </c>
      <c r="E245" s="166" t="str">
        <f>VLOOKUP(B245,'Plantilla publicacion'!$A$3:$P$502,15,0)</f>
        <v>63 - 1-Generación de oportunidades de cooperación y fortalecimiento de existentes con grupos de interés y de valor.-5-Direccionamiento de la oferta institucional con productos y/o servicios con enfoque preventivo, diferencial y territorial.</v>
      </c>
      <c r="F245" s="166" t="str">
        <f>VLOOKUP(B245,'Plantilla publicacion'!$A$3:$P$502,15,0)</f>
        <v>63 - 1-Generación de oportunidades de cooperación y fortalecimiento de existentes con grupos de interés y de valor.-5-Direccionamiento de la oferta institucional con productos y/o servicios con enfoque preventivo, diferencial y territorial.</v>
      </c>
      <c r="G245" s="166" t="str">
        <f>VLOOKUP(B245,'Plantilla publicacion'!$A$3:$M$502,7,0)</f>
        <v>C-3503-0200-0011-40401c</v>
      </c>
      <c r="H245" s="107" t="str">
        <f>VLOOKUP(B245,'Plantilla publicacion'!$A$3:$M$502,8,0)</f>
        <v>II Congreso de autoridades administrativas investidas con funciones jurisdiccionales en materia de competencia desleal y propiedad industrial, realizado.   (fotografías del evento realizado /único entregable).</v>
      </c>
      <c r="I245" s="107">
        <f>VLOOKUP(B245,'Plantilla publicacion'!$A$3:$M$502,9,0)</f>
        <v>1</v>
      </c>
      <c r="J245" s="107" t="str">
        <f>VLOOKUP(B245,'Plantilla publicacion'!$A$3:$M$502,10,0)</f>
        <v>Númerica</v>
      </c>
      <c r="K245" s="107" t="str">
        <f>VLOOKUP(B245,'Plantilla publicacion'!$A$3:$M$502,11,0)</f>
        <v>2025-02-03</v>
      </c>
      <c r="L245" s="107" t="str">
        <f>VLOOKUP(B245,'Plantilla publicacion'!$A$3:$M$502,12,0)</f>
        <v>2025-12-05</v>
      </c>
      <c r="M245" s="15">
        <f>IF(ISERROR(VLOOKUP(B245,'Plantilla publicacion'!$A$3:$P$501,16,0)),"NA",VLOOKUP(B245,'Plantilla publicacion'!$A$3:$P$501,16,0))</f>
        <v>0</v>
      </c>
      <c r="N245" s="108" t="str">
        <f>VLOOKUP(B245,'Plantilla publicacion'!$A$3:$M$502,13,0)</f>
        <v>20-OFICINA DE TECNOLOGÍA E INFORMÁTICA;
4000-DESPACHO DEL SUPERINTENDENTE DELEGADO PARA ASUNTOS JURISDICCIONALES;
73-GRUPO DE TRABAJO DE COMUNICACION</v>
      </c>
    </row>
    <row r="246" spans="1:14" s="12" customFormat="1" ht="48" customHeight="1" x14ac:dyDescent="0.25">
      <c r="A246" s="13" t="str">
        <f>VLOOKUP(B246,'Plantilla publicacion'!$A$3:$B$502,2,0)</f>
        <v>Actividad propia</v>
      </c>
      <c r="B246" s="109" t="s">
        <v>1265</v>
      </c>
      <c r="C246" s="164"/>
      <c r="D246" s="164">
        <f>VLOOKUP(B246,'Plantilla publicacion'!$A$3:$M$502,6,0)</f>
        <v>0</v>
      </c>
      <c r="E246" s="164"/>
      <c r="F246" s="164"/>
      <c r="G246" s="164">
        <f>VLOOKUP(B246,'Plantilla publicacion'!$A$3:$M$502,7,0)</f>
        <v>0</v>
      </c>
      <c r="H246" s="6" t="str">
        <f>VLOOKUP(B246,'Plantilla publicacion'!$A$3:$M$502,8,0)</f>
        <v>Solicitar publicación de la fecha del evento en el calendario de eventos de la entidad  al Grupo de trabajo de Comunicaciones   (correo electrónico enviado con la fecha del evento/único entregable)</v>
      </c>
      <c r="I246" s="6">
        <f>VLOOKUP(B246,'Plantilla publicacion'!$A$3:$M$502,9,0)</f>
        <v>1</v>
      </c>
      <c r="J246" s="6" t="str">
        <f>VLOOKUP(B246,'Plantilla publicacion'!$A$3:$M$502,10,0)</f>
        <v>Númerica</v>
      </c>
      <c r="K246" s="7" t="str">
        <f>VLOOKUP(B246,'Plantilla publicacion'!$A$3:$M$502,11,0)</f>
        <v>2025-02-03</v>
      </c>
      <c r="L246" s="7" t="str">
        <f>VLOOKUP(B246,'Plantilla publicacion'!$A$3:$M$502,12,0)</f>
        <v>2025-05-30</v>
      </c>
      <c r="M246" s="59"/>
      <c r="N246" s="110" t="str">
        <f>VLOOKUP(B246,'Plantilla publicacion'!$A$3:$M$502,13,0)</f>
        <v>4000-DESPACHO DEL SUPERINTENDENTE DELEGADO PARA ASUNTOS JURISDICCIONALES</v>
      </c>
    </row>
    <row r="247" spans="1:14" s="12" customFormat="1" ht="48" customHeight="1" x14ac:dyDescent="0.25">
      <c r="A247" s="13" t="str">
        <f>VLOOKUP(B247,'Plantilla publicacion'!$A$3:$B$502,2,0)</f>
        <v>Actividad sin participación</v>
      </c>
      <c r="B247" s="109" t="s">
        <v>1266</v>
      </c>
      <c r="C247" s="164"/>
      <c r="D247" s="164">
        <f>VLOOKUP(B247,'Plantilla publicacion'!$A$3:$M$502,6,0)</f>
        <v>0</v>
      </c>
      <c r="E247" s="164"/>
      <c r="F247" s="164"/>
      <c r="G247" s="164">
        <f>VLOOKUP(B247,'Plantilla publicacion'!$A$3:$M$502,7,0)</f>
        <v>0</v>
      </c>
      <c r="H247" s="6" t="str">
        <f>VLOOKUP(B247,'Plantilla publicacion'!$A$3:$M$502,8,0)</f>
        <v>Publicar fecha del evento en calendario de la entidad (captura de pantalla de la publicación de la fecha del evento / único entregable)</v>
      </c>
      <c r="I247" s="6">
        <f>VLOOKUP(B247,'Plantilla publicacion'!$A$3:$M$502,9,0)</f>
        <v>1</v>
      </c>
      <c r="J247" s="6" t="str">
        <f>VLOOKUP(B247,'Plantilla publicacion'!$A$3:$M$502,10,0)</f>
        <v>Númerica</v>
      </c>
      <c r="K247" s="7" t="str">
        <f>VLOOKUP(B247,'Plantilla publicacion'!$A$3:$M$502,11,0)</f>
        <v>2025-06-03</v>
      </c>
      <c r="L247" s="7" t="str">
        <f>VLOOKUP(B247,'Plantilla publicacion'!$A$3:$M$502,12,0)</f>
        <v>2025-09-05</v>
      </c>
      <c r="M247" s="59"/>
      <c r="N247" s="110" t="str">
        <f>VLOOKUP(B247,'Plantilla publicacion'!$A$3:$M$502,13,0)</f>
        <v>73-GRUPO DE TRABAJO DE COMUNICACION</v>
      </c>
    </row>
    <row r="248" spans="1:14" s="12" customFormat="1" ht="48" customHeight="1" x14ac:dyDescent="0.25">
      <c r="A248" s="13" t="str">
        <f>VLOOKUP(B248,'Plantilla publicacion'!$A$3:$B$502,2,0)</f>
        <v>Actividad propia</v>
      </c>
      <c r="B248" s="109" t="s">
        <v>1267</v>
      </c>
      <c r="C248" s="164"/>
      <c r="D248" s="164">
        <f>VLOOKUP(B248,'Plantilla publicacion'!$A$3:$M$502,6,0)</f>
        <v>0</v>
      </c>
      <c r="E248" s="164"/>
      <c r="F248" s="164"/>
      <c r="G248" s="164">
        <f>VLOOKUP(B248,'Plantilla publicacion'!$A$3:$M$502,7,0)</f>
        <v>0</v>
      </c>
      <c r="H248" s="6" t="str">
        <f>VLOOKUP(B248,'Plantilla publicacion'!$A$3:$M$502,8,0)</f>
        <v>Diligenciar check list del evento con la fecha definitiva igual a la publicada en el  calendario de eventos (documento de check list para la realización del evento / único entregable)</v>
      </c>
      <c r="I248" s="6">
        <f>VLOOKUP(B248,'Plantilla publicacion'!$A$3:$M$502,9,0)</f>
        <v>1</v>
      </c>
      <c r="J248" s="6" t="str">
        <f>VLOOKUP(B248,'Plantilla publicacion'!$A$3:$M$502,10,0)</f>
        <v>Númerica</v>
      </c>
      <c r="K248" s="7" t="str">
        <f>VLOOKUP(B248,'Plantilla publicacion'!$A$3:$M$502,11,0)</f>
        <v>2025-09-08</v>
      </c>
      <c r="L248" s="7" t="str">
        <f>VLOOKUP(B248,'Plantilla publicacion'!$A$3:$M$502,12,0)</f>
        <v>2025-10-17</v>
      </c>
      <c r="M248" s="59"/>
      <c r="N248" s="110" t="str">
        <f>VLOOKUP(B248,'Plantilla publicacion'!$A$3:$M$502,13,0)</f>
        <v>4000-DESPACHO DEL SUPERINTENDENTE DELEGADO PARA ASUNTOS JURISDICCIONALES</v>
      </c>
    </row>
    <row r="249" spans="1:14" s="12" customFormat="1" ht="48" customHeight="1" x14ac:dyDescent="0.25">
      <c r="A249" s="13" t="str">
        <f>VLOOKUP(B249,'Plantilla publicacion'!$A$3:$B$502,2,0)</f>
        <v>Actividad propia</v>
      </c>
      <c r="B249" s="109" t="s">
        <v>1268</v>
      </c>
      <c r="C249" s="164"/>
      <c r="D249" s="164">
        <f>VLOOKUP(B249,'Plantilla publicacion'!$A$3:$M$502,6,0)</f>
        <v>0</v>
      </c>
      <c r="E249" s="164"/>
      <c r="F249" s="164"/>
      <c r="G249" s="164">
        <f>VLOOKUP(B249,'Plantilla publicacion'!$A$3:$M$502,7,0)</f>
        <v>0</v>
      </c>
      <c r="H249" s="6" t="str">
        <f>VLOOKUP(B249,'Plantilla publicacion'!$A$3:$M$502,8,0)</f>
        <v>Elaborar y enviar agenda definitiva para ser publicada (correo electrónico con agenda definitiva / único entregable)</v>
      </c>
      <c r="I249" s="6">
        <f>VLOOKUP(B249,'Plantilla publicacion'!$A$3:$M$502,9,0)</f>
        <v>1</v>
      </c>
      <c r="J249" s="6" t="str">
        <f>VLOOKUP(B249,'Plantilla publicacion'!$A$3:$M$502,10,0)</f>
        <v>Númerica</v>
      </c>
      <c r="K249" s="7" t="str">
        <f>VLOOKUP(B249,'Plantilla publicacion'!$A$3:$M$502,11,0)</f>
        <v>2025-10-20</v>
      </c>
      <c r="L249" s="7" t="str">
        <f>VLOOKUP(B249,'Plantilla publicacion'!$A$3:$M$502,12,0)</f>
        <v>2025-11-07</v>
      </c>
      <c r="M249" s="59"/>
      <c r="N249" s="110" t="str">
        <f>VLOOKUP(B249,'Plantilla publicacion'!$A$3:$M$502,13,0)</f>
        <v>4000-DESPACHO DEL SUPERINTENDENTE DELEGADO PARA ASUNTOS JURISDICCIONALES</v>
      </c>
    </row>
    <row r="250" spans="1:14" s="12" customFormat="1" ht="48" customHeight="1" x14ac:dyDescent="0.25">
      <c r="A250" s="13" t="str">
        <f>VLOOKUP(B250,'Plantilla publicacion'!$A$3:$B$502,2,0)</f>
        <v>Actividad sin participación</v>
      </c>
      <c r="B250" s="109" t="s">
        <v>1269</v>
      </c>
      <c r="C250" s="164"/>
      <c r="D250" s="164">
        <f>VLOOKUP(B250,'Plantilla publicacion'!$A$3:$M$502,6,0)</f>
        <v>0</v>
      </c>
      <c r="E250" s="164"/>
      <c r="F250" s="164"/>
      <c r="G250" s="164">
        <f>VLOOKUP(B250,'Plantilla publicacion'!$A$3:$M$502,7,0)</f>
        <v>0</v>
      </c>
      <c r="H250" s="6" t="str">
        <f>VLOOKUP(B250,'Plantilla publicacion'!$A$3:$M$502,8,0)</f>
        <v>Publicar Agenda definitiva (Captura de pantalla de la publicación/ único entregable)</v>
      </c>
      <c r="I250" s="6">
        <f>VLOOKUP(B250,'Plantilla publicacion'!$A$3:$M$502,9,0)</f>
        <v>1</v>
      </c>
      <c r="J250" s="6" t="str">
        <f>VLOOKUP(B250,'Plantilla publicacion'!$A$3:$M$502,10,0)</f>
        <v>Númerica</v>
      </c>
      <c r="K250" s="7" t="str">
        <f>VLOOKUP(B250,'Plantilla publicacion'!$A$3:$M$502,11,0)</f>
        <v>2025-11-10</v>
      </c>
      <c r="L250" s="7" t="str">
        <f>VLOOKUP(B250,'Plantilla publicacion'!$A$3:$M$502,12,0)</f>
        <v>2025-11-14</v>
      </c>
      <c r="M250" s="59"/>
      <c r="N250" s="110" t="str">
        <f>VLOOKUP(B250,'Plantilla publicacion'!$A$3:$M$502,13,0)</f>
        <v>20-OFICINA DE TECNOLOGÍA E INFORMÁTICA</v>
      </c>
    </row>
    <row r="251" spans="1:14" s="12" customFormat="1" ht="48" customHeight="1" thickBot="1" x14ac:dyDescent="0.3">
      <c r="A251" s="13" t="str">
        <f>VLOOKUP(B251,'Plantilla publicacion'!$A$3:$B$502,2,0)</f>
        <v>Actividad propia</v>
      </c>
      <c r="B251" s="111" t="s">
        <v>1270</v>
      </c>
      <c r="C251" s="165"/>
      <c r="D251" s="165">
        <f>VLOOKUP(B251,'Plantilla publicacion'!$A$3:$M$502,6,0)</f>
        <v>0</v>
      </c>
      <c r="E251" s="165"/>
      <c r="F251" s="165"/>
      <c r="G251" s="165">
        <f>VLOOKUP(B251,'Plantilla publicacion'!$A$3:$M$502,7,0)</f>
        <v>0</v>
      </c>
      <c r="H251" s="113" t="str">
        <f>VLOOKUP(B251,'Plantilla publicacion'!$A$3:$M$502,8,0)</f>
        <v>Realizar el evento (fotografías del evento realizado / único entregable)</v>
      </c>
      <c r="I251" s="113">
        <f>VLOOKUP(B251,'Plantilla publicacion'!$A$3:$M$502,9,0)</f>
        <v>1</v>
      </c>
      <c r="J251" s="113" t="str">
        <f>VLOOKUP(B251,'Plantilla publicacion'!$A$3:$M$502,10,0)</f>
        <v>Númerica</v>
      </c>
      <c r="K251" s="114" t="str">
        <f>VLOOKUP(B251,'Plantilla publicacion'!$A$3:$M$502,11,0)</f>
        <v>2025-11-18</v>
      </c>
      <c r="L251" s="114" t="str">
        <f>VLOOKUP(B251,'Plantilla publicacion'!$A$3:$M$502,12,0)</f>
        <v>2025-12-05</v>
      </c>
      <c r="M251" s="115"/>
      <c r="N251" s="116" t="str">
        <f>VLOOKUP(B251,'Plantilla publicacion'!$A$3:$M$502,13,0)</f>
        <v>4000-DESPACHO DEL SUPERINTENDENTE DELEGADO PARA ASUNTOS JURISDICCIONALES;
73-GRUPO DE TRABAJO DE COMUNICACION</v>
      </c>
    </row>
    <row r="252" spans="1:14" s="12" customFormat="1" ht="63.75" x14ac:dyDescent="0.25">
      <c r="A252" s="5" t="str">
        <f>VLOOKUP(B252,'Plantilla publicacion'!$A$3:$B$502,2,0)</f>
        <v>Producto</v>
      </c>
      <c r="B252" s="105" t="s">
        <v>1335</v>
      </c>
      <c r="C252" s="166" t="str">
        <f>VLOOKUP(B252,'Plantilla publicacion'!$A$3:$R$502,17,0)</f>
        <v>PND - 5-31-5-b- Convergencia regional - Entidades públicas territoriales y nacionales fortalecidas / PES - Cierre de brechas territoriales</v>
      </c>
      <c r="D252" s="166" t="str">
        <f>VLOOKUP(B252,'Plantilla publicacion'!$A$3:$M$502,6,0)</f>
        <v>58-Promover el enfoque preventivo, diferencial y territorial en el que hacer misional de la entidad</v>
      </c>
      <c r="E252" s="166" t="str">
        <f>VLOOKUP(B252,'Plantilla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2" s="166" t="str">
        <f>VLOOKUP(B252,'Plantilla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2" s="166" t="str">
        <f>VLOOKUP(B252,'Plantilla publicacion'!$A$3:$M$502,7,0)</f>
        <v>N/A</v>
      </c>
      <c r="H252" s="107" t="str">
        <f>VLOOKUP(B252,'Plantilla publicacion'!$A$3:$M$502,8,0)</f>
        <v>Departamentos con estrategias para el Fortalecimiento sobre la Protección y Promoción de la libre competencia, beneficiados (Informe que de cuenta de los departamentos beneficiados )</v>
      </c>
      <c r="I252" s="107">
        <f>VLOOKUP(B252,'Plantilla publicacion'!$A$3:$M$502,9,0)</f>
        <v>56</v>
      </c>
      <c r="J252" s="107" t="str">
        <f>VLOOKUP(B252,'Plantilla publicacion'!$A$3:$M$502,10,0)</f>
        <v>Porcentual</v>
      </c>
      <c r="K252" s="107" t="str">
        <f>VLOOKUP(B252,'Plantilla publicacion'!$A$3:$M$502,11,0)</f>
        <v>2025-01-13</v>
      </c>
      <c r="L252" s="107" t="str">
        <f>VLOOKUP(B252,'Plantilla publicacion'!$A$3:$M$502,12,0)</f>
        <v>2025-12-12</v>
      </c>
      <c r="M252" s="15" t="str">
        <f>IF(ISERROR(VLOOKUP(B252,'Plantilla publicacion'!$A$3:$P$501,16,0)),"NA",VLOOKUP(B252,'Plantilla publicacion'!$A$3:$P$501,16,0))</f>
        <v>PND_7_Fortalecer las capacidades y conocimiento sobre derechos y deberes de las relaciones de consumo (programas de cumplimiento en competencia) / PES_20230190 / PES_20230196 / PES_20230195 / PES_20230200 / PEI_6 / PEI_9 / PEI_8 / PEI_7</v>
      </c>
      <c r="N252" s="108" t="str">
        <f>VLOOKUP(B252,'Plantilla publicacion'!$A$3:$M$502,13,0)</f>
        <v>1000-DESPACHO DEL SUPERINTENDENTE DELEGADO PARA LA PROTECCIÓN DE LA COMPETENCIA</v>
      </c>
    </row>
    <row r="253" spans="1:14" s="12" customFormat="1" ht="48" customHeight="1" x14ac:dyDescent="0.25">
      <c r="A253" s="13" t="str">
        <f>VLOOKUP(B253,'Plantilla publicacion'!$A$3:$B$502,2,0)</f>
        <v>Actividad propia</v>
      </c>
      <c r="B253" s="109" t="s">
        <v>1338</v>
      </c>
      <c r="C253" s="164"/>
      <c r="D253" s="164">
        <f>VLOOKUP(B253,'Plantilla publicacion'!$A$3:$M$502,6,0)</f>
        <v>0</v>
      </c>
      <c r="E253" s="164"/>
      <c r="F253" s="164"/>
      <c r="G253" s="164">
        <f>VLOOKUP(B253,'Plantilla publicacion'!$A$3:$M$502,7,0)</f>
        <v>0</v>
      </c>
      <c r="H253" s="6" t="str">
        <f>VLOOKUP(B253,'Plantilla publicacion'!$A$3:$M$502,8,0)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53" s="6">
        <f>VLOOKUP(B253,'Plantilla publicacion'!$A$3:$M$502,9,0)</f>
        <v>1</v>
      </c>
      <c r="J253" s="6" t="str">
        <f>VLOOKUP(B253,'Plantilla publicacion'!$A$3:$M$502,10,0)</f>
        <v>Númerica</v>
      </c>
      <c r="K253" s="7" t="str">
        <f>VLOOKUP(B253,'Plantilla publicacion'!$A$3:$M$502,11,0)</f>
        <v>2025-01-13</v>
      </c>
      <c r="L253" s="7" t="str">
        <f>VLOOKUP(B253,'Plantilla publicacion'!$A$3:$M$502,12,0)</f>
        <v>2025-02-28</v>
      </c>
      <c r="M253" s="59"/>
      <c r="N253" s="110" t="str">
        <f>VLOOKUP(B253,'Plantilla publicacion'!$A$3:$M$502,13,0)</f>
        <v>1000-DESPACHO DEL SUPERINTENDENTE DELEGADO PARA LA PROTECCIÓN DE LA COMPETENCIA</v>
      </c>
    </row>
    <row r="254" spans="1:14" s="12" customFormat="1" ht="48" customHeight="1" thickBot="1" x14ac:dyDescent="0.3">
      <c r="A254" s="13" t="str">
        <f>VLOOKUP(B254,'Plantilla publicacion'!$A$3:$B$502,2,0)</f>
        <v>Actividad propia</v>
      </c>
      <c r="B254" s="111" t="s">
        <v>1340</v>
      </c>
      <c r="C254" s="165"/>
      <c r="D254" s="165">
        <f>VLOOKUP(B254,'Plantilla publicacion'!$A$3:$M$502,6,0)</f>
        <v>0</v>
      </c>
      <c r="E254" s="165"/>
      <c r="F254" s="165"/>
      <c r="G254" s="165">
        <f>VLOOKUP(B254,'Plantilla publicacion'!$A$3:$M$502,7,0)</f>
        <v>0</v>
      </c>
      <c r="H254" s="113" t="str">
        <f>VLOOKUP(B254,'Plantilla publicacion'!$A$3:$M$502,8,0)</f>
        <v>Realizar las actividades del Programa de Estrategias para el Fortalecimiento sobre la Protección y Promoción de la libre competencia a nivel territorial, de acuerdo con el programa establecido. (Informe de cada una de las actividades definidas en el programa)</v>
      </c>
      <c r="I254" s="113">
        <f>VLOOKUP(B254,'Plantilla publicacion'!$A$3:$M$502,9,0)</f>
        <v>100</v>
      </c>
      <c r="J254" s="113" t="str">
        <f>VLOOKUP(B254,'Plantilla publicacion'!$A$3:$M$502,10,0)</f>
        <v>Porcentual</v>
      </c>
      <c r="K254" s="114" t="str">
        <f>VLOOKUP(B254,'Plantilla publicacion'!$A$3:$M$502,11,0)</f>
        <v>2025-03-03</v>
      </c>
      <c r="L254" s="114" t="str">
        <f>VLOOKUP(B254,'Plantilla publicacion'!$A$3:$M$502,12,0)</f>
        <v>2025-12-12</v>
      </c>
      <c r="M254" s="115"/>
      <c r="N254" s="116" t="str">
        <f>VLOOKUP(B254,'Plantilla publicacion'!$A$3:$M$502,13,0)</f>
        <v>1000-DESPACHO DEL SUPERINTENDENTE DELEGADO PARA LA PROTECCIÓN DE LA COMPETENCIA</v>
      </c>
    </row>
    <row r="255" spans="1:14" s="12" customFormat="1" ht="25.5" x14ac:dyDescent="0.25">
      <c r="A255" s="5" t="str">
        <f>VLOOKUP(B255,'Plantilla publicacion'!$A$3:$B$502,2,0)</f>
        <v>Producto</v>
      </c>
      <c r="B255" s="15" t="s">
        <v>1393</v>
      </c>
      <c r="C255" s="164" t="str">
        <f>VLOOKUP(B255,'Plantilla publicacion'!$A$3:$R$502,17,0)</f>
        <v>PND - 5-31-5-b- Convergencia regional - Entidades públicas territoriales y nacionales fortalecidas / PES - Cierre de brechas territoriales</v>
      </c>
      <c r="D255" s="164" t="str">
        <f>VLOOKUP(B255,'Plantilla publicacion'!$A$3:$M$502,6,0)</f>
        <v>58-Promover el enfoque preventivo, diferencial y territorial en el que hacer misional de la entidad</v>
      </c>
      <c r="E255" s="164" t="str">
        <f>VLOOKUP(B255,'Plantilla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5" s="164" t="str">
        <f>VLOOKUP(B255,'Plantilla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5" s="164" t="str">
        <f>VLOOKUP(B255,'Plantilla publicacion'!$A$3:$M$502,7,0)</f>
        <v>C-3599-0200-0005-53105b</v>
      </c>
      <c r="H255" s="15" t="str">
        <f>VLOOKUP(B255,'Plantilla publicacion'!$A$3:$M$502,8,0)</f>
        <v>Programa estratégico de enfoque diferencial para la Inclusión de población vulnerable en la oferta académica del Grupo de Formación, ejecutado (Informe consolidado de la ejecución del programa)</v>
      </c>
      <c r="I255" s="15">
        <f>VLOOKUP(B255,'Plantilla publicacion'!$A$3:$M$502,9,0)</f>
        <v>100</v>
      </c>
      <c r="J255" s="15" t="str">
        <f>VLOOKUP(B255,'Plantilla publicacion'!$A$3:$M$502,10,0)</f>
        <v>Porcentual</v>
      </c>
      <c r="K255" s="15" t="str">
        <f>VLOOKUP(B255,'Plantilla publicacion'!$A$3:$M$502,11,0)</f>
        <v>2025-02-03</v>
      </c>
      <c r="L255" s="15" t="str">
        <f>VLOOKUP(B255,'Plantilla publicacion'!$A$3:$M$502,12,0)</f>
        <v>2025-11-28</v>
      </c>
      <c r="M255" s="107">
        <f>IF(ISERROR(VLOOKUP(B255,'Plantilla publicacion'!$A$3:$P$501,16,0)),"NA",VLOOKUP(B255,'Plantilla publicacion'!$A$3:$P$501,16,0))</f>
        <v>0</v>
      </c>
      <c r="N255" s="15" t="str">
        <f>VLOOKUP(B255,'Plantilla publicacion'!$A$3:$M$502,13,0)</f>
        <v>71-GRUPO DE TRABAJO DE FORMACION</v>
      </c>
    </row>
    <row r="256" spans="1:14" s="12" customFormat="1" ht="48" customHeight="1" x14ac:dyDescent="0.25">
      <c r="A256" s="13" t="str">
        <f>VLOOKUP(B256,'Plantilla publicacion'!$A$3:$B$502,2,0)</f>
        <v>Actividad propia</v>
      </c>
      <c r="B256" s="6" t="s">
        <v>1395</v>
      </c>
      <c r="C256" s="164"/>
      <c r="D256" s="164">
        <f>VLOOKUP(B256,'Plantilla publicacion'!$A$3:$M$502,6,0)</f>
        <v>0</v>
      </c>
      <c r="E256" s="164"/>
      <c r="F256" s="164"/>
      <c r="G256" s="164">
        <f>VLOOKUP(B256,'Plantilla publicacion'!$A$3:$M$502,7,0)</f>
        <v>0</v>
      </c>
      <c r="H256" s="6" t="str">
        <f>VLOOKUP(B256,'Plantilla publicacion'!$A$3:$M$502,8,0)</f>
        <v>Diseñar el programa de enfoque diferencial  que incluya el plan de trabajo. (Documento de programa)</v>
      </c>
      <c r="I256" s="6">
        <f>VLOOKUP(B256,'Plantilla publicacion'!$A$3:$M$502,9,0)</f>
        <v>1</v>
      </c>
      <c r="J256" s="6" t="str">
        <f>VLOOKUP(B256,'Plantilla publicacion'!$A$3:$M$502,10,0)</f>
        <v>Númerica</v>
      </c>
      <c r="K256" s="7" t="str">
        <f>VLOOKUP(B256,'Plantilla publicacion'!$A$3:$M$502,11,0)</f>
        <v>2025-02-03</v>
      </c>
      <c r="L256" s="7" t="str">
        <f>VLOOKUP(B256,'Plantilla publicacion'!$A$3:$M$502,12,0)</f>
        <v>2025-03-31</v>
      </c>
      <c r="M256" s="59"/>
      <c r="N256" s="17" t="str">
        <f>VLOOKUP(B256,'Plantilla publicacion'!$A$3:$M$502,13,0)</f>
        <v>71-GRUPO DE TRABAJO DE FORMACION</v>
      </c>
    </row>
    <row r="257" spans="1:14" s="12" customFormat="1" ht="48" customHeight="1" x14ac:dyDescent="0.25">
      <c r="A257" s="13" t="str">
        <f>VLOOKUP(B257,'Plantilla publicacion'!$A$3:$B$502,2,0)</f>
        <v>Actividad propia</v>
      </c>
      <c r="B257" s="6" t="s">
        <v>1397</v>
      </c>
      <c r="C257" s="164"/>
      <c r="D257" s="164">
        <f>VLOOKUP(B257,'Plantilla publicacion'!$A$3:$M$502,6,0)</f>
        <v>0</v>
      </c>
      <c r="E257" s="164"/>
      <c r="F257" s="164"/>
      <c r="G257" s="164">
        <f>VLOOKUP(B257,'Plantilla publicacion'!$A$3:$M$502,7,0)</f>
        <v>0</v>
      </c>
      <c r="H257" s="6" t="str">
        <f>VLOOKUP(B257,'Plantilla publicacion'!$A$3:$M$502,8,0)</f>
        <v>Elaborar e implementar un protocolo de  enfoque diferencial de la oferta académica (Protocolo elaborado)</v>
      </c>
      <c r="I257" s="6">
        <f>VLOOKUP(B257,'Plantilla publicacion'!$A$3:$M$502,9,0)</f>
        <v>1</v>
      </c>
      <c r="J257" s="6" t="str">
        <f>VLOOKUP(B257,'Plantilla publicacion'!$A$3:$M$502,10,0)</f>
        <v>Númerica</v>
      </c>
      <c r="K257" s="7" t="str">
        <f>VLOOKUP(B257,'Plantilla publicacion'!$A$3:$M$502,11,0)</f>
        <v>2025-04-01</v>
      </c>
      <c r="L257" s="7" t="str">
        <f>VLOOKUP(B257,'Plantilla publicacion'!$A$3:$M$502,12,0)</f>
        <v>2025-11-28</v>
      </c>
      <c r="M257" s="59"/>
      <c r="N257" s="17" t="str">
        <f>VLOOKUP(B257,'Plantilla publicacion'!$A$3:$M$502,13,0)</f>
        <v>71-GRUPO DE TRABAJO DE FORMACION</v>
      </c>
    </row>
    <row r="258" spans="1:14" s="12" customFormat="1" ht="48" customHeight="1" thickBot="1" x14ac:dyDescent="0.3">
      <c r="A258" s="13" t="str">
        <f>VLOOKUP(B258,'Plantilla publicacion'!$A$3:$B$502,2,0)</f>
        <v>Actividad propia</v>
      </c>
      <c r="B258" s="11" t="s">
        <v>1399</v>
      </c>
      <c r="C258" s="164"/>
      <c r="D258" s="164">
        <f>VLOOKUP(B258,'Plantilla publicacion'!$A$3:$M$502,6,0)</f>
        <v>0</v>
      </c>
      <c r="E258" s="164"/>
      <c r="F258" s="164"/>
      <c r="G258" s="164">
        <f>VLOOKUP(B258,'Plantilla publicacion'!$A$3:$M$502,7,0)</f>
        <v>0</v>
      </c>
      <c r="H258" s="11" t="str">
        <f>VLOOKUP(B258,'Plantilla publicacion'!$A$3:$M$502,8,0)</f>
        <v>Ejecutar el plan de trabajo del programa de enfoque diferencial.  (Informe de la ejecución del programa)</v>
      </c>
      <c r="I258" s="11">
        <f>VLOOKUP(B258,'Plantilla publicacion'!$A$3:$M$502,9,0)</f>
        <v>3</v>
      </c>
      <c r="J258" s="11" t="str">
        <f>VLOOKUP(B258,'Plantilla publicacion'!$A$3:$M$502,10,0)</f>
        <v>Númerica</v>
      </c>
      <c r="K258" s="117" t="str">
        <f>VLOOKUP(B258,'Plantilla publicacion'!$A$3:$M$502,11,0)</f>
        <v>2025-04-01</v>
      </c>
      <c r="L258" s="117" t="str">
        <f>VLOOKUP(B258,'Plantilla publicacion'!$A$3:$M$502,12,0)</f>
        <v>2025-11-28</v>
      </c>
      <c r="M258" s="118"/>
      <c r="N258" s="119" t="str">
        <f>VLOOKUP(B258,'Plantilla publicacion'!$A$3:$M$502,13,0)</f>
        <v>71-GRUPO DE TRABAJO DE FORMACION</v>
      </c>
    </row>
    <row r="259" spans="1:14" s="12" customFormat="1" ht="51" x14ac:dyDescent="0.25">
      <c r="A259" s="5" t="str">
        <f>VLOOKUP(B259,'Plantilla publicacion'!$A$3:$B$502,2,0)</f>
        <v>Producto</v>
      </c>
      <c r="B259" s="105" t="s">
        <v>1527</v>
      </c>
      <c r="C259" s="166" t="str">
        <f>VLOOKUP(B259,'Plantilla publicacion'!$A$3:$R$502,17,0)</f>
        <v>PND - 4-04-1-c- Transformación productiva, internacionalización y acción climática - Políticas de competencia, consumidor e infraestructura de la calidad modernas / PES - Internacionalización</v>
      </c>
      <c r="D259" s="166" t="str">
        <f>VLOOKUP(B259,'Plantilla publicacion'!$A$3:$M$502,6,0)</f>
        <v>59-Generar sinergias con agentes nacionales e internacionales que permitan potenciar las capacidades de la SIC.</v>
      </c>
      <c r="E259" s="166" t="str">
        <f>VLOOKUP(B259,'Plantilla publicacion'!$A$3:$P$502,15,0)</f>
        <v>63 - 1-Generación de oportunidades de cooperación y fortalecimiento de existentes con grupos de interés y de valor.-5-Direccionamiento de la oferta institucional con productos y/o servicios con enfoque preventivo, diferencial y territorial.</v>
      </c>
      <c r="F259" s="166" t="str">
        <f>VLOOKUP(B259,'Plantilla publicacion'!$A$3:$P$502,15,0)</f>
        <v>63 - 1-Generación de oportunidades de cooperación y fortalecimiento de existentes con grupos de interés y de valor.-5-Direccionamiento de la oferta institucional con productos y/o servicios con enfoque preventivo, diferencial y territorial.</v>
      </c>
      <c r="G259" s="166" t="str">
        <f>VLOOKUP(B259,'Plantilla publicacion'!$A$3:$M$502,7,0)</f>
        <v>C-3503-0200-0009-40401c</v>
      </c>
      <c r="H259" s="107" t="str">
        <f>VLOOKUP(B259,'Plantilla publicacion'!$A$3:$M$502,8,0)</f>
        <v>Alcaldías en sus facultades administrativas y de metrología legal frente a la protección al consumidor en el territorio nacional, capacitadas (Informe final)</v>
      </c>
      <c r="I259" s="107">
        <f>VLOOKUP(B259,'Plantilla publicacion'!$A$3:$M$502,9,0)</f>
        <v>440</v>
      </c>
      <c r="J259" s="107" t="str">
        <f>VLOOKUP(B259,'Plantilla publicacion'!$A$3:$M$502,10,0)</f>
        <v>Númerica</v>
      </c>
      <c r="K259" s="107" t="str">
        <f>VLOOKUP(B259,'Plantilla publicacion'!$A$3:$M$502,11,0)</f>
        <v>2025-02-03</v>
      </c>
      <c r="L259" s="107" t="str">
        <f>VLOOKUP(B259,'Plantilla publicacion'!$A$3:$M$502,12,0)</f>
        <v>2025-12-31</v>
      </c>
      <c r="M259" s="107" t="str">
        <f>IF(ISERROR(VLOOKUP(B259,'Plantilla publicacion'!$A$3:$P$501,16,0)),"NA",VLOOKUP(B259,'Plantilla publicacion'!$A$3:$P$501,16,0))</f>
        <v>PND_8_Fortalecer las capacidades y conocimiento sobre derechos y deberes de las relaciones de consumo / PND_10_Fortalecer las actividades de inspección vigilancia y control</v>
      </c>
      <c r="N259" s="108" t="str">
        <f>VLOOKUP(B259,'Plantilla publicacion'!$A$3:$M$502,13,0)</f>
        <v>3003-GRUPO DE TRABAJO DE APOYO A LA RED NACIONAL DE PROTECCIÓN  AL CONSUMIDOR</v>
      </c>
    </row>
    <row r="260" spans="1:14" s="12" customFormat="1" ht="48" customHeight="1" x14ac:dyDescent="0.25">
      <c r="A260" s="13" t="str">
        <f>VLOOKUP(B260,'Plantilla publicacion'!$A$3:$B$502,2,0)</f>
        <v>Actividad propia</v>
      </c>
      <c r="B260" s="109" t="s">
        <v>1529</v>
      </c>
      <c r="C260" s="164"/>
      <c r="D260" s="164">
        <f>VLOOKUP(B260,'Plantilla publicacion'!$A$3:$M$502,6,0)</f>
        <v>0</v>
      </c>
      <c r="E260" s="164"/>
      <c r="F260" s="164"/>
      <c r="G260" s="164">
        <f>VLOOKUP(B260,'Plantilla publicacion'!$A$3:$M$502,7,0)</f>
        <v>0</v>
      </c>
      <c r="H260" s="6" t="str">
        <f>VLOOKUP(B260,'Plantilla publicacion'!$A$3:$M$502,8,0)</f>
        <v>Aprobar por parte del coordinador de la RED el cronograma de intervención de alcaldías (Cronograma de intervención de alcaldías aprobado por parte del coordinador de la RED)</v>
      </c>
      <c r="I260" s="6">
        <f>VLOOKUP(B260,'Plantilla publicacion'!$A$3:$M$502,9,0)</f>
        <v>1</v>
      </c>
      <c r="J260" s="6" t="str">
        <f>VLOOKUP(B260,'Plantilla publicacion'!$A$3:$M$502,10,0)</f>
        <v>Númerica</v>
      </c>
      <c r="K260" s="7" t="str">
        <f>VLOOKUP(B260,'Plantilla publicacion'!$A$3:$M$502,11,0)</f>
        <v>2025-02-03</v>
      </c>
      <c r="L260" s="7" t="str">
        <f>VLOOKUP(B260,'Plantilla publicacion'!$A$3:$M$502,12,0)</f>
        <v>2025-02-28</v>
      </c>
      <c r="M260" s="59"/>
      <c r="N260" s="110" t="str">
        <f>VLOOKUP(B260,'Plantilla publicacion'!$A$3:$M$502,13,0)</f>
        <v>3003-GRUPO DE TRABAJO DE APOYO A LA RED NACIONAL DE PROTECCIÓN  AL CONSUMIDOR</v>
      </c>
    </row>
    <row r="261" spans="1:14" s="12" customFormat="1" ht="48" customHeight="1" thickBot="1" x14ac:dyDescent="0.3">
      <c r="A261" s="13" t="str">
        <f>VLOOKUP(B261,'Plantilla publicacion'!$A$3:$B$502,2,0)</f>
        <v>Actividad propia</v>
      </c>
      <c r="B261" s="111" t="s">
        <v>1531</v>
      </c>
      <c r="C261" s="165"/>
      <c r="D261" s="165">
        <f>VLOOKUP(B261,'Plantilla publicacion'!$A$3:$M$502,6,0)</f>
        <v>0</v>
      </c>
      <c r="E261" s="165"/>
      <c r="F261" s="165"/>
      <c r="G261" s="165">
        <f>VLOOKUP(B261,'Plantilla publicacion'!$A$3:$M$502,7,0)</f>
        <v>0</v>
      </c>
      <c r="H261" s="113" t="str">
        <f>VLOOKUP(B261,'Plantilla publicacion'!$A$3:$M$502,8,0)</f>
        <v>Capacitar en materia de protección al consumidor a las alcaldías municipales (Informe trimestral de seguimiento y Listados de Asistencia/registros fotográficos/capturas de pantallas)</v>
      </c>
      <c r="I261" s="113">
        <f>VLOOKUP(B261,'Plantilla publicacion'!$A$3:$M$502,9,0)</f>
        <v>440</v>
      </c>
      <c r="J261" s="113" t="str">
        <f>VLOOKUP(B261,'Plantilla publicacion'!$A$3:$M$502,10,0)</f>
        <v>Númerica</v>
      </c>
      <c r="K261" s="114" t="str">
        <f>VLOOKUP(B261,'Plantilla publicacion'!$A$3:$M$502,11,0)</f>
        <v>2025-02-03</v>
      </c>
      <c r="L261" s="114" t="str">
        <f>VLOOKUP(B261,'Plantilla publicacion'!$A$3:$M$502,12,0)</f>
        <v>2025-12-31</v>
      </c>
      <c r="M261" s="115"/>
      <c r="N261" s="116" t="str">
        <f>VLOOKUP(B261,'Plantilla publicacion'!$A$3:$M$502,13,0)</f>
        <v>3003-GRUPO DE TRABAJO DE APOYO A LA RED NACIONAL DE PROTECCIÓN  AL CONSUMIDOR</v>
      </c>
    </row>
    <row r="262" spans="1:14" s="12" customFormat="1" ht="63.75" x14ac:dyDescent="0.25">
      <c r="A262" s="5" t="str">
        <f>VLOOKUP(B262,'Plantilla publicacion'!$A$3:$B$502,2,0)</f>
        <v>Producto</v>
      </c>
      <c r="B262" s="105" t="s">
        <v>1555</v>
      </c>
      <c r="C262" s="166" t="str">
        <f>VLOOKUP(B262,'Plantilla publicacion'!$A$3:$R$502,17,0)</f>
        <v>PND - 4-04-1-c- Transformación productiva, internacionalización y acción climática - Políticas de competencia, consumidor e infraestructura de la calidad modernas / PES - Internacionalización</v>
      </c>
      <c r="D262" s="166" t="str">
        <f>VLOOKUP(B262,'Plantilla publicacion'!$A$3:$M$502,6,0)</f>
        <v>59-Generar sinergias con agentes nacionales e internacionales que permitan potenciar las capacidades de la SIC.</v>
      </c>
      <c r="E262" s="166" t="str">
        <f>VLOOKUP(B262,'Plantilla publicacion'!$A$3:$P$502,15,0)</f>
        <v>63 - 1-Generación de oportunidades de cooperación y fortalecimiento de existentes con grupos de interés y de valor.-5-Direccionamiento de la oferta institucional con productos y/o servicios con enfoque preventivo, diferencial y territorial.</v>
      </c>
      <c r="F262" s="166" t="str">
        <f>VLOOKUP(B262,'Plantilla publicacion'!$A$3:$P$502,15,0)</f>
        <v>63 - 1-Generación de oportunidades de cooperación y fortalecimiento de existentes con grupos de interés y de valor.-5-Direccionamiento de la oferta institucional con productos y/o servicios con enfoque preventivo, diferencial y territorial.</v>
      </c>
      <c r="G262" s="166" t="str">
        <f>VLOOKUP(B262,'Plantilla publicacion'!$A$3:$M$502,7,0)</f>
        <v>C-3503-0200-0009-40401c</v>
      </c>
      <c r="H262" s="107" t="str">
        <f>VLOOKUP(B262,'Plantilla publicacion'!$A$3:$M$502,8,0)</f>
        <v>Ligas del consumidor para mejorar su impacto en la protección del consumidor a través de la participación en el fondo de iniciativas del programa Consufondo, fortalecidas (Informe Final ejecución programa Consufondo)</v>
      </c>
      <c r="I262" s="107">
        <f>VLOOKUP(B262,'Plantilla publicacion'!$A$3:$M$502,9,0)</f>
        <v>10</v>
      </c>
      <c r="J262" s="107" t="str">
        <f>VLOOKUP(B262,'Plantilla publicacion'!$A$3:$M$502,10,0)</f>
        <v>Númerica</v>
      </c>
      <c r="K262" s="107" t="str">
        <f>VLOOKUP(B262,'Plantilla publicacion'!$A$3:$M$502,11,0)</f>
        <v>2025-02-03</v>
      </c>
      <c r="L262" s="107" t="str">
        <f>VLOOKUP(B262,'Plantilla publicacion'!$A$3:$M$502,12,0)</f>
        <v>2025-12-15</v>
      </c>
      <c r="M262" s="15" t="str">
        <f>IF(ISERROR(VLOOKUP(B262,'Plantilla publicacion'!$A$3:$P$501,16,0)),"NA",VLOOKUP(B262,'Plantilla publicacion'!$A$3:$P$501,16,0))</f>
        <v xml:space="preserve">PND_8_Fortalecer las capacidades y conocimiento sobre derechos y deberes de las relaciones de consumo </v>
      </c>
      <c r="N262" s="108" t="str">
        <f>VLOOKUP(B262,'Plantilla publicacion'!$A$3:$M$502,13,0)</f>
        <v>105-GRUPO DE TRABAJO DE CONTRATACIÓN;
3003-GRUPO DE TRABAJO DE APOYO A LA RED NACIONAL DE PROTECCIÓN  AL CONSUMIDOR</v>
      </c>
    </row>
    <row r="263" spans="1:14" s="12" customFormat="1" ht="48" customHeight="1" x14ac:dyDescent="0.25">
      <c r="A263" s="13" t="str">
        <f>VLOOKUP(B263,'Plantilla publicacion'!$A$3:$B$502,2,0)</f>
        <v>Actividad propia</v>
      </c>
      <c r="B263" s="109" t="s">
        <v>1558</v>
      </c>
      <c r="C263" s="164"/>
      <c r="D263" s="164">
        <f>VLOOKUP(B263,'Plantilla publicacion'!$A$3:$M$502,6,0)</f>
        <v>0</v>
      </c>
      <c r="E263" s="164"/>
      <c r="F263" s="164"/>
      <c r="G263" s="164">
        <f>VLOOKUP(B263,'Plantilla publicacion'!$A$3:$M$502,7,0)</f>
        <v>0</v>
      </c>
      <c r="H263" s="6" t="str">
        <f>VLOOKUP(B263,'Plantilla publicacion'!$A$3:$M$502,8,0)</f>
        <v>Elaborar estudios previos  (Documento Estudios previos aprobados secretaria general y jurídica)</v>
      </c>
      <c r="I263" s="6">
        <f>VLOOKUP(B263,'Plantilla publicacion'!$A$3:$M$502,9,0)</f>
        <v>1</v>
      </c>
      <c r="J263" s="6" t="str">
        <f>VLOOKUP(B263,'Plantilla publicacion'!$A$3:$M$502,10,0)</f>
        <v>Númerica</v>
      </c>
      <c r="K263" s="7" t="str">
        <f>VLOOKUP(B263,'Plantilla publicacion'!$A$3:$M$502,11,0)</f>
        <v>2025-02-03</v>
      </c>
      <c r="L263" s="7" t="str">
        <f>VLOOKUP(B263,'Plantilla publicacion'!$A$3:$M$502,12,0)</f>
        <v>2025-03-31</v>
      </c>
      <c r="M263" s="59"/>
      <c r="N263" s="110" t="str">
        <f>VLOOKUP(B263,'Plantilla publicacion'!$A$3:$M$502,13,0)</f>
        <v>3003-GRUPO DE TRABAJO DE APOYO A LA RED NACIONAL DE PROTECCIÓN  AL CONSUMIDOR</v>
      </c>
    </row>
    <row r="264" spans="1:14" s="12" customFormat="1" ht="48" customHeight="1" x14ac:dyDescent="0.25">
      <c r="A264" s="13" t="str">
        <f>VLOOKUP(B264,'Plantilla publicacion'!$A$3:$B$502,2,0)</f>
        <v>Actividad propia</v>
      </c>
      <c r="B264" s="109" t="s">
        <v>1560</v>
      </c>
      <c r="C264" s="164"/>
      <c r="D264" s="164">
        <f>VLOOKUP(B264,'Plantilla publicacion'!$A$3:$M$502,6,0)</f>
        <v>0</v>
      </c>
      <c r="E264" s="164"/>
      <c r="F264" s="164"/>
      <c r="G264" s="164">
        <f>VLOOKUP(B264,'Plantilla publicacion'!$A$3:$M$502,7,0)</f>
        <v>0</v>
      </c>
      <c r="H264" s="6" t="str">
        <f>VLOOKUP(B264,'Plantilla publicacion'!$A$3:$M$502,8,0)</f>
        <v>Actualizar y aprobar la cartilla Consufondo  (Cartilla Actualizada y aprobada de Consufondo)</v>
      </c>
      <c r="I264" s="6">
        <f>VLOOKUP(B264,'Plantilla publicacion'!$A$3:$M$502,9,0)</f>
        <v>1</v>
      </c>
      <c r="J264" s="6" t="str">
        <f>VLOOKUP(B264,'Plantilla publicacion'!$A$3:$M$502,10,0)</f>
        <v>Númerica</v>
      </c>
      <c r="K264" s="7" t="str">
        <f>VLOOKUP(B264,'Plantilla publicacion'!$A$3:$M$502,11,0)</f>
        <v>2025-04-01</v>
      </c>
      <c r="L264" s="7" t="str">
        <f>VLOOKUP(B264,'Plantilla publicacion'!$A$3:$M$502,12,0)</f>
        <v>2025-04-21</v>
      </c>
      <c r="M264" s="59"/>
      <c r="N264" s="110" t="str">
        <f>VLOOKUP(B264,'Plantilla publicacion'!$A$3:$M$502,13,0)</f>
        <v>3003-GRUPO DE TRABAJO DE APOYO A LA RED NACIONAL DE PROTECCIÓN  AL CONSUMIDOR</v>
      </c>
    </row>
    <row r="265" spans="1:14" s="12" customFormat="1" ht="48" customHeight="1" x14ac:dyDescent="0.25">
      <c r="A265" s="13" t="str">
        <f>VLOOKUP(B265,'Plantilla publicacion'!$A$3:$B$502,2,0)</f>
        <v>Actividad propia</v>
      </c>
      <c r="B265" s="109" t="s">
        <v>1562</v>
      </c>
      <c r="C265" s="164"/>
      <c r="D265" s="164">
        <f>VLOOKUP(B265,'Plantilla publicacion'!$A$3:$M$502,6,0)</f>
        <v>0</v>
      </c>
      <c r="E265" s="164"/>
      <c r="F265" s="164"/>
      <c r="G265" s="164">
        <f>VLOOKUP(B265,'Plantilla publicacion'!$A$3:$M$502,7,0)</f>
        <v>0</v>
      </c>
      <c r="H265" s="6" t="str">
        <f>VLOOKUP(B265,'Plantilla publicacion'!$A$3:$M$502,8,0)</f>
        <v>Socializar el programa CONSUFONDO a grupos de interés o grupos de valor establecidos en la cartilla (Informe de socialización de la Cartilla de CONSUFONDO con grupos de valor e interés)</v>
      </c>
      <c r="I265" s="6">
        <f>VLOOKUP(B265,'Plantilla publicacion'!$A$3:$M$502,9,0)</f>
        <v>1</v>
      </c>
      <c r="J265" s="6" t="str">
        <f>VLOOKUP(B265,'Plantilla publicacion'!$A$3:$M$502,10,0)</f>
        <v>Númerica</v>
      </c>
      <c r="K265" s="7" t="str">
        <f>VLOOKUP(B265,'Plantilla publicacion'!$A$3:$M$502,11,0)</f>
        <v>2025-05-02</v>
      </c>
      <c r="L265" s="7" t="str">
        <f>VLOOKUP(B265,'Plantilla publicacion'!$A$3:$M$502,12,0)</f>
        <v>2025-05-30</v>
      </c>
      <c r="M265" s="59"/>
      <c r="N265" s="110" t="str">
        <f>VLOOKUP(B265,'Plantilla publicacion'!$A$3:$M$502,13,0)</f>
        <v>3003-GRUPO DE TRABAJO DE APOYO A LA RED NACIONAL DE PROTECCIÓN  AL CONSUMIDOR</v>
      </c>
    </row>
    <row r="266" spans="1:14" s="12" customFormat="1" ht="48" customHeight="1" x14ac:dyDescent="0.25">
      <c r="A266" s="13" t="str">
        <f>VLOOKUP(B266,'Plantilla publicacion'!$A$3:$B$502,2,0)</f>
        <v>Actividad propia</v>
      </c>
      <c r="B266" s="109" t="s">
        <v>1564</v>
      </c>
      <c r="C266" s="164"/>
      <c r="D266" s="164">
        <f>VLOOKUP(B266,'Plantilla publicacion'!$A$3:$M$502,6,0)</f>
        <v>0</v>
      </c>
      <c r="E266" s="164"/>
      <c r="F266" s="164"/>
      <c r="G266" s="164">
        <f>VLOOKUP(B266,'Plantilla publicacion'!$A$3:$M$502,7,0)</f>
        <v>0</v>
      </c>
      <c r="H266" s="6" t="str">
        <f>VLOOKUP(B266,'Plantilla publicacion'!$A$3:$M$502,8,0)</f>
        <v>Solicitar la contratación a Secretaria General   (Memorando de Solicitud de contratación a Secretaria General)</v>
      </c>
      <c r="I266" s="6">
        <f>VLOOKUP(B266,'Plantilla publicacion'!$A$3:$M$502,9,0)</f>
        <v>1</v>
      </c>
      <c r="J266" s="6" t="str">
        <f>VLOOKUP(B266,'Plantilla publicacion'!$A$3:$M$502,10,0)</f>
        <v>Númerica</v>
      </c>
      <c r="K266" s="7" t="str">
        <f>VLOOKUP(B266,'Plantilla publicacion'!$A$3:$M$502,11,0)</f>
        <v>2025-05-02</v>
      </c>
      <c r="L266" s="7" t="str">
        <f>VLOOKUP(B266,'Plantilla publicacion'!$A$3:$M$502,12,0)</f>
        <v>2025-05-30</v>
      </c>
      <c r="M266" s="59"/>
      <c r="N266" s="110" t="str">
        <f>VLOOKUP(B266,'Plantilla publicacion'!$A$3:$M$502,13,0)</f>
        <v>3003-GRUPO DE TRABAJO DE APOYO A LA RED NACIONAL DE PROTECCIÓN  AL CONSUMIDOR</v>
      </c>
    </row>
    <row r="267" spans="1:14" s="12" customFormat="1" ht="48" customHeight="1" x14ac:dyDescent="0.25">
      <c r="A267" s="13" t="str">
        <f>VLOOKUP(B267,'Plantilla publicacion'!$A$3:$B$502,2,0)</f>
        <v>Actividad sin participación</v>
      </c>
      <c r="B267" s="109" t="s">
        <v>1566</v>
      </c>
      <c r="C267" s="164"/>
      <c r="D267" s="164">
        <f>VLOOKUP(B267,'Plantilla publicacion'!$A$3:$M$502,6,0)</f>
        <v>0</v>
      </c>
      <c r="E267" s="164"/>
      <c r="F267" s="164"/>
      <c r="G267" s="164">
        <f>VLOOKUP(B267,'Plantilla publicacion'!$A$3:$M$502,7,0)</f>
        <v>0</v>
      </c>
      <c r="H267" s="6" t="str">
        <f>VLOOKUP(B267,'Plantilla publicacion'!$A$3:$M$502,8,0)</f>
        <v>Revisar la solicitud de contratación y realizar los ajustes cuando haya lugar a ello  (Correo electrónico del abogado a cargo informando la revisión del proceso y/o captura de pantalla de la publicación en el SECOP /Único entregable)</v>
      </c>
      <c r="I267" s="6">
        <f>VLOOKUP(B267,'Plantilla publicacion'!$A$3:$M$502,9,0)</f>
        <v>1</v>
      </c>
      <c r="J267" s="6" t="str">
        <f>VLOOKUP(B267,'Plantilla publicacion'!$A$3:$M$502,10,0)</f>
        <v>Númerica</v>
      </c>
      <c r="K267" s="7" t="str">
        <f>VLOOKUP(B267,'Plantilla publicacion'!$A$3:$M$502,11,0)</f>
        <v>2025-05-02</v>
      </c>
      <c r="L267" s="7" t="str">
        <f>VLOOKUP(B267,'Plantilla publicacion'!$A$3:$M$502,12,0)</f>
        <v>2025-05-23</v>
      </c>
      <c r="M267" s="59"/>
      <c r="N267" s="110" t="str">
        <f>VLOOKUP(B267,'Plantilla publicacion'!$A$3:$M$502,13,0)</f>
        <v>105-GRUPO DE TRABAJO DE CONTRATACIÓN</v>
      </c>
    </row>
    <row r="268" spans="1:14" s="12" customFormat="1" ht="48" customHeight="1" x14ac:dyDescent="0.25">
      <c r="A268" s="13" t="str">
        <f>VLOOKUP(B268,'Plantilla publicacion'!$A$3:$B$502,2,0)</f>
        <v>Actividad sin participación</v>
      </c>
      <c r="B268" s="109" t="s">
        <v>1568</v>
      </c>
      <c r="C268" s="164"/>
      <c r="D268" s="164">
        <f>VLOOKUP(B268,'Plantilla publicacion'!$A$3:$M$502,6,0)</f>
        <v>0</v>
      </c>
      <c r="E268" s="164"/>
      <c r="F268" s="164"/>
      <c r="G268" s="164">
        <f>VLOOKUP(B268,'Plantilla publicacion'!$A$3:$M$502,7,0)</f>
        <v>0</v>
      </c>
      <c r="H268" s="6" t="str">
        <f>VLOOKUP(B268,'Plantilla publicacion'!$A$3:$M$502,8,0)</f>
        <v>Publicar el proceso de contratación en el SECOP  (Correo electrónico del abogado a cargo informando la publicación del proceso en SECOP y/o captura de pantalla de la publicación en el secop)</v>
      </c>
      <c r="I268" s="6">
        <f>VLOOKUP(B268,'Plantilla publicacion'!$A$3:$M$502,9,0)</f>
        <v>1</v>
      </c>
      <c r="J268" s="6" t="str">
        <f>VLOOKUP(B268,'Plantilla publicacion'!$A$3:$M$502,10,0)</f>
        <v>Númerica</v>
      </c>
      <c r="K268" s="7" t="str">
        <f>VLOOKUP(B268,'Plantilla publicacion'!$A$3:$M$502,11,0)</f>
        <v>2025-05-26</v>
      </c>
      <c r="L268" s="7" t="str">
        <f>VLOOKUP(B268,'Plantilla publicacion'!$A$3:$M$502,12,0)</f>
        <v>2025-06-13</v>
      </c>
      <c r="M268" s="59"/>
      <c r="N268" s="110" t="str">
        <f>VLOOKUP(B268,'Plantilla publicacion'!$A$3:$M$502,13,0)</f>
        <v>105-GRUPO DE TRABAJO DE CONTRATACIÓN</v>
      </c>
    </row>
    <row r="269" spans="1:14" s="12" customFormat="1" ht="48" customHeight="1" x14ac:dyDescent="0.25">
      <c r="A269" s="13" t="str">
        <f>VLOOKUP(B269,'Plantilla publicacion'!$A$3:$B$502,2,0)</f>
        <v>Actividad sin participación</v>
      </c>
      <c r="B269" s="109" t="s">
        <v>1571</v>
      </c>
      <c r="C269" s="164"/>
      <c r="D269" s="164">
        <f>VLOOKUP(B269,'Plantilla publicacion'!$A$3:$M$502,6,0)</f>
        <v>0</v>
      </c>
      <c r="E269" s="164"/>
      <c r="F269" s="164"/>
      <c r="G269" s="164">
        <f>VLOOKUP(B269,'Plantilla publicacion'!$A$3:$M$502,7,0)</f>
        <v>0</v>
      </c>
      <c r="H269" s="6" t="str">
        <f>VLOOKUP(B269,'Plantilla publicacion'!$A$3:$M$502,8,0)</f>
        <v>Seleccionar las ligas a beneficiar con el programa Consufondo, a través del desarrollo del proceso contractual  (Resolución declaratoria de desierto o contrato suscrito o captura de pantalla del SECOP con la cancelación del proceso/único entregable)</v>
      </c>
      <c r="I269" s="6">
        <f>VLOOKUP(B269,'Plantilla publicacion'!$A$3:$M$502,9,0)</f>
        <v>10</v>
      </c>
      <c r="J269" s="6" t="str">
        <f>VLOOKUP(B269,'Plantilla publicacion'!$A$3:$M$502,10,0)</f>
        <v>Númerica</v>
      </c>
      <c r="K269" s="7" t="str">
        <f>VLOOKUP(B269,'Plantilla publicacion'!$A$3:$M$502,11,0)</f>
        <v>2025-06-16</v>
      </c>
      <c r="L269" s="7" t="str">
        <f>VLOOKUP(B269,'Plantilla publicacion'!$A$3:$M$502,12,0)</f>
        <v>2025-08-08</v>
      </c>
      <c r="M269" s="59"/>
      <c r="N269" s="110" t="str">
        <f>VLOOKUP(B269,'Plantilla publicacion'!$A$3:$M$502,13,0)</f>
        <v>105-GRUPO DE TRABAJO DE CONTRATACIÓN</v>
      </c>
    </row>
    <row r="270" spans="1:14" s="12" customFormat="1" ht="48" customHeight="1" thickBot="1" x14ac:dyDescent="0.3">
      <c r="A270" s="13" t="str">
        <f>VLOOKUP(B270,'Plantilla publicacion'!$A$3:$B$502,2,0)</f>
        <v>Actividad propia</v>
      </c>
      <c r="B270" s="111" t="s">
        <v>1574</v>
      </c>
      <c r="C270" s="165"/>
      <c r="D270" s="165">
        <f>VLOOKUP(B270,'Plantilla publicacion'!$A$3:$M$502,6,0)</f>
        <v>0</v>
      </c>
      <c r="E270" s="165"/>
      <c r="F270" s="165"/>
      <c r="G270" s="165">
        <f>VLOOKUP(B270,'Plantilla publicacion'!$A$3:$M$502,7,0)</f>
        <v>0</v>
      </c>
      <c r="H270" s="113" t="str">
        <f>VLOOKUP(B270,'Plantilla publicacion'!$A$3:$M$502,8,0)</f>
        <v>Realizar seguimiento a la ejecución de la iniciativas seleccionadas (Informe de actividades Programa Consufondo que de cuenta de las ligas fortalecidas)</v>
      </c>
      <c r="I270" s="113">
        <f>VLOOKUP(B270,'Plantilla publicacion'!$A$3:$M$502,9,0)</f>
        <v>4</v>
      </c>
      <c r="J270" s="113" t="str">
        <f>VLOOKUP(B270,'Plantilla publicacion'!$A$3:$M$502,10,0)</f>
        <v>Númerica</v>
      </c>
      <c r="K270" s="114" t="str">
        <f>VLOOKUP(B270,'Plantilla publicacion'!$A$3:$M$502,11,0)</f>
        <v>2025-08-11</v>
      </c>
      <c r="L270" s="114" t="str">
        <f>VLOOKUP(B270,'Plantilla publicacion'!$A$3:$M$502,12,0)</f>
        <v>2025-12-15</v>
      </c>
      <c r="M270" s="115"/>
      <c r="N270" s="116" t="str">
        <f>VLOOKUP(B270,'Plantilla publicacion'!$A$3:$M$502,13,0)</f>
        <v>3003-GRUPO DE TRABAJO DE APOYO A LA RED NACIONAL DE PROTECCIÓN  AL CONSUMIDOR</v>
      </c>
    </row>
    <row r="271" spans="1:14" s="12" customFormat="1" ht="165.75" x14ac:dyDescent="0.25">
      <c r="A271" s="5" t="str">
        <f>VLOOKUP(B271,'Plantilla publicacion'!$A$3:$B$502,2,0)</f>
        <v>Producto</v>
      </c>
      <c r="B271" s="15" t="s">
        <v>1640</v>
      </c>
      <c r="C271" s="164" t="str">
        <f>VLOOKUP(B271,'Plantilla publicacion'!$A$3:$R$502,17,0)</f>
        <v>PND - 5-31-5-b- Convergencia regional - Entidades públicas territoriales y nacionales fortalecidas / PES - Transformación Institucional</v>
      </c>
      <c r="D271" s="164" t="str">
        <f>VLOOKUP(B271,'Plantilla publicacion'!$A$3:$M$502,6,0)</f>
        <v>60-Fortalecer el Sistema Integral de Gestión Institucional en el marco del Modelo Integrado de Planeación y gestión para mejorar la prestación del servicio.</v>
      </c>
      <c r="E271" s="164" t="str">
        <f>VLOOKUP(B271,'Plantilla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71" s="164" t="str">
        <f>VLOOKUP(B271,'Plantilla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71" s="164" t="str">
        <f>VLOOKUP(B271,'Plantilla publicacion'!$A$3:$M$502,7,0)</f>
        <v>FUNCIONAMIENTO</v>
      </c>
      <c r="H271" s="15" t="str">
        <f>VLOOKUP(B271,'Plantilla publicacion'!$A$3:$M$502,8,0)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71" s="15">
        <f>VLOOKUP(B271,'Plantilla publicacion'!$A$3:$M$502,9,0)</f>
        <v>1</v>
      </c>
      <c r="J271" s="15" t="str">
        <f>VLOOKUP(B271,'Plantilla publicacion'!$A$3:$M$502,10,0)</f>
        <v>Númerica</v>
      </c>
      <c r="K271" s="15" t="str">
        <f>VLOOKUP(B271,'Plantilla publicacion'!$A$3:$M$502,11,0)</f>
        <v>2025-01-27</v>
      </c>
      <c r="L271" s="15" t="str">
        <f>VLOOKUP(B271,'Plantilla publicacion'!$A$3:$M$502,12,0)</f>
        <v>2025-12-16</v>
      </c>
      <c r="M271" s="15">
        <f>IF(ISERROR(VLOOKUP(B271,'Plantilla publicacion'!$A$3:$P$501,16,0)),"NA",VLOOKUP(B271,'Plantilla publicacion'!$A$3:$P$501,16,0))</f>
        <v>0</v>
      </c>
      <c r="N271" s="15" t="str">
        <f>VLOOKUP(B271,'Plantilla publicacion'!$A$3:$M$502,13,0)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72" spans="1:14" s="12" customFormat="1" ht="48" customHeight="1" x14ac:dyDescent="0.25">
      <c r="A272" s="13" t="str">
        <f>VLOOKUP(B272,'Plantilla publicacion'!$A$3:$B$502,2,0)</f>
        <v>Actividad propia</v>
      </c>
      <c r="B272" s="6" t="s">
        <v>1642</v>
      </c>
      <c r="C272" s="164"/>
      <c r="D272" s="164">
        <f>VLOOKUP(B272,'Plantilla publicacion'!$A$3:$M$502,6,0)</f>
        <v>0</v>
      </c>
      <c r="E272" s="164"/>
      <c r="F272" s="164"/>
      <c r="G272" s="164">
        <f>VLOOKUP(B272,'Plantilla publicacion'!$A$3:$M$502,7,0)</f>
        <v>0</v>
      </c>
      <c r="H272" s="6" t="str">
        <f>VLOOKUP(B272,'Plantilla publicacion'!$A$3:$M$502,8,0)</f>
        <v>Actualizar la política de Derechos Humanos de la Entidad, incorporando el enfoque diferencial  (Política de Derechos Humanos Actualizada)</v>
      </c>
      <c r="I272" s="6">
        <f>VLOOKUP(B272,'Plantilla publicacion'!$A$3:$M$502,9,0)</f>
        <v>1</v>
      </c>
      <c r="J272" s="6" t="str">
        <f>VLOOKUP(B272,'Plantilla publicacion'!$A$3:$M$502,10,0)</f>
        <v>Númerica</v>
      </c>
      <c r="K272" s="7" t="str">
        <f>VLOOKUP(B272,'Plantilla publicacion'!$A$3:$M$502,11,0)</f>
        <v>2025-01-27</v>
      </c>
      <c r="L272" s="7" t="str">
        <f>VLOOKUP(B272,'Plantilla publicacion'!$A$3:$M$502,12,0)</f>
        <v>2025-05-30</v>
      </c>
      <c r="M272" s="59"/>
      <c r="N272" s="17" t="str">
        <f>VLOOKUP(B272,'Plantilla publicacion'!$A$3:$M$502,13,0)</f>
        <v>100-SECRETARIA GENERAL</v>
      </c>
    </row>
    <row r="273" spans="1:14" s="12" customFormat="1" ht="48" customHeight="1" x14ac:dyDescent="0.25">
      <c r="A273" s="13" t="str">
        <f>VLOOKUP(B273,'Plantilla publicacion'!$A$3:$B$502,2,0)</f>
        <v>Actividad propia</v>
      </c>
      <c r="B273" s="6" t="s">
        <v>1644</v>
      </c>
      <c r="C273" s="164"/>
      <c r="D273" s="164">
        <f>VLOOKUP(B273,'Plantilla publicacion'!$A$3:$M$502,6,0)</f>
        <v>0</v>
      </c>
      <c r="E273" s="164"/>
      <c r="F273" s="164"/>
      <c r="G273" s="164">
        <f>VLOOKUP(B273,'Plantilla publicacion'!$A$3:$M$502,7,0)</f>
        <v>0</v>
      </c>
      <c r="H273" s="6" t="str">
        <f>VLOOKUP(B273,'Plantilla publicacion'!$A$3:$M$502,8,0)</f>
        <v>Ejecutar el plan de trabajo de la Política de Equidad de Género y Diversidad (Plan de trabajo con seguimiento y sus respectivas evidencias)</v>
      </c>
      <c r="I273" s="6">
        <f>VLOOKUP(B273,'Plantilla publicacion'!$A$3:$M$502,9,0)</f>
        <v>100</v>
      </c>
      <c r="J273" s="6" t="str">
        <f>VLOOKUP(B273,'Plantilla publicacion'!$A$3:$M$502,10,0)</f>
        <v>Porcentual</v>
      </c>
      <c r="K273" s="7" t="str">
        <f>VLOOKUP(B273,'Plantilla publicacion'!$A$3:$M$502,11,0)</f>
        <v>2025-01-27</v>
      </c>
      <c r="L273" s="7" t="str">
        <f>VLOOKUP(B273,'Plantilla publicacion'!$A$3:$M$502,12,0)</f>
        <v>2025-12-16</v>
      </c>
      <c r="M273" s="59"/>
      <c r="N273" s="17" t="str">
        <f>VLOOKUP(B273,'Plantilla publicacion'!$A$3:$M$502,13,0)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74" spans="1:14" s="12" customFormat="1" ht="48" customHeight="1" x14ac:dyDescent="0.25">
      <c r="A274" s="13" t="str">
        <f>VLOOKUP(B274,'Plantilla publicacion'!$A$3:$B$502,2,0)</f>
        <v>Actividad propia</v>
      </c>
      <c r="B274" s="6" t="s">
        <v>1645</v>
      </c>
      <c r="C274" s="164"/>
      <c r="D274" s="164">
        <f>VLOOKUP(B274,'Plantilla publicacion'!$A$3:$M$502,6,0)</f>
        <v>0</v>
      </c>
      <c r="E274" s="164"/>
      <c r="F274" s="164"/>
      <c r="G274" s="164">
        <f>VLOOKUP(B274,'Plantilla publicacion'!$A$3:$M$502,7,0)</f>
        <v>0</v>
      </c>
      <c r="H274" s="6" t="str">
        <f>VLOOKUP(B274,'Plantilla publicacion'!$A$3:$M$502,8,0)</f>
        <v>Formular un plan de trabajo para la implementación de la política de Derechos Humanos de la Entidad (Plan de Trabajo de la Política de Derechos Humanos)</v>
      </c>
      <c r="I274" s="6">
        <f>VLOOKUP(B274,'Plantilla publicacion'!$A$3:$M$502,9,0)</f>
        <v>1</v>
      </c>
      <c r="J274" s="6" t="str">
        <f>VLOOKUP(B274,'Plantilla publicacion'!$A$3:$M$502,10,0)</f>
        <v>Númerica</v>
      </c>
      <c r="K274" s="7" t="str">
        <f>VLOOKUP(B274,'Plantilla publicacion'!$A$3:$M$502,11,0)</f>
        <v>2025-06-03</v>
      </c>
      <c r="L274" s="7" t="str">
        <f>VLOOKUP(B274,'Plantilla publicacion'!$A$3:$M$502,12,0)</f>
        <v>2025-07-25</v>
      </c>
      <c r="M274" s="59"/>
      <c r="N274" s="17" t="str">
        <f>VLOOKUP(B274,'Plantilla publicacion'!$A$3:$M$502,13,0)</f>
        <v>100-SECRETARIA GENERAL</v>
      </c>
    </row>
    <row r="275" spans="1:14" s="12" customFormat="1" ht="48" customHeight="1" x14ac:dyDescent="0.25">
      <c r="A275" s="13" t="str">
        <f>VLOOKUP(B275,'Plantilla publicacion'!$A$3:$B$502,2,0)</f>
        <v>Actividad propia</v>
      </c>
      <c r="B275" s="6" t="s">
        <v>1648</v>
      </c>
      <c r="C275" s="190"/>
      <c r="D275" s="190">
        <f>VLOOKUP(B275,'Plantilla publicacion'!$A$3:$M$502,6,0)</f>
        <v>0</v>
      </c>
      <c r="E275" s="190"/>
      <c r="F275" s="190"/>
      <c r="G275" s="190">
        <f>VLOOKUP(B275,'Plantilla publicacion'!$A$3:$M$502,7,0)</f>
        <v>0</v>
      </c>
      <c r="H275" s="6" t="str">
        <f>VLOOKUP(B275,'Plantilla publicacion'!$A$3:$M$502,8,0)</f>
        <v>Ejecutar el plan de trabajo de la Política de Derechos Humanos de la SIC.  (Plan de trabajo con seguimiento y sus respectivas evidencias)</v>
      </c>
      <c r="I275" s="6">
        <f>VLOOKUP(B275,'Plantilla publicacion'!$A$3:$M$502,9,0)</f>
        <v>100</v>
      </c>
      <c r="J275" s="6" t="str">
        <f>VLOOKUP(B275,'Plantilla publicacion'!$A$3:$M$502,10,0)</f>
        <v>Porcentual</v>
      </c>
      <c r="K275" s="7" t="str">
        <f>VLOOKUP(B275,'Plantilla publicacion'!$A$3:$M$502,11,0)</f>
        <v>2025-07-28</v>
      </c>
      <c r="L275" s="7" t="str">
        <f>VLOOKUP(B275,'Plantilla publicacion'!$A$3:$M$502,12,0)</f>
        <v>2025-12-16</v>
      </c>
      <c r="M275" s="59"/>
      <c r="N275" s="17" t="str">
        <f>VLOOKUP(B275,'Plantilla publicacion'!$A$3:$M$502,13,0)</f>
        <v>100-SECRETARIA GENERAL;
111-GRUPO DE TRABAJO DE ADMINISTRACIÓN DE PERSONAL;
117-GRUPO DE TRABAJO DE DESARROLLO DE TALENTO HUMANO;
72-GRUPO DE TRABAJO DE ATENCION AL CIUDADANO;
73-GRUPO DE TRABAJO DE COMUNICACION</v>
      </c>
    </row>
    <row r="276" spans="1:14" ht="32.25" customHeight="1" thickBot="1" x14ac:dyDescent="0.3">
      <c r="A276" s="13" t="e">
        <f>VLOOKUP(B276,'Plantilla publicacion'!$A$3:$B$502,2,0)</f>
        <v>#N/A</v>
      </c>
      <c r="B276" s="211" t="s">
        <v>53</v>
      </c>
      <c r="C276" s="212"/>
      <c r="D276" s="212"/>
      <c r="E276" s="212"/>
      <c r="F276" s="212"/>
      <c r="G276" s="212"/>
      <c r="H276" s="212"/>
      <c r="I276" s="212"/>
      <c r="J276" s="212"/>
      <c r="K276" s="212"/>
      <c r="L276" s="212"/>
      <c r="M276" s="212"/>
      <c r="N276" s="213"/>
    </row>
    <row r="277" spans="1:14" ht="48" customHeight="1" thickBot="1" x14ac:dyDescent="0.3">
      <c r="B277" s="22" t="s">
        <v>515</v>
      </c>
      <c r="C277" s="23" t="s">
        <v>1782</v>
      </c>
      <c r="D277" s="23" t="s">
        <v>0</v>
      </c>
      <c r="E277" s="23" t="s">
        <v>1729</v>
      </c>
      <c r="F277" s="23" t="s">
        <v>1785</v>
      </c>
      <c r="G277" s="23" t="s">
        <v>1</v>
      </c>
      <c r="H277" s="23" t="s">
        <v>2</v>
      </c>
      <c r="I277" s="23" t="s">
        <v>3</v>
      </c>
      <c r="J277" s="23" t="s">
        <v>4</v>
      </c>
      <c r="K277" s="24" t="s">
        <v>5</v>
      </c>
      <c r="L277" s="24" t="s">
        <v>6</v>
      </c>
      <c r="M277" s="58" t="s">
        <v>1783</v>
      </c>
      <c r="N277" s="25" t="s">
        <v>7</v>
      </c>
    </row>
    <row r="278" spans="1:14" s="12" customFormat="1" ht="38.25" x14ac:dyDescent="0.25">
      <c r="A278" s="5" t="str">
        <f>VLOOKUP(B278,'Plantilla publicacion'!$A$3:$B$502,2,0)</f>
        <v>Producto</v>
      </c>
      <c r="B278" s="15" t="s">
        <v>591</v>
      </c>
      <c r="C278" s="189" t="str">
        <f>VLOOKUP(B278,'Plantilla publicacion'!$A$3:$R$502,17,0)</f>
        <v>PND - 5-31-5-b- Convergencia regional - Entidades públicas territoriales y nacionales fortalecidas / PES - Transformación Institucional</v>
      </c>
      <c r="D278" s="189" t="str">
        <f>VLOOKUP(B278,'Plantilla publicacion'!$A$3:$M$502,6,0)</f>
        <v>56-Fortalecer la gestión de la información, el conocimiento y la innovación para optimizar la capacidad institucional</v>
      </c>
      <c r="E278" s="189" t="str">
        <f>VLOOKUP(B278,'Plantilla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8" s="189" t="str">
        <f>VLOOKUP(B278,'Plantilla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8" s="189" t="str">
        <f>VLOOKUP(B278,'Plantilla publicacion'!$A$3:$M$502,7,0)</f>
        <v>C-3599-0200-0006-53105d</v>
      </c>
      <c r="H278" s="15" t="str">
        <f>VLOOKUP(B278,'Plantilla publicacion'!$A$3:$M$502,8,0)</f>
        <v>Plan de acción para el intercambio de información, implementado  (Informe semestral de  la implementación del plan de acción para el intercambio de información- soportes documentales de cumplimiento)</v>
      </c>
      <c r="I278" s="15">
        <f>VLOOKUP(B278,'Plantilla publicacion'!$A$3:$M$502,9,0)</f>
        <v>100</v>
      </c>
      <c r="J278" s="15" t="str">
        <f>VLOOKUP(B278,'Plantilla publicacion'!$A$3:$M$502,10,0)</f>
        <v>Porcentual</v>
      </c>
      <c r="K278" s="15" t="str">
        <f>VLOOKUP(B278,'Plantilla publicacion'!$A$3:$M$502,11,0)</f>
        <v>2025-02-03</v>
      </c>
      <c r="L278" s="15" t="str">
        <f>VLOOKUP(B278,'Plantilla publicacion'!$A$3:$M$502,12,0)</f>
        <v>2025-12-12</v>
      </c>
      <c r="M278" s="15" t="str">
        <f>IF(ISERROR(VLOOKUP(B278,'Plantilla publicacion'!$A$3:$P$501,16,0)),"NA",VLOOKUP(B278,'Plantilla publicacion'!$A$3:$P$501,16,0))</f>
        <v>PES_20230246 / PEI_13</v>
      </c>
      <c r="N278" s="15" t="str">
        <f>VLOOKUP(B278,'Plantilla publicacion'!$A$3:$M$502,13,0)</f>
        <v>20-OFICINA DE TECNOLOGÍA E INFORMÁTICA</v>
      </c>
    </row>
    <row r="279" spans="1:14" ht="25.5" x14ac:dyDescent="0.25">
      <c r="A279" s="13" t="str">
        <f>VLOOKUP(B279,'Plantilla publicacion'!$A$3:$B$502,2,0)</f>
        <v>Actividad propia</v>
      </c>
      <c r="B279" s="6" t="s">
        <v>595</v>
      </c>
      <c r="C279" s="164"/>
      <c r="D279" s="164">
        <f>VLOOKUP(B279,'Plantilla publicacion'!$A$3:$M$502,6,0)</f>
        <v>0</v>
      </c>
      <c r="E279" s="164"/>
      <c r="F279" s="164"/>
      <c r="G279" s="164">
        <f>VLOOKUP(B279,'Plantilla publicacion'!$A$3:$M$502,7,0)</f>
        <v>0</v>
      </c>
      <c r="H279" s="6" t="str">
        <f>VLOOKUP(B279,'Plantilla publicacion'!$A$3:$M$502,8,0)</f>
        <v>Definir plan de acción para el intercambio de información de acuerdo con el marco de Interoperabilidad  (Plan definido / único entregable)</v>
      </c>
      <c r="I279" s="6">
        <f>VLOOKUP(B279,'Plantilla publicacion'!$A$3:$M$502,9,0)</f>
        <v>1</v>
      </c>
      <c r="J279" s="6" t="str">
        <f>VLOOKUP(B279,'Plantilla publicacion'!$A$3:$M$502,10,0)</f>
        <v>Númerica</v>
      </c>
      <c r="K279" s="7" t="str">
        <f>VLOOKUP(B279,'Plantilla publicacion'!$A$3:$M$502,11,0)</f>
        <v>2025-02-03</v>
      </c>
      <c r="L279" s="7" t="str">
        <f>VLOOKUP(B279,'Plantilla publicacion'!$A$3:$M$502,12,0)</f>
        <v>2025-02-28</v>
      </c>
      <c r="M279" s="59"/>
      <c r="N279" s="17" t="str">
        <f>VLOOKUP(B279,'Plantilla publicacion'!$A$3:$M$502,13,0)</f>
        <v>20-OFICINA DE TECNOLOGÍA E INFORMÁTICA</v>
      </c>
    </row>
    <row r="280" spans="1:14" ht="39" thickBot="1" x14ac:dyDescent="0.3">
      <c r="A280" s="13" t="str">
        <f>VLOOKUP(B280,'Plantilla publicacion'!$A$3:$B$502,2,0)</f>
        <v>Actividad propia</v>
      </c>
      <c r="B280" s="11" t="s">
        <v>597</v>
      </c>
      <c r="C280" s="164"/>
      <c r="D280" s="164">
        <f>VLOOKUP(B280,'Plantilla publicacion'!$A$3:$M$502,6,0)</f>
        <v>0</v>
      </c>
      <c r="E280" s="164"/>
      <c r="F280" s="164"/>
      <c r="G280" s="164">
        <f>VLOOKUP(B280,'Plantilla publicacion'!$A$3:$M$502,7,0)</f>
        <v>0</v>
      </c>
      <c r="H280" s="11" t="str">
        <f>VLOOKUP(B280,'Plantilla publicacion'!$A$3:$M$502,8,0)</f>
        <v>Implementar el plan de acción para el intercambio de información de acuerdo con el marco de Interoperabilidad  (Informe semestral de  la implementación del plan de acción para el intercambio de información- soportes documentales de cumplimiento)</v>
      </c>
      <c r="I280" s="11">
        <f>VLOOKUP(B280,'Plantilla publicacion'!$A$3:$M$502,9,0)</f>
        <v>100</v>
      </c>
      <c r="J280" s="11" t="str">
        <f>VLOOKUP(B280,'Plantilla publicacion'!$A$3:$M$502,10,0)</f>
        <v>Porcentual</v>
      </c>
      <c r="K280" s="117" t="str">
        <f>VLOOKUP(B280,'Plantilla publicacion'!$A$3:$M$502,11,0)</f>
        <v>2025-03-03</v>
      </c>
      <c r="L280" s="117" t="str">
        <f>VLOOKUP(B280,'Plantilla publicacion'!$A$3:$M$502,12,0)</f>
        <v>2025-12-12</v>
      </c>
      <c r="M280" s="118"/>
      <c r="N280" s="119" t="str">
        <f>VLOOKUP(B280,'Plantilla publicacion'!$A$3:$M$502,13,0)</f>
        <v>20-OFICINA DE TECNOLOGÍA E INFORMÁTICA</v>
      </c>
    </row>
    <row r="281" spans="1:14" s="12" customFormat="1" ht="38.25" x14ac:dyDescent="0.25">
      <c r="A281" s="5" t="str">
        <f>VLOOKUP(B281,'Plantilla publicacion'!$A$3:$B$502,2,0)</f>
        <v>Producto</v>
      </c>
      <c r="B281" s="105" t="s">
        <v>599</v>
      </c>
      <c r="C281" s="166" t="str">
        <f>VLOOKUP(B281,'Plantilla publicacion'!$A$3:$R$502,17,0)</f>
        <v>PND - 5-31-5-b- Convergencia regional - Entidades públicas territoriales y nacionales fortalecidas / PES - Transformación Institucional</v>
      </c>
      <c r="D281" s="166" t="str">
        <f>VLOOKUP(B281,'Plantilla publicacion'!$A$3:$M$502,6,0)</f>
        <v>56-Fortalecer la gestión de la información, el conocimiento y la innovación para optimizar la capacidad institucional</v>
      </c>
      <c r="E281" s="166" t="str">
        <f>VLOOKUP(B281,'Plantilla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1" s="166" t="str">
        <f>VLOOKUP(B281,'Plantilla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1" s="166" t="str">
        <f>VLOOKUP(B281,'Plantilla publicacion'!$A$3:$M$502,7,0)</f>
        <v>C-3599-0200-0006-53105d</v>
      </c>
      <c r="H281" s="107" t="str">
        <f>VLOOKUP(B281,'Plantilla publicacion'!$A$3:$M$502,8,0)</f>
        <v>Modelo de gobierno y gestión de datos en el marco del Plan Nacional de Infraestructura de Datos,  implementado  (Informes de seguimiento y avance trimestrales con soportes documentales del cumplimiento)</v>
      </c>
      <c r="I281" s="107">
        <f>VLOOKUP(B281,'Plantilla publicacion'!$A$3:$M$502,9,0)</f>
        <v>100</v>
      </c>
      <c r="J281" s="107" t="str">
        <f>VLOOKUP(B281,'Plantilla publicacion'!$A$3:$M$502,10,0)</f>
        <v>Porcentual</v>
      </c>
      <c r="K281" s="107" t="str">
        <f>VLOOKUP(B281,'Plantilla publicacion'!$A$3:$M$502,11,0)</f>
        <v>2025-02-03</v>
      </c>
      <c r="L281" s="107" t="str">
        <f>VLOOKUP(B281,'Plantilla publicacion'!$A$3:$M$502,12,0)</f>
        <v>2025-12-12</v>
      </c>
      <c r="M281" s="107">
        <f>IF(ISERROR(VLOOKUP(B281,'Plantilla publicacion'!$A$3:$P$501,16,0)),"NA",VLOOKUP(B281,'Plantilla publicacion'!$A$3:$P$501,16,0))</f>
        <v>0</v>
      </c>
      <c r="N281" s="108" t="str">
        <f>VLOOKUP(B281,'Plantilla publicacion'!$A$3:$M$502,13,0)</f>
        <v>20-OFICINA DE TECNOLOGÍA E INFORMÁTICA</v>
      </c>
    </row>
    <row r="282" spans="1:14" ht="25.5" x14ac:dyDescent="0.25">
      <c r="A282" s="13" t="str">
        <f>VLOOKUP(B282,'Plantilla publicacion'!$A$3:$B$502,2,0)</f>
        <v>Actividad propia</v>
      </c>
      <c r="B282" s="109" t="s">
        <v>601</v>
      </c>
      <c r="C282" s="164"/>
      <c r="D282" s="164">
        <f>VLOOKUP(B282,'Plantilla publicacion'!$A$3:$M$502,6,0)</f>
        <v>0</v>
      </c>
      <c r="E282" s="164"/>
      <c r="F282" s="164"/>
      <c r="G282" s="164">
        <f>VLOOKUP(B282,'Plantilla publicacion'!$A$3:$M$502,7,0)</f>
        <v>0</v>
      </c>
      <c r="H282" s="6" t="str">
        <f>VLOOKUP(B282,'Plantilla publicacion'!$A$3:$M$502,8,0)</f>
        <v>Definir el plan de trabajo para la estrategia de gobierno y calidad de datos para la SIC (Documento del Plan  de trabajo para la estrategia de gobierno y calidad de datos, elaborado / único entregable)</v>
      </c>
      <c r="I282" s="6">
        <f>VLOOKUP(B282,'Plantilla publicacion'!$A$3:$M$502,9,0)</f>
        <v>1</v>
      </c>
      <c r="J282" s="6" t="str">
        <f>VLOOKUP(B282,'Plantilla publicacion'!$A$3:$M$502,10,0)</f>
        <v>Númerica</v>
      </c>
      <c r="K282" s="7" t="str">
        <f>VLOOKUP(B282,'Plantilla publicacion'!$A$3:$M$502,11,0)</f>
        <v>2025-02-03</v>
      </c>
      <c r="L282" s="7" t="str">
        <f>VLOOKUP(B282,'Plantilla publicacion'!$A$3:$M$502,12,0)</f>
        <v>2025-03-29</v>
      </c>
      <c r="M282" s="59"/>
      <c r="N282" s="110" t="str">
        <f>VLOOKUP(B282,'Plantilla publicacion'!$A$3:$M$502,13,0)</f>
        <v>20-OFICINA DE TECNOLOGÍA E INFORMÁTICA</v>
      </c>
    </row>
    <row r="283" spans="1:14" ht="39" thickBot="1" x14ac:dyDescent="0.3">
      <c r="A283" s="13" t="str">
        <f>VLOOKUP(B283,'Plantilla publicacion'!$A$3:$B$502,2,0)</f>
        <v>Actividad propia</v>
      </c>
      <c r="B283" s="111" t="s">
        <v>603</v>
      </c>
      <c r="C283" s="165"/>
      <c r="D283" s="165">
        <f>VLOOKUP(B283,'Plantilla publicacion'!$A$3:$M$502,6,0)</f>
        <v>0</v>
      </c>
      <c r="E283" s="165"/>
      <c r="F283" s="165"/>
      <c r="G283" s="165">
        <f>VLOOKUP(B283,'Plantilla publicacion'!$A$3:$M$502,7,0)</f>
        <v>0</v>
      </c>
      <c r="H283" s="113" t="str">
        <f>VLOOKUP(B283,'Plantilla publicacion'!$A$3:$M$502,8,0)</f>
        <v>Implementar el plan de trabajo para la estrategia de gobierno y calidad de datos   (Informes de seguimiento y avance trimestrales con soportes documentales del cumplimiento con corte  marzo, junio, septiembre, diciembre)</v>
      </c>
      <c r="I283" s="113">
        <f>VLOOKUP(B283,'Plantilla publicacion'!$A$3:$M$502,9,0)</f>
        <v>100</v>
      </c>
      <c r="J283" s="113" t="str">
        <f>VLOOKUP(B283,'Plantilla publicacion'!$A$3:$M$502,10,0)</f>
        <v>Porcentual</v>
      </c>
      <c r="K283" s="114" t="str">
        <f>VLOOKUP(B283,'Plantilla publicacion'!$A$3:$M$502,11,0)</f>
        <v>2025-03-03</v>
      </c>
      <c r="L283" s="114" t="str">
        <f>VLOOKUP(B283,'Plantilla publicacion'!$A$3:$M$502,12,0)</f>
        <v>2025-12-12</v>
      </c>
      <c r="M283" s="115"/>
      <c r="N283" s="116" t="str">
        <f>VLOOKUP(B283,'Plantilla publicacion'!$A$3:$M$502,13,0)</f>
        <v>20-OFICINA DE TECNOLOGÍA E INFORMÁTICA</v>
      </c>
    </row>
    <row r="284" spans="1:14" s="12" customFormat="1" ht="25.5" x14ac:dyDescent="0.25">
      <c r="A284" s="5" t="str">
        <f>VLOOKUP(B284,'Plantilla publicacion'!$A$3:$B$502,2,0)</f>
        <v>Producto</v>
      </c>
      <c r="B284" s="15" t="s">
        <v>617</v>
      </c>
      <c r="C284" s="164" t="str">
        <f>VLOOKUP(B284,'Plantilla publicacion'!$A$3:$R$502,17,0)</f>
        <v>PND - 5-31-5-d- Convergencia regional - Gobierno digital para la gente / PES - Transformación Institucional</v>
      </c>
      <c r="D284" s="164" t="str">
        <f>VLOOKUP(B284,'Plantilla publicacion'!$A$3:$M$502,6,0)</f>
        <v>62-Fortalecer la infraestructura, uso y aprovechamiento de las tecnologías de la información, para optimizar la capacidad institucional</v>
      </c>
      <c r="E284" s="164" t="str">
        <f>VLOOKUP(B284,'Plantilla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4" s="164" t="str">
        <f>VLOOKUP(B284,'Plantilla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4" s="164" t="str">
        <f>VLOOKUP(B284,'Plantilla publicacion'!$A$3:$M$502,7,0)</f>
        <v>C-3599-0200-0006-53105d</v>
      </c>
      <c r="H284" s="15" t="str">
        <f>VLOOKUP(B284,'Plantilla publicacion'!$A$3:$M$502,8,0)</f>
        <v>Plan estratégico de tecnologías de información, ejecutado (Informes de seguimiento y avance trimestrales con soportes documentales del cumplimiento)</v>
      </c>
      <c r="I284" s="15">
        <f>VLOOKUP(B284,'Plantilla publicacion'!$A$3:$M$502,9,0)</f>
        <v>100</v>
      </c>
      <c r="J284" s="15" t="str">
        <f>VLOOKUP(B284,'Plantilla publicacion'!$A$3:$M$502,10,0)</f>
        <v>Porcentual</v>
      </c>
      <c r="K284" s="15" t="str">
        <f>VLOOKUP(B284,'Plantilla publicacion'!$A$3:$M$502,11,0)</f>
        <v>2025-01-13</v>
      </c>
      <c r="L284" s="15" t="str">
        <f>VLOOKUP(B284,'Plantilla publicacion'!$A$3:$M$502,12,0)</f>
        <v>2025-12-12</v>
      </c>
      <c r="M284" s="15" t="str">
        <f>IF(ISERROR(VLOOKUP(B284,'Plantilla publicacion'!$A$3:$P$501,16,0)),"NA",VLOOKUP(B284,'Plantilla publicacion'!$A$3:$P$501,16,0))</f>
        <v>DECRETO 612</v>
      </c>
      <c r="N284" s="15" t="str">
        <f>VLOOKUP(B284,'Plantilla publicacion'!$A$3:$M$502,13,0)</f>
        <v>20-OFICINA DE TECNOLOGÍA E INFORMÁTICA</v>
      </c>
    </row>
    <row r="285" spans="1:14" ht="25.5" x14ac:dyDescent="0.25">
      <c r="A285" s="13" t="str">
        <f>VLOOKUP(B285,'Plantilla publicacion'!$A$3:$B$502,2,0)</f>
        <v>Actividad propia</v>
      </c>
      <c r="B285" s="6" t="s">
        <v>619</v>
      </c>
      <c r="C285" s="164"/>
      <c r="D285" s="164">
        <f>VLOOKUP(B285,'Plantilla publicacion'!$A$3:$M$502,6,0)</f>
        <v>0</v>
      </c>
      <c r="E285" s="164"/>
      <c r="F285" s="164"/>
      <c r="G285" s="164">
        <f>VLOOKUP(B285,'Plantilla publicacion'!$A$3:$M$502,7,0)</f>
        <v>0</v>
      </c>
      <c r="H285" s="6" t="str">
        <f>VLOOKUP(B285,'Plantilla publicacion'!$A$3:$M$502,8,0)</f>
        <v>Formular plan estratégico de tecnologías de información PETI incluyendo hoja de ruta para la vigencia   (Hoja de ruta del PETI actualizada/ único entregable)</v>
      </c>
      <c r="I285" s="6">
        <f>VLOOKUP(B285,'Plantilla publicacion'!$A$3:$M$502,9,0)</f>
        <v>1</v>
      </c>
      <c r="J285" s="6" t="str">
        <f>VLOOKUP(B285,'Plantilla publicacion'!$A$3:$M$502,10,0)</f>
        <v>Númerica</v>
      </c>
      <c r="K285" s="7" t="str">
        <f>VLOOKUP(B285,'Plantilla publicacion'!$A$3:$M$502,11,0)</f>
        <v>2025-01-13</v>
      </c>
      <c r="L285" s="7" t="str">
        <f>VLOOKUP(B285,'Plantilla publicacion'!$A$3:$M$502,12,0)</f>
        <v>2025-01-31</v>
      </c>
      <c r="M285" s="59"/>
      <c r="N285" s="17" t="str">
        <f>VLOOKUP(B285,'Plantilla publicacion'!$A$3:$M$502,13,0)</f>
        <v>20-OFICINA DE TECNOLOGÍA E INFORMÁTICA</v>
      </c>
    </row>
    <row r="286" spans="1:14" ht="39" thickBot="1" x14ac:dyDescent="0.3">
      <c r="A286" s="13" t="str">
        <f>VLOOKUP(B286,'Plantilla publicacion'!$A$3:$B$502,2,0)</f>
        <v>Actividad propia</v>
      </c>
      <c r="B286" s="11" t="s">
        <v>620</v>
      </c>
      <c r="C286" s="164"/>
      <c r="D286" s="164">
        <f>VLOOKUP(B286,'Plantilla publicacion'!$A$3:$M$502,6,0)</f>
        <v>0</v>
      </c>
      <c r="E286" s="164"/>
      <c r="F286" s="164"/>
      <c r="G286" s="164">
        <f>VLOOKUP(B286,'Plantilla publicacion'!$A$3:$M$502,7,0)</f>
        <v>0</v>
      </c>
      <c r="H286" s="11" t="str">
        <f>VLOOKUP(B286,'Plantilla publicacion'!$A$3:$M$502,8,0)</f>
        <v>Realizar seguimiento trimestral a la ejecución del PETI. (Informes de seguimiento y avance trimestrales con soportes documentales del cumplimiento con corte  marzo, junio, septiembre, diciembre)</v>
      </c>
      <c r="I286" s="11">
        <f>VLOOKUP(B286,'Plantilla publicacion'!$A$3:$M$502,9,0)</f>
        <v>100</v>
      </c>
      <c r="J286" s="11" t="str">
        <f>VLOOKUP(B286,'Plantilla publicacion'!$A$3:$M$502,10,0)</f>
        <v>Porcentual</v>
      </c>
      <c r="K286" s="117" t="str">
        <f>VLOOKUP(B286,'Plantilla publicacion'!$A$3:$M$502,11,0)</f>
        <v>2025-02-03</v>
      </c>
      <c r="L286" s="117" t="str">
        <f>VLOOKUP(B286,'Plantilla publicacion'!$A$3:$M$502,12,0)</f>
        <v>2025-12-12</v>
      </c>
      <c r="M286" s="118"/>
      <c r="N286" s="119" t="str">
        <f>VLOOKUP(B286,'Plantilla publicacion'!$A$3:$M$502,13,0)</f>
        <v>20-OFICINA DE TECNOLOGÍA E INFORMÁTICA</v>
      </c>
    </row>
    <row r="287" spans="1:14" s="12" customFormat="1" ht="63.75" x14ac:dyDescent="0.25">
      <c r="A287" s="5" t="str">
        <f>VLOOKUP(B287,'Plantilla publicacion'!$A$3:$B$502,2,0)</f>
        <v>Producto</v>
      </c>
      <c r="B287" s="105" t="s">
        <v>1205</v>
      </c>
      <c r="C287" s="166" t="str">
        <f>VLOOKUP(B287,'Plantilla publicacion'!$A$3:$R$502,17,0)</f>
        <v>PND - 5-31-5-d- Convergencia regional - Gobierno digital para la gente / PES - Transformación Institucional</v>
      </c>
      <c r="D287" s="166" t="str">
        <f>VLOOKUP(B287,'Plantilla publicacion'!$A$3:$M$502,6,0)</f>
        <v>62-Fortalecer la infraestructura, uso y aprovechamiento de las tecnologías de la información, para optimizar la capacidad institucional</v>
      </c>
      <c r="E287" s="166" t="str">
        <f>VLOOKUP(B287,'Plantilla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7" s="166" t="str">
        <f>VLOOKUP(B287,'Plantilla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7" s="166" t="str">
        <f>VLOOKUP(B287,'Plantilla publicacion'!$A$3:$M$502,7,0)</f>
        <v>FUNCIONAMIENTO</v>
      </c>
      <c r="H287" s="107" t="str">
        <f>VLOOKUP(B287,'Plantilla publicacion'!$A$3:$M$502,8,0)</f>
        <v>Intervenciones en el sistema de información SIPI respecto a temas funcionales y técnicos, puestas en producción (Correos electrónicos del proveedor indicando la puesta en producción)</v>
      </c>
      <c r="I287" s="107">
        <f>VLOOKUP(B287,'Plantilla publicacion'!$A$3:$M$502,9,0)</f>
        <v>4</v>
      </c>
      <c r="J287" s="107" t="str">
        <f>VLOOKUP(B287,'Plantilla publicacion'!$A$3:$M$502,10,0)</f>
        <v>Númerica</v>
      </c>
      <c r="K287" s="107" t="str">
        <f>VLOOKUP(B287,'Plantilla publicacion'!$A$3:$M$502,11,0)</f>
        <v>2025-01-07</v>
      </c>
      <c r="L287" s="107" t="str">
        <f>VLOOKUP(B287,'Plantilla publicacion'!$A$3:$M$502,12,0)</f>
        <v>2025-11-28</v>
      </c>
      <c r="M287" s="107">
        <f>IF(ISERROR(VLOOKUP(B287,'Plantilla publicacion'!$A$3:$P$501,16,0)),"NA",VLOOKUP(B287,'Plantilla publicacion'!$A$3:$P$501,16,0))</f>
        <v>0</v>
      </c>
      <c r="N287" s="108" t="str">
        <f>VLOOKUP(B287,'Plantilla publicacion'!$A$3:$M$502,13,0)</f>
        <v>20-OFICINA DE TECNOLOGÍA E INFORMÁTICA;
2000-DESPACHO DEL SUPERINTENDENTE DELEGADO PARA LA PROPIEDAD INDUSTRIAL</v>
      </c>
    </row>
    <row r="288" spans="1:14" ht="65.25" customHeight="1" x14ac:dyDescent="0.25">
      <c r="A288" s="13" t="str">
        <f>VLOOKUP(B288,'Plantilla publicacion'!$A$3:$B$502,2,0)</f>
        <v>Actividad propia</v>
      </c>
      <c r="B288" s="109" t="s">
        <v>1209</v>
      </c>
      <c r="C288" s="164"/>
      <c r="D288" s="164">
        <f>VLOOKUP(B288,'Plantilla publicacion'!$A$3:$M$502,6,0)</f>
        <v>0</v>
      </c>
      <c r="E288" s="164"/>
      <c r="F288" s="164"/>
      <c r="G288" s="164">
        <f>VLOOKUP(B288,'Plantilla publicacion'!$A$3:$M$502,7,0)</f>
        <v>0</v>
      </c>
      <c r="H288" s="6" t="str">
        <f>VLOOKUP(B288,'Plantilla publicacion'!$A$3:$M$502,8,0)</f>
        <v>Priorizar y enviar los requerimientos previstos para las 4 versiones de fortalecimiento del SIPI (Correos electrónicos de la OTI al proveedor informando los requerimientos priorizados)</v>
      </c>
      <c r="I288" s="6">
        <f>VLOOKUP(B288,'Plantilla publicacion'!$A$3:$M$502,9,0)</f>
        <v>4</v>
      </c>
      <c r="J288" s="6" t="str">
        <f>VLOOKUP(B288,'Plantilla publicacion'!$A$3:$M$502,10,0)</f>
        <v>Númerica</v>
      </c>
      <c r="K288" s="7" t="str">
        <f>VLOOKUP(B288,'Plantilla publicacion'!$A$3:$M$502,11,0)</f>
        <v>2025-01-07</v>
      </c>
      <c r="L288" s="7" t="str">
        <f>VLOOKUP(B288,'Plantilla publicacion'!$A$3:$M$502,12,0)</f>
        <v>2025-11-28</v>
      </c>
      <c r="M288" s="59"/>
      <c r="N288" s="110" t="str">
        <f>VLOOKUP(B288,'Plantilla publicacion'!$A$3:$M$502,13,0)</f>
        <v>20-OFICINA DE TECNOLOGÍA E INFORMÁTICA;
2000-DESPACHO DEL SUPERINTENDENTE DELEGADO PARA LA PROPIEDAD INDUSTRIAL</v>
      </c>
    </row>
    <row r="289" spans="1:14" ht="65.25" customHeight="1" thickBot="1" x14ac:dyDescent="0.3">
      <c r="A289" s="13" t="str">
        <f>VLOOKUP(B289,'Plantilla publicacion'!$A$3:$B$502,2,0)</f>
        <v>Actividad propia</v>
      </c>
      <c r="B289" s="111" t="s">
        <v>1211</v>
      </c>
      <c r="C289" s="165"/>
      <c r="D289" s="165">
        <f>VLOOKUP(B289,'Plantilla publicacion'!$A$3:$M$502,6,0)</f>
        <v>0</v>
      </c>
      <c r="E289" s="165"/>
      <c r="F289" s="165"/>
      <c r="G289" s="165">
        <f>VLOOKUP(B289,'Plantilla publicacion'!$A$3:$M$502,7,0)</f>
        <v>0</v>
      </c>
      <c r="H289" s="113" t="str">
        <f>VLOOKUP(B289,'Plantilla publicacion'!$A$3:$M$502,8,0)</f>
        <v>Realizar seguimiento al desarrollo, prueba y puesta en producción de los requerimientos priorizados en las 4 versiones (Correos electrónicos del proveedor indicando la puesta en producción)</v>
      </c>
      <c r="I289" s="113">
        <f>VLOOKUP(B289,'Plantilla publicacion'!$A$3:$M$502,9,0)</f>
        <v>4</v>
      </c>
      <c r="J289" s="113" t="str">
        <f>VLOOKUP(B289,'Plantilla publicacion'!$A$3:$M$502,10,0)</f>
        <v>Númerica</v>
      </c>
      <c r="K289" s="114" t="str">
        <f>VLOOKUP(B289,'Plantilla publicacion'!$A$3:$M$502,11,0)</f>
        <v>2025-04-01</v>
      </c>
      <c r="L289" s="114" t="str">
        <f>VLOOKUP(B289,'Plantilla publicacion'!$A$3:$M$502,12,0)</f>
        <v>2025-11-28</v>
      </c>
      <c r="M289" s="115"/>
      <c r="N289" s="116" t="str">
        <f>VLOOKUP(B289,'Plantilla publicacion'!$A$3:$M$502,13,0)</f>
        <v>20-OFICINA DE TECNOLOGÍA E INFORMÁTICA;
2000-DESPACHO DEL SUPERINTENDENTE DELEGADO PARA LA PROPIEDAD INDUSTRIAL</v>
      </c>
    </row>
    <row r="290" spans="1:14" s="12" customFormat="1" ht="153" x14ac:dyDescent="0.25">
      <c r="A290" s="5" t="str">
        <f>VLOOKUP(B290,'Plantilla publicacion'!$A$3:$B$502,2,0)</f>
        <v>Producto</v>
      </c>
      <c r="B290" s="15" t="s">
        <v>1621</v>
      </c>
      <c r="C290" s="164" t="str">
        <f>VLOOKUP(B290,'Plantilla publicacion'!$A$3:$R$502,17,0)</f>
        <v>PND - 5-31-5-d- Convergencia regional - Gobierno digital para la gente / PES - Transformación Institucional</v>
      </c>
      <c r="D290" s="164" t="str">
        <f>VLOOKUP(B290,'Plantilla publicacion'!$A$3:$M$502,6,0)</f>
        <v>62-Fortalecer la infraestructura, uso y aprovechamiento de las tecnologías de la información, para optimizar la capacidad institucional</v>
      </c>
      <c r="E290" s="164" t="str">
        <f>VLOOKUP(B290,'Plantilla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90" s="164" t="str">
        <f>VLOOKUP(B290,'Plantilla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90" s="164" t="str">
        <f>VLOOKUP(B290,'Plantilla publicacion'!$A$3:$M$502,7,0)</f>
        <v>FUNCIONAMIENTO</v>
      </c>
      <c r="H290" s="15" t="str">
        <f>VLOOKUP(B290,'Plantilla publicacion'!$A$3:$M$502,8,0)</f>
        <v>Unificación y optimización de radicación en la Sede Electrónica de la SIC, implementada (Informe  que de cuenta de le unificación y optimización de radicación en la Sede Electrónica de la SIC)</v>
      </c>
      <c r="I290" s="15">
        <f>VLOOKUP(B290,'Plantilla publicacion'!$A$3:$M$502,9,0)</f>
        <v>100</v>
      </c>
      <c r="J290" s="15" t="str">
        <f>VLOOKUP(B290,'Plantilla publicacion'!$A$3:$M$502,10,0)</f>
        <v>Porcentual</v>
      </c>
      <c r="K290" s="15" t="str">
        <f>VLOOKUP(B290,'Plantilla publicacion'!$A$3:$M$502,11,0)</f>
        <v>2025-03-03</v>
      </c>
      <c r="L290" s="15" t="str">
        <f>VLOOKUP(B290,'Plantilla publicacion'!$A$3:$M$502,12,0)</f>
        <v>2025-12-16</v>
      </c>
      <c r="M290" s="15">
        <f>IF(ISERROR(VLOOKUP(B290,'Plantilla publicacion'!$A$3:$P$501,16,0)),"NA",VLOOKUP(B290,'Plantilla publicacion'!$A$3:$P$501,16,0))</f>
        <v>0</v>
      </c>
      <c r="N290" s="15" t="str">
        <f>VLOOKUP(B290,'Plantilla publicacion'!$A$3:$M$502,13,0)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91" spans="1:14" ht="65.25" customHeight="1" x14ac:dyDescent="0.25">
      <c r="A291" s="13" t="str">
        <f>VLOOKUP(B291,'Plantilla publicacion'!$A$3:$B$502,2,0)</f>
        <v>Actividad propia</v>
      </c>
      <c r="B291" s="6" t="s">
        <v>1624</v>
      </c>
      <c r="C291" s="164"/>
      <c r="D291" s="164">
        <f>VLOOKUP(B291,'Plantilla publicacion'!$A$3:$M$502,6,0)</f>
        <v>0</v>
      </c>
      <c r="E291" s="164"/>
      <c r="F291" s="164"/>
      <c r="G291" s="164">
        <f>VLOOKUP(B291,'Plantilla publicacion'!$A$3:$M$502,7,0)</f>
        <v>0</v>
      </c>
      <c r="H291" s="6" t="str">
        <f>VLOOKUP(B291,'Plantilla publicacion'!$A$3:$M$502,8,0)</f>
        <v>Elaborar un diagnóstico para identificar los canales de radicación, el volumen de entradas y el grado de congestión de los mismos (Diagnóstico del estado de los canales de radicación y grado de congestión)</v>
      </c>
      <c r="I291" s="6">
        <f>VLOOKUP(B291,'Plantilla publicacion'!$A$3:$M$502,9,0)</f>
        <v>1</v>
      </c>
      <c r="J291" s="6" t="str">
        <f>VLOOKUP(B291,'Plantilla publicacion'!$A$3:$M$502,10,0)</f>
        <v>Númerica</v>
      </c>
      <c r="K291" s="7" t="str">
        <f>VLOOKUP(B291,'Plantilla publicacion'!$A$3:$M$502,11,0)</f>
        <v>2025-03-03</v>
      </c>
      <c r="L291" s="7" t="str">
        <f>VLOOKUP(B291,'Plantilla publicacion'!$A$3:$M$502,12,0)</f>
        <v>2025-03-31</v>
      </c>
      <c r="M291" s="59"/>
      <c r="N291" s="17" t="str">
        <f>VLOOKUP(B291,'Plantilla publicacion'!$A$3:$M$502,13,0)</f>
        <v>100-SECRETARIA GENERAL;
141-GRUPO DE TRABAJO DE GESTIÓN DOCUMENTAL Y ARCHIVO;
20-OFICINA DE TECNOLOGÍA E INFORMÁTICA;
72-GRUPO DE TRABAJO DE ATENCION AL CIUDADANO</v>
      </c>
    </row>
    <row r="292" spans="1:14" ht="65.25" customHeight="1" x14ac:dyDescent="0.25">
      <c r="A292" s="13" t="str">
        <f>VLOOKUP(B292,'Plantilla publicacion'!$A$3:$B$502,2,0)</f>
        <v>Actividad propia</v>
      </c>
      <c r="B292" s="6" t="s">
        <v>1627</v>
      </c>
      <c r="C292" s="164"/>
      <c r="D292" s="164">
        <f>VLOOKUP(B292,'Plantilla publicacion'!$A$3:$M$502,6,0)</f>
        <v>0</v>
      </c>
      <c r="E292" s="164"/>
      <c r="F292" s="164"/>
      <c r="G292" s="164">
        <f>VLOOKUP(B292,'Plantilla publicacion'!$A$3:$M$502,7,0)</f>
        <v>0</v>
      </c>
      <c r="H292" s="6" t="str">
        <f>VLOOKUP(B292,'Plantilla publicacion'!$A$3:$M$502,8,0)</f>
        <v>Realizar un plan de trabajo para la unificación y optimización de radicación en la Sede Electrónica de la SIC (Plan de trabajo para la implementación de la estrategia de unificación y optimización de radicación en la Sede Electrónica de la SIC)</v>
      </c>
      <c r="I292" s="6">
        <f>VLOOKUP(B292,'Plantilla publicacion'!$A$3:$M$502,9,0)</f>
        <v>1</v>
      </c>
      <c r="J292" s="6" t="str">
        <f>VLOOKUP(B292,'Plantilla publicacion'!$A$3:$M$502,10,0)</f>
        <v>Númerica</v>
      </c>
      <c r="K292" s="7" t="str">
        <f>VLOOKUP(B292,'Plantilla publicacion'!$A$3:$M$502,11,0)</f>
        <v>2025-04-01</v>
      </c>
      <c r="L292" s="7" t="str">
        <f>VLOOKUP(B292,'Plantilla publicacion'!$A$3:$M$502,12,0)</f>
        <v>2025-04-30</v>
      </c>
      <c r="M292" s="59"/>
      <c r="N292" s="17" t="str">
        <f>VLOOKUP(B292,'Plantilla publicacion'!$A$3:$M$502,13,0)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93" spans="1:14" ht="65.25" customHeight="1" thickBot="1" x14ac:dyDescent="0.3">
      <c r="A293" s="13" t="str">
        <f>VLOOKUP(B293,'Plantilla publicacion'!$A$3:$B$502,2,0)</f>
        <v>Actividad propia</v>
      </c>
      <c r="B293" s="19" t="s">
        <v>1629</v>
      </c>
      <c r="C293" s="164"/>
      <c r="D293" s="164">
        <f>VLOOKUP(B293,'Plantilla publicacion'!$A$3:$M$502,6,0)</f>
        <v>0</v>
      </c>
      <c r="E293" s="164"/>
      <c r="F293" s="164"/>
      <c r="G293" s="164">
        <f>VLOOKUP(B293,'Plantilla publicacion'!$A$3:$M$502,7,0)</f>
        <v>0</v>
      </c>
      <c r="H293" s="6" t="str">
        <f>VLOOKUP(B293,'Plantilla publicacion'!$A$3:$M$502,8,0)</f>
        <v>Ejecutar el plan de trabajo para la unificación y optimización de radicación en la Sede Electrónica de la SIC (Plan de trabajo con seguimiento y sus respectivas evidencias)</v>
      </c>
      <c r="I293" s="6">
        <f>VLOOKUP(B293,'Plantilla publicacion'!$A$3:$M$502,9,0)</f>
        <v>100</v>
      </c>
      <c r="J293" s="6" t="str">
        <f>VLOOKUP(B293,'Plantilla publicacion'!$A$3:$M$502,10,0)</f>
        <v>Porcentual</v>
      </c>
      <c r="K293" s="7" t="str">
        <f>VLOOKUP(B293,'Plantilla publicacion'!$A$3:$M$502,11,0)</f>
        <v>2025-05-02</v>
      </c>
      <c r="L293" s="7" t="str">
        <f>VLOOKUP(B293,'Plantilla publicacion'!$A$3:$M$502,12,0)</f>
        <v>2025-12-16</v>
      </c>
      <c r="M293" s="59"/>
      <c r="N293" s="17" t="str">
        <f>VLOOKUP(B293,'Plantilla publicacion'!$A$3:$M$502,13,0)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94" spans="1:14" ht="32.25" customHeight="1" thickBot="1" x14ac:dyDescent="0.3">
      <c r="A294" s="13" t="e">
        <f>VLOOKUP(B294,'Plantilla publicacion'!$A$3:$B$502,2,0)</f>
        <v>#N/A</v>
      </c>
      <c r="B294" s="211" t="s">
        <v>55</v>
      </c>
      <c r="C294" s="212"/>
      <c r="D294" s="212"/>
      <c r="E294" s="212"/>
      <c r="F294" s="212"/>
      <c r="G294" s="212"/>
      <c r="H294" s="212"/>
      <c r="I294" s="212"/>
      <c r="J294" s="212"/>
      <c r="K294" s="212"/>
      <c r="L294" s="212"/>
      <c r="M294" s="212"/>
      <c r="N294" s="213"/>
    </row>
    <row r="295" spans="1:14" ht="48" customHeight="1" thickBot="1" x14ac:dyDescent="0.3">
      <c r="B295" s="22" t="s">
        <v>515</v>
      </c>
      <c r="C295" s="23" t="s">
        <v>1782</v>
      </c>
      <c r="D295" s="23" t="s">
        <v>0</v>
      </c>
      <c r="E295" s="23" t="s">
        <v>1729</v>
      </c>
      <c r="F295" s="23" t="s">
        <v>1785</v>
      </c>
      <c r="G295" s="23" t="s">
        <v>1</v>
      </c>
      <c r="H295" s="23" t="s">
        <v>2</v>
      </c>
      <c r="I295" s="23" t="s">
        <v>3</v>
      </c>
      <c r="J295" s="23" t="s">
        <v>4</v>
      </c>
      <c r="K295" s="24" t="s">
        <v>5</v>
      </c>
      <c r="L295" s="24" t="s">
        <v>6</v>
      </c>
      <c r="M295" s="58" t="s">
        <v>1783</v>
      </c>
      <c r="N295" s="25" t="s">
        <v>7</v>
      </c>
    </row>
    <row r="296" spans="1:14" s="12" customFormat="1" ht="25.5" x14ac:dyDescent="0.25">
      <c r="A296" s="5" t="str">
        <f>VLOOKUP(B296,'Plantilla publicacion'!$A$3:$B$502,2,0)</f>
        <v>Producto</v>
      </c>
      <c r="B296" s="15" t="s">
        <v>691</v>
      </c>
      <c r="C296" s="189" t="str">
        <f>VLOOKUP(B296,'Plantilla publicacion'!$A$3:$R$502,17,0)</f>
        <v>PND - 5-31-5-b- Convergencia regional - Entidades públicas territoriales y nacionales fortalecidas / PES - Transformación Institucional</v>
      </c>
      <c r="D296" s="189" t="str">
        <f>VLOOKUP(B296,'Plantilla publicacion'!$A$3:$M$502,6,0)</f>
        <v>56-Fortalecer la gestión de la información, el conocimiento y la innovación para optimizar la capacidad institucional</v>
      </c>
      <c r="E296" s="189" t="str">
        <f>VLOOKUP(B296,'Plantilla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6" s="189" t="str">
        <f>VLOOKUP(B296,'Plantilla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6" s="189" t="str">
        <f>VLOOKUP(B296,'Plantilla publicacion'!$A$3:$M$502,7,0)</f>
        <v>C-3599-0200-0005-53105b</v>
      </c>
      <c r="H296" s="15" t="str">
        <f>VLOOKUP(B296,'Plantilla publicacion'!$A$3:$M$502,8,0)</f>
        <v>SIC alineada a la directriz de manejo de imágen y plan de medios de la Presidencia de la República, realizada. (Informe de contenidos producidos)</v>
      </c>
      <c r="I296" s="15">
        <f>VLOOKUP(B296,'Plantilla publicacion'!$A$3:$M$502,9,0)</f>
        <v>100</v>
      </c>
      <c r="J296" s="15" t="str">
        <f>VLOOKUP(B296,'Plantilla publicacion'!$A$3:$M$502,10,0)</f>
        <v>Porcentual</v>
      </c>
      <c r="K296" s="15" t="str">
        <f>VLOOKUP(B296,'Plantilla publicacion'!$A$3:$M$502,11,0)</f>
        <v>2025-02-03</v>
      </c>
      <c r="L296" s="15" t="str">
        <f>VLOOKUP(B296,'Plantilla publicacion'!$A$3:$M$502,12,0)</f>
        <v>2025-12-31</v>
      </c>
      <c r="M296" s="15" t="str">
        <f>IF(ISERROR(VLOOKUP(B296,'Plantilla publicacion'!$A$3:$P$501,16,0)),"NA",VLOOKUP(B296,'Plantilla publicacion'!$A$3:$P$501,16,0))</f>
        <v>PES_20230249 / PEI_25</v>
      </c>
      <c r="N296" s="15" t="str">
        <f>VLOOKUP(B296,'Plantilla publicacion'!$A$3:$M$502,13,0)</f>
        <v>73-GRUPO DE TRABAJO DE COMUNICACION</v>
      </c>
    </row>
    <row r="297" spans="1:14" ht="25.5" x14ac:dyDescent="0.25">
      <c r="A297" s="13" t="str">
        <f>VLOOKUP(B297,'Plantilla publicacion'!$A$3:$B$502,2,0)</f>
        <v>Actividad propia</v>
      </c>
      <c r="B297" s="6" t="s">
        <v>694</v>
      </c>
      <c r="C297" s="164"/>
      <c r="D297" s="164">
        <f>VLOOKUP(B297,'Plantilla publicacion'!$A$3:$M$502,6,0)</f>
        <v>0</v>
      </c>
      <c r="E297" s="164"/>
      <c r="F297" s="164"/>
      <c r="G297" s="164">
        <f>VLOOKUP(B297,'Plantilla publicacion'!$A$3:$M$502,7,0)</f>
        <v>0</v>
      </c>
      <c r="H297" s="6" t="str">
        <f>VLOOKUP(B297,'Plantilla publicacion'!$A$3:$M$502,8,0)</f>
        <v>Producir los boletines, foto noticias, videos y/o ruedas de prensa de conformidad con la directriz de Presidencia sobre el manejo de imágen (Documento con evidencias)</v>
      </c>
      <c r="I297" s="6">
        <f>VLOOKUP(B297,'Plantilla publicacion'!$A$3:$M$502,9,0)</f>
        <v>100</v>
      </c>
      <c r="J297" s="6" t="str">
        <f>VLOOKUP(B297,'Plantilla publicacion'!$A$3:$M$502,10,0)</f>
        <v>Porcentual</v>
      </c>
      <c r="K297" s="7" t="str">
        <f>VLOOKUP(B297,'Plantilla publicacion'!$A$3:$M$502,11,0)</f>
        <v>2025-02-03</v>
      </c>
      <c r="L297" s="7" t="str">
        <f>VLOOKUP(B297,'Plantilla publicacion'!$A$3:$M$502,12,0)</f>
        <v>2025-12-31</v>
      </c>
      <c r="M297" s="59"/>
      <c r="N297" s="17" t="str">
        <f>VLOOKUP(B297,'Plantilla publicacion'!$A$3:$M$502,13,0)</f>
        <v>73-GRUPO DE TRABAJO DE COMUNICACION</v>
      </c>
    </row>
    <row r="298" spans="1:14" ht="26.25" thickBot="1" x14ac:dyDescent="0.3">
      <c r="A298" s="13" t="str">
        <f>VLOOKUP(B298,'Plantilla publicacion'!$A$3:$B$502,2,0)</f>
        <v>Actividad propia</v>
      </c>
      <c r="B298" s="11" t="s">
        <v>696</v>
      </c>
      <c r="C298" s="164"/>
      <c r="D298" s="164">
        <f>VLOOKUP(B298,'Plantilla publicacion'!$A$3:$M$502,6,0)</f>
        <v>0</v>
      </c>
      <c r="E298" s="164"/>
      <c r="F298" s="164"/>
      <c r="G298" s="164">
        <f>VLOOKUP(B298,'Plantilla publicacion'!$A$3:$M$502,7,0)</f>
        <v>0</v>
      </c>
      <c r="H298" s="11" t="str">
        <f>VLOOKUP(B298,'Plantilla publicacion'!$A$3:$M$502,8,0)</f>
        <v>Consolidar el informe final de los contenidos producidos por la SIC respecto a la directriz de manejo de imagen del gobierno nacional. (Informe consoldiado de los contenidos producidos)</v>
      </c>
      <c r="I298" s="11">
        <f>VLOOKUP(B298,'Plantilla publicacion'!$A$3:$M$502,9,0)</f>
        <v>100</v>
      </c>
      <c r="J298" s="11" t="str">
        <f>VLOOKUP(B298,'Plantilla publicacion'!$A$3:$M$502,10,0)</f>
        <v>Porcentual</v>
      </c>
      <c r="K298" s="117" t="str">
        <f>VLOOKUP(B298,'Plantilla publicacion'!$A$3:$M$502,11,0)</f>
        <v>2025-12-02</v>
      </c>
      <c r="L298" s="117" t="str">
        <f>VLOOKUP(B298,'Plantilla publicacion'!$A$3:$M$502,12,0)</f>
        <v>2025-12-31</v>
      </c>
      <c r="M298" s="118"/>
      <c r="N298" s="119" t="str">
        <f>VLOOKUP(B298,'Plantilla publicacion'!$A$3:$M$502,13,0)</f>
        <v>73-GRUPO DE TRABAJO DE COMUNICACION</v>
      </c>
    </row>
    <row r="299" spans="1:14" s="12" customFormat="1" ht="51" x14ac:dyDescent="0.25">
      <c r="A299" s="5" t="str">
        <f>VLOOKUP(B299,'Plantilla publicacion'!$A$3:$B$502,2,0)</f>
        <v>Producto</v>
      </c>
      <c r="B299" s="105" t="s">
        <v>699</v>
      </c>
      <c r="C299" s="166" t="str">
        <f>VLOOKUP(B299,'Plantilla publicacion'!$A$3:$R$502,17,0)</f>
        <v>PND - 5-31-5-b- Convergencia regional - Entidades públicas territoriales y nacionales fortalecidas / PES - Transformación Institucional</v>
      </c>
      <c r="D299" s="166" t="str">
        <f>VLOOKUP(B299,'Plantilla publicacion'!$A$3:$M$502,6,0)</f>
        <v>56-Fortalecer la gestión de la información, el conocimiento y la innovación para optimizar la capacidad institucional</v>
      </c>
      <c r="E299" s="166" t="str">
        <f>VLOOKUP(B299,'Plantilla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9" s="166" t="str">
        <f>VLOOKUP(B299,'Plantilla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9" s="166" t="str">
        <f>VLOOKUP(B299,'Plantilla publicacion'!$A$3:$M$502,7,0)</f>
        <v>C-3599-0200-0005-53105b</v>
      </c>
      <c r="H299" s="107" t="str">
        <f>VLOOKUP(B299,'Plantilla publicacion'!$A$3:$M$502,8,0)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9" s="107">
        <f>VLOOKUP(B299,'Plantilla publicacion'!$A$3:$M$502,9,0)</f>
        <v>100</v>
      </c>
      <c r="J299" s="107" t="str">
        <f>VLOOKUP(B299,'Plantilla publicacion'!$A$3:$M$502,10,0)</f>
        <v>Porcentual</v>
      </c>
      <c r="K299" s="107" t="str">
        <f>VLOOKUP(B299,'Plantilla publicacion'!$A$3:$M$502,11,0)</f>
        <v>2025-02-03</v>
      </c>
      <c r="L299" s="107" t="str">
        <f>VLOOKUP(B299,'Plantilla publicacion'!$A$3:$M$502,12,0)</f>
        <v>2025-12-12</v>
      </c>
      <c r="M299" s="107">
        <f>IF(ISERROR(VLOOKUP(B299,'Plantilla publicacion'!$A$3:$P$501,16,0)),"NA",VLOOKUP(B299,'Plantilla publicacion'!$A$3:$P$501,16,0))</f>
        <v>0</v>
      </c>
      <c r="N299" s="108" t="str">
        <f>VLOOKUP(B299,'Plantilla publicacion'!$A$3:$M$502,13,0)</f>
        <v>73-GRUPO DE TRABAJO DE COMUNICACION</v>
      </c>
    </row>
    <row r="300" spans="1:14" ht="25.5" x14ac:dyDescent="0.25">
      <c r="A300" s="13" t="str">
        <f>VLOOKUP(B300,'Plantilla publicacion'!$A$3:$B$502,2,0)</f>
        <v>Actividad propia</v>
      </c>
      <c r="B300" s="109" t="s">
        <v>701</v>
      </c>
      <c r="C300" s="164"/>
      <c r="D300" s="164">
        <f>VLOOKUP(B300,'Plantilla publicacion'!$A$3:$M$502,6,0)</f>
        <v>0</v>
      </c>
      <c r="E300" s="164"/>
      <c r="F300" s="164"/>
      <c r="G300" s="164">
        <f>VLOOKUP(B300,'Plantilla publicacion'!$A$3:$M$502,7,0)</f>
        <v>0</v>
      </c>
      <c r="H300" s="6" t="str">
        <f>VLOOKUP(B300,'Plantilla publicacion'!$A$3:$M$502,8,0)</f>
        <v>Realizar un diagnóstico de las necesidades para la comunicaciones internas (Documento de diagnóstico)</v>
      </c>
      <c r="I300" s="6">
        <f>VLOOKUP(B300,'Plantilla publicacion'!$A$3:$M$502,9,0)</f>
        <v>1</v>
      </c>
      <c r="J300" s="6" t="str">
        <f>VLOOKUP(B300,'Plantilla publicacion'!$A$3:$M$502,10,0)</f>
        <v>Númerica</v>
      </c>
      <c r="K300" s="7" t="str">
        <f>VLOOKUP(B300,'Plantilla publicacion'!$A$3:$M$502,11,0)</f>
        <v>2025-02-03</v>
      </c>
      <c r="L300" s="7" t="str">
        <f>VLOOKUP(B300,'Plantilla publicacion'!$A$3:$M$502,12,0)</f>
        <v>2025-03-28</v>
      </c>
      <c r="M300" s="59"/>
      <c r="N300" s="110" t="str">
        <f>VLOOKUP(B300,'Plantilla publicacion'!$A$3:$M$502,13,0)</f>
        <v>73-GRUPO DE TRABAJO DE COMUNICACION</v>
      </c>
    </row>
    <row r="301" spans="1:14" ht="25.5" x14ac:dyDescent="0.25">
      <c r="A301" s="13" t="str">
        <f>VLOOKUP(B301,'Plantilla publicacion'!$A$3:$B$502,2,0)</f>
        <v>Actividad propia</v>
      </c>
      <c r="B301" s="109" t="s">
        <v>704</v>
      </c>
      <c r="C301" s="164"/>
      <c r="D301" s="164">
        <f>VLOOKUP(B301,'Plantilla publicacion'!$A$3:$M$502,6,0)</f>
        <v>0</v>
      </c>
      <c r="E301" s="164"/>
      <c r="F301" s="164"/>
      <c r="G301" s="164">
        <f>VLOOKUP(B301,'Plantilla publicacion'!$A$3:$M$502,7,0)</f>
        <v>0</v>
      </c>
      <c r="H301" s="6" t="str">
        <f>VLOOKUP(B301,'Plantilla publicacion'!$A$3:$M$502,8,0)</f>
        <v>Elaborar la estrategia de comunicaciones internas que incluya el plan de trabajo para su realización (Documento de estrategia que incluya plan de trabajo)</v>
      </c>
      <c r="I301" s="6">
        <f>VLOOKUP(B301,'Plantilla publicacion'!$A$3:$M$502,9,0)</f>
        <v>100</v>
      </c>
      <c r="J301" s="6" t="str">
        <f>VLOOKUP(B301,'Plantilla publicacion'!$A$3:$M$502,10,0)</f>
        <v>Porcentual</v>
      </c>
      <c r="K301" s="7" t="str">
        <f>VLOOKUP(B301,'Plantilla publicacion'!$A$3:$M$502,11,0)</f>
        <v>2025-04-01</v>
      </c>
      <c r="L301" s="7" t="str">
        <f>VLOOKUP(B301,'Plantilla publicacion'!$A$3:$M$502,12,0)</f>
        <v>2025-04-30</v>
      </c>
      <c r="M301" s="59"/>
      <c r="N301" s="110" t="str">
        <f>VLOOKUP(B301,'Plantilla publicacion'!$A$3:$M$502,13,0)</f>
        <v>73-GRUPO DE TRABAJO DE COMUNICACION</v>
      </c>
    </row>
    <row r="302" spans="1:14" ht="25.5" x14ac:dyDescent="0.25">
      <c r="A302" s="13" t="str">
        <f>VLOOKUP(B302,'Plantilla publicacion'!$A$3:$B$502,2,0)</f>
        <v>Actividad propia</v>
      </c>
      <c r="B302" s="109" t="s">
        <v>706</v>
      </c>
      <c r="C302" s="164"/>
      <c r="D302" s="164">
        <f>VLOOKUP(B302,'Plantilla publicacion'!$A$3:$M$502,6,0)</f>
        <v>0</v>
      </c>
      <c r="E302" s="164"/>
      <c r="F302" s="164"/>
      <c r="G302" s="164">
        <f>VLOOKUP(B302,'Plantilla publicacion'!$A$3:$M$502,7,0)</f>
        <v>0</v>
      </c>
      <c r="H302" s="6" t="str">
        <f>VLOOKUP(B302,'Plantilla publicacion'!$A$3:$M$502,8,0)</f>
        <v>Ejecutar el Plan de trabajo de la estrategia de comunicaciones internas (Documento de seguimiento trimestral)</v>
      </c>
      <c r="I302" s="6">
        <f>VLOOKUP(B302,'Plantilla publicacion'!$A$3:$M$502,9,0)</f>
        <v>3</v>
      </c>
      <c r="J302" s="6" t="str">
        <f>VLOOKUP(B302,'Plantilla publicacion'!$A$3:$M$502,10,0)</f>
        <v>Númerica</v>
      </c>
      <c r="K302" s="7" t="str">
        <f>VLOOKUP(B302,'Plantilla publicacion'!$A$3:$M$502,11,0)</f>
        <v>2025-04-01</v>
      </c>
      <c r="L302" s="7" t="str">
        <f>VLOOKUP(B302,'Plantilla publicacion'!$A$3:$M$502,12,0)</f>
        <v>2025-11-21</v>
      </c>
      <c r="M302" s="59"/>
      <c r="N302" s="110" t="str">
        <f>VLOOKUP(B302,'Plantilla publicacion'!$A$3:$M$502,13,0)</f>
        <v>73-GRUPO DE TRABAJO DE COMUNICACION</v>
      </c>
    </row>
    <row r="303" spans="1:14" ht="26.25" thickBot="1" x14ac:dyDescent="0.3">
      <c r="A303" s="13" t="str">
        <f>VLOOKUP(B303,'Plantilla publicacion'!$A$3:$B$502,2,0)</f>
        <v>Actividad propia</v>
      </c>
      <c r="B303" s="111" t="s">
        <v>709</v>
      </c>
      <c r="C303" s="165"/>
      <c r="D303" s="165">
        <f>VLOOKUP(B303,'Plantilla publicacion'!$A$3:$M$502,6,0)</f>
        <v>0</v>
      </c>
      <c r="E303" s="165"/>
      <c r="F303" s="165"/>
      <c r="G303" s="165">
        <f>VLOOKUP(B303,'Plantilla publicacion'!$A$3:$M$502,7,0)</f>
        <v>0</v>
      </c>
      <c r="H303" s="113" t="str">
        <f>VLOOKUP(B303,'Plantilla publicacion'!$A$3:$M$502,8,0)</f>
        <v>Elaborar informe final de los resultados de la implementación de la estrategia de comunicaciones internas (Informe de resultados de implementación)</v>
      </c>
      <c r="I303" s="113">
        <f>VLOOKUP(B303,'Plantilla publicacion'!$A$3:$M$502,9,0)</f>
        <v>1</v>
      </c>
      <c r="J303" s="113" t="str">
        <f>VLOOKUP(B303,'Plantilla publicacion'!$A$3:$M$502,10,0)</f>
        <v>Númerica</v>
      </c>
      <c r="K303" s="114" t="str">
        <f>VLOOKUP(B303,'Plantilla publicacion'!$A$3:$M$502,11,0)</f>
        <v>2025-11-24</v>
      </c>
      <c r="L303" s="114" t="str">
        <f>VLOOKUP(B303,'Plantilla publicacion'!$A$3:$M$502,12,0)</f>
        <v>2025-12-12</v>
      </c>
      <c r="M303" s="115"/>
      <c r="N303" s="116" t="str">
        <f>VLOOKUP(B303,'Plantilla publicacion'!$A$3:$M$502,13,0)</f>
        <v>73-GRUPO DE TRABAJO DE COMUNICACION</v>
      </c>
    </row>
    <row r="304" spans="1:14" s="12" customFormat="1" ht="25.5" x14ac:dyDescent="0.25">
      <c r="A304" s="5" t="str">
        <f>VLOOKUP(B304,'Plantilla publicacion'!$A$3:$B$502,2,0)</f>
        <v>Producto</v>
      </c>
      <c r="B304" s="15" t="s">
        <v>712</v>
      </c>
      <c r="C304" s="164" t="str">
        <f>VLOOKUP(B304,'Plantilla publicacion'!$A$3:$R$502,17,0)</f>
        <v>PND - 5-31-5-b- Convergencia regional - Entidades públicas territoriales y nacionales fortalecidas / PES - Cierre de brechas territoriales</v>
      </c>
      <c r="D304" s="164" t="str">
        <f>VLOOKUP(B304,'Plantilla publicacion'!$A$3:$M$502,6,0)</f>
        <v>58-Promover el enfoque preventivo, diferencial y territorial en el que hacer misional de la entidad</v>
      </c>
      <c r="E304" s="164" t="str">
        <f>VLOOKUP(B304,'Plantilla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04" s="164" t="str">
        <f>VLOOKUP(B304,'Plantilla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04" s="164" t="str">
        <f>VLOOKUP(B304,'Plantilla publicacion'!$A$3:$M$502,7,0)</f>
        <v>C-3599-0200-0005-53105b</v>
      </c>
      <c r="H304" s="15" t="str">
        <f>VLOOKUP(B304,'Plantilla publicacion'!$A$3:$M$502,8,0)</f>
        <v>Estrategia de fortalecimiento de la difusión de la misionalidad de la Entidad a nivel nacional, elaborada e implementada (Informe de resultados de implementación)</v>
      </c>
      <c r="I304" s="15">
        <f>VLOOKUP(B304,'Plantilla publicacion'!$A$3:$M$502,9,0)</f>
        <v>100</v>
      </c>
      <c r="J304" s="15" t="str">
        <f>VLOOKUP(B304,'Plantilla publicacion'!$A$3:$M$502,10,0)</f>
        <v>Porcentual</v>
      </c>
      <c r="K304" s="15" t="str">
        <f>VLOOKUP(B304,'Plantilla publicacion'!$A$3:$M$502,11,0)</f>
        <v>2025-01-15</v>
      </c>
      <c r="L304" s="15" t="str">
        <f>VLOOKUP(B304,'Plantilla publicacion'!$A$3:$M$502,12,0)</f>
        <v>2025-12-31</v>
      </c>
      <c r="M304" s="15">
        <f>IF(ISERROR(VLOOKUP(B304,'Plantilla publicacion'!$A$3:$P$501,16,0)),"NA",VLOOKUP(B304,'Plantilla publicacion'!$A$3:$P$501,16,0))</f>
        <v>0</v>
      </c>
      <c r="N304" s="15" t="str">
        <f>VLOOKUP(B304,'Plantilla publicacion'!$A$3:$M$502,13,0)</f>
        <v>73-GRUPO DE TRABAJO DE COMUNICACION</v>
      </c>
    </row>
    <row r="305" spans="1:14" ht="38.25" x14ac:dyDescent="0.25">
      <c r="A305" s="13" t="str">
        <f>VLOOKUP(B305,'Plantilla publicacion'!$A$3:$B$502,2,0)</f>
        <v>Actividad propia</v>
      </c>
      <c r="B305" s="6" t="s">
        <v>713</v>
      </c>
      <c r="C305" s="164"/>
      <c r="D305" s="164">
        <f>VLOOKUP(B305,'Plantilla publicacion'!$A$3:$M$502,6,0)</f>
        <v>0</v>
      </c>
      <c r="E305" s="164"/>
      <c r="F305" s="164"/>
      <c r="G305" s="164">
        <f>VLOOKUP(B305,'Plantilla publicacion'!$A$3:$M$502,7,0)</f>
        <v>0</v>
      </c>
      <c r="H305" s="6" t="str">
        <f>VLOOKUP(B305,'Plantilla publicacion'!$A$3:$M$502,8,0)</f>
        <v>Diseñar la estrategia de fortalecimiento de la difusión de la misionalidad de la Entidad a nivel nacional que incluya el plan de trabajo de ejecución  (Documento de estrategia que incluya plan de trabajo)</v>
      </c>
      <c r="I305" s="6">
        <f>VLOOKUP(B305,'Plantilla publicacion'!$A$3:$M$502,9,0)</f>
        <v>1</v>
      </c>
      <c r="J305" s="6" t="str">
        <f>VLOOKUP(B305,'Plantilla publicacion'!$A$3:$M$502,10,0)</f>
        <v>Númerica</v>
      </c>
      <c r="K305" s="7" t="str">
        <f>VLOOKUP(B305,'Plantilla publicacion'!$A$3:$M$502,11,0)</f>
        <v>2025-01-15</v>
      </c>
      <c r="L305" s="7" t="str">
        <f>VLOOKUP(B305,'Plantilla publicacion'!$A$3:$M$502,12,0)</f>
        <v>2025-02-28</v>
      </c>
      <c r="M305" s="59"/>
      <c r="N305" s="17" t="str">
        <f>VLOOKUP(B305,'Plantilla publicacion'!$A$3:$M$502,13,0)</f>
        <v>73-GRUPO DE TRABAJO DE COMUNICACION</v>
      </c>
    </row>
    <row r="306" spans="1:14" ht="25.5" x14ac:dyDescent="0.25">
      <c r="A306" s="13" t="str">
        <f>VLOOKUP(B306,'Plantilla publicacion'!$A$3:$B$502,2,0)</f>
        <v>Actividad propia</v>
      </c>
      <c r="B306" s="6" t="s">
        <v>715</v>
      </c>
      <c r="C306" s="164"/>
      <c r="D306" s="164">
        <f>VLOOKUP(B306,'Plantilla publicacion'!$A$3:$M$502,6,0)</f>
        <v>0</v>
      </c>
      <c r="E306" s="164"/>
      <c r="F306" s="164"/>
      <c r="G306" s="164">
        <f>VLOOKUP(B306,'Plantilla publicacion'!$A$3:$M$502,7,0)</f>
        <v>0</v>
      </c>
      <c r="H306" s="6" t="str">
        <f>VLOOKUP(B306,'Plantilla publicacion'!$A$3:$M$502,8,0)</f>
        <v>Ejecutar el plan de trabajo de la estrategia de comunicaciones externas (Informe de avance trimestral)</v>
      </c>
      <c r="I306" s="6">
        <f>VLOOKUP(B306,'Plantilla publicacion'!$A$3:$M$502,9,0)</f>
        <v>3</v>
      </c>
      <c r="J306" s="6" t="str">
        <f>VLOOKUP(B306,'Plantilla publicacion'!$A$3:$M$502,10,0)</f>
        <v>Númerica</v>
      </c>
      <c r="K306" s="7" t="str">
        <f>VLOOKUP(B306,'Plantilla publicacion'!$A$3:$M$502,11,0)</f>
        <v>2025-03-04</v>
      </c>
      <c r="L306" s="7" t="str">
        <f>VLOOKUP(B306,'Plantilla publicacion'!$A$3:$M$502,12,0)</f>
        <v>2025-11-28</v>
      </c>
      <c r="M306" s="59"/>
      <c r="N306" s="17" t="str">
        <f>VLOOKUP(B306,'Plantilla publicacion'!$A$3:$M$502,13,0)</f>
        <v>73-GRUPO DE TRABAJO DE COMUNICACION</v>
      </c>
    </row>
    <row r="307" spans="1:14" s="12" customFormat="1" ht="25.5" x14ac:dyDescent="0.25">
      <c r="A307" s="13" t="str">
        <f>VLOOKUP(B307,'Plantilla publicacion'!$A$3:$B$502,2,0)</f>
        <v>Actividad propia</v>
      </c>
      <c r="B307" s="6" t="s">
        <v>718</v>
      </c>
      <c r="C307" s="164"/>
      <c r="D307" s="164">
        <f>VLOOKUP(B307,'Plantilla publicacion'!$A$3:$M$502,6,0)</f>
        <v>0</v>
      </c>
      <c r="E307" s="164"/>
      <c r="F307" s="164"/>
      <c r="G307" s="164">
        <f>VLOOKUP(B307,'Plantilla publicacion'!$A$3:$M$502,7,0)</f>
        <v>0</v>
      </c>
      <c r="H307" s="6" t="str">
        <f>VLOOKUP(B307,'Plantilla publicacion'!$A$3:$M$502,8,0)</f>
        <v>Elaborar informe trimestral de los resultados de la implementación de la estrategia de fortalecimiento (Informe de avance trimestral)</v>
      </c>
      <c r="I307" s="6">
        <f>VLOOKUP(B307,'Plantilla publicacion'!$A$3:$M$502,9,0)</f>
        <v>4</v>
      </c>
      <c r="J307" s="6" t="str">
        <f>VLOOKUP(B307,'Plantilla publicacion'!$A$3:$M$502,10,0)</f>
        <v>Númerica</v>
      </c>
      <c r="K307" s="7" t="str">
        <f>VLOOKUP(B307,'Plantilla publicacion'!$A$3:$M$502,11,0)</f>
        <v>2025-03-14</v>
      </c>
      <c r="L307" s="7" t="str">
        <f>VLOOKUP(B307,'Plantilla publicacion'!$A$3:$M$502,12,0)</f>
        <v>2025-12-31</v>
      </c>
      <c r="M307" s="59"/>
      <c r="N307" s="17" t="str">
        <f>VLOOKUP(B307,'Plantilla publicacion'!$A$3:$M$502,13,0)</f>
        <v>73-GRUPO DE TRABAJO DE COMUNICACION</v>
      </c>
    </row>
    <row r="308" spans="1:14" ht="26.25" thickBot="1" x14ac:dyDescent="0.3">
      <c r="A308" s="13" t="str">
        <f>VLOOKUP(B308,'Plantilla publicacion'!$A$3:$B$502,2,0)</f>
        <v>Actividad propia</v>
      </c>
      <c r="B308" s="11" t="s">
        <v>721</v>
      </c>
      <c r="C308" s="164"/>
      <c r="D308" s="164">
        <f>VLOOKUP(B308,'Plantilla publicacion'!$A$3:$M$502,6,0)</f>
        <v>0</v>
      </c>
      <c r="E308" s="164"/>
      <c r="F308" s="164"/>
      <c r="G308" s="164">
        <f>VLOOKUP(B308,'Plantilla publicacion'!$A$3:$M$502,7,0)</f>
        <v>0</v>
      </c>
      <c r="H308" s="11" t="str">
        <f>VLOOKUP(B308,'Plantilla publicacion'!$A$3:$M$502,8,0)</f>
        <v>Realizar y consolidar informe de monitoreo de medios (Informe de avance trimestral)</v>
      </c>
      <c r="I308" s="11">
        <f>VLOOKUP(B308,'Plantilla publicacion'!$A$3:$M$502,9,0)</f>
        <v>2</v>
      </c>
      <c r="J308" s="11" t="str">
        <f>VLOOKUP(B308,'Plantilla publicacion'!$A$3:$M$502,10,0)</f>
        <v>Númerica</v>
      </c>
      <c r="K308" s="117" t="str">
        <f>VLOOKUP(B308,'Plantilla publicacion'!$A$3:$M$502,11,0)</f>
        <v>2025-07-01</v>
      </c>
      <c r="L308" s="117" t="str">
        <f>VLOOKUP(B308,'Plantilla publicacion'!$A$3:$M$502,12,0)</f>
        <v>2025-12-31</v>
      </c>
      <c r="M308" s="118"/>
      <c r="N308" s="119" t="str">
        <f>VLOOKUP(B308,'Plantilla publicacion'!$A$3:$M$502,13,0)</f>
        <v>73-GRUPO DE TRABAJO DE COMUNICACION</v>
      </c>
    </row>
    <row r="309" spans="1:14" s="12" customFormat="1" ht="63.75" x14ac:dyDescent="0.25">
      <c r="A309" s="5" t="str">
        <f>VLOOKUP(B309,'Plantilla publicacion'!$A$3:$B$502,2,0)</f>
        <v>Producto</v>
      </c>
      <c r="B309" s="105" t="s">
        <v>1630</v>
      </c>
      <c r="C309" s="166" t="str">
        <f>VLOOKUP(B309,'Plantilla publicacion'!$A$3:$R$502,17,0)</f>
        <v>PND - 5-31-5-d- Convergencia regional - Gobierno digital para la gente / PES - Transformación Institucional</v>
      </c>
      <c r="D309" s="166" t="str">
        <f>VLOOKUP(B309,'Plantilla publicacion'!$A$3:$M$502,6,0)</f>
        <v>62-Fortalecer la infraestructura, uso y aprovechamiento de las tecnologías de la información, para optimizar la capacidad institucional</v>
      </c>
      <c r="E309" s="166" t="str">
        <f>VLOOKUP(B309,'Plantilla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9" s="166" t="str">
        <f>VLOOKUP(B309,'Plantilla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9" s="166" t="str">
        <f>VLOOKUP(B309,'Plantilla publicacion'!$A$3:$M$502,7,0)</f>
        <v>C-3599-0200-0005-53105b</v>
      </c>
      <c r="H309" s="107" t="str">
        <f>VLOOKUP(B309,'Plantilla publicacion'!$A$3:$M$502,8,0)</f>
        <v>Sede electrónica de la SIC accesible, intuitiva y comprensible que acerque la oferta institucional a la ciudadanía, operando (Informe final de implementación de la Sede Electrónica accesible, intuitiva y comprensible para la ciudadanía)</v>
      </c>
      <c r="I309" s="107">
        <f>VLOOKUP(B309,'Plantilla publicacion'!$A$3:$M$502,9,0)</f>
        <v>1</v>
      </c>
      <c r="J309" s="107" t="str">
        <f>VLOOKUP(B309,'Plantilla publicacion'!$A$3:$M$502,10,0)</f>
        <v>Númerica</v>
      </c>
      <c r="K309" s="107" t="str">
        <f>VLOOKUP(B309,'Plantilla publicacion'!$A$3:$M$502,11,0)</f>
        <v>2025-02-03</v>
      </c>
      <c r="L309" s="107" t="str">
        <f>VLOOKUP(B309,'Plantilla publicacion'!$A$3:$M$502,12,0)</f>
        <v>2025-12-16</v>
      </c>
      <c r="M309" s="107">
        <f>IF(ISERROR(VLOOKUP(B309,'Plantilla publicacion'!$A$3:$P$501,16,0)),"NA",VLOOKUP(B309,'Plantilla publicacion'!$A$3:$P$501,16,0))</f>
        <v>0</v>
      </c>
      <c r="N309" s="108" t="str">
        <f>VLOOKUP(B309,'Plantilla publicacion'!$A$3:$M$502,13,0)</f>
        <v>100-SECRETARIA GENERAL;
20-OFICINA DE TECNOLOGÍA E INFORMÁTICA;
73-GRUPO DE TRABAJO DE COMUNICACION</v>
      </c>
    </row>
    <row r="310" spans="1:14" s="12" customFormat="1" ht="38.25" x14ac:dyDescent="0.25">
      <c r="A310" s="13" t="str">
        <f>VLOOKUP(B310,'Plantilla publicacion'!$A$3:$B$502,2,0)</f>
        <v>Actividad propia</v>
      </c>
      <c r="B310" s="109" t="s">
        <v>1633</v>
      </c>
      <c r="C310" s="164"/>
      <c r="D310" s="164">
        <f>VLOOKUP(B310,'Plantilla publicacion'!$A$3:$M$502,6,0)</f>
        <v>0</v>
      </c>
      <c r="E310" s="164"/>
      <c r="F310" s="164"/>
      <c r="G310" s="164">
        <f>VLOOKUP(B310,'Plantilla publicacion'!$A$3:$M$502,7,0)</f>
        <v>0</v>
      </c>
      <c r="H310" s="6" t="str">
        <f>VLOOKUP(B310,'Plantilla publicacion'!$A$3:$M$502,8,0)</f>
        <v>Realizar un diagnóstico por un equipo especializado para determinar el grado de accesibilidad de la Sede Electrónica de la Entidad (Diagnóstico del estado de accesibilidad de la Sede Electrónica)</v>
      </c>
      <c r="I310" s="6">
        <f>VLOOKUP(B310,'Plantilla publicacion'!$A$3:$M$502,9,0)</f>
        <v>1</v>
      </c>
      <c r="J310" s="6" t="str">
        <f>VLOOKUP(B310,'Plantilla publicacion'!$A$3:$M$502,10,0)</f>
        <v>Númerica</v>
      </c>
      <c r="K310" s="7" t="str">
        <f>VLOOKUP(B310,'Plantilla publicacion'!$A$3:$M$502,11,0)</f>
        <v>2025-02-03</v>
      </c>
      <c r="L310" s="7" t="str">
        <f>VLOOKUP(B310,'Plantilla publicacion'!$A$3:$M$502,12,0)</f>
        <v>2025-02-21</v>
      </c>
      <c r="M310" s="59"/>
      <c r="N310" s="110" t="str">
        <f>VLOOKUP(B310,'Plantilla publicacion'!$A$3:$M$502,13,0)</f>
        <v>100-SECRETARIA GENERAL;
20-OFICINA DE TECNOLOGÍA E INFORMÁTICA</v>
      </c>
    </row>
    <row r="311" spans="1:14" ht="63.75" x14ac:dyDescent="0.25">
      <c r="A311" s="13" t="str">
        <f>VLOOKUP(B311,'Plantilla publicacion'!$A$3:$B$502,2,0)</f>
        <v>Actividad propia</v>
      </c>
      <c r="B311" s="109" t="s">
        <v>1637</v>
      </c>
      <c r="C311" s="164"/>
      <c r="D311" s="164">
        <f>VLOOKUP(B311,'Plantilla publicacion'!$A$3:$M$502,6,0)</f>
        <v>0</v>
      </c>
      <c r="E311" s="164"/>
      <c r="F311" s="164"/>
      <c r="G311" s="164">
        <f>VLOOKUP(B311,'Plantilla publicacion'!$A$3:$M$502,7,0)</f>
        <v>0</v>
      </c>
      <c r="H311" s="6" t="str">
        <f>VLOOKUP(B311,'Plantilla publicacion'!$A$3:$M$502,8,0)</f>
        <v>Elaborar un plan de trabajo con las áreas participantes del producto, con el propósito de lograr una sede electrónica accesible, intuitiva y comprensible (Plan de Trabajo para una sede electrónica accesible)</v>
      </c>
      <c r="I311" s="6">
        <f>VLOOKUP(B311,'Plantilla publicacion'!$A$3:$M$502,9,0)</f>
        <v>1</v>
      </c>
      <c r="J311" s="6" t="str">
        <f>VLOOKUP(B311,'Plantilla publicacion'!$A$3:$M$502,10,0)</f>
        <v>Númerica</v>
      </c>
      <c r="K311" s="7" t="str">
        <f>VLOOKUP(B311,'Plantilla publicacion'!$A$3:$M$502,11,0)</f>
        <v>2025-02-17</v>
      </c>
      <c r="L311" s="7" t="str">
        <f>VLOOKUP(B311,'Plantilla publicacion'!$A$3:$M$502,12,0)</f>
        <v>2025-03-14</v>
      </c>
      <c r="M311" s="59"/>
      <c r="N311" s="110" t="str">
        <f>VLOOKUP(B311,'Plantilla publicacion'!$A$3:$M$502,13,0)</f>
        <v>100-SECRETARIA GENERAL;
20-OFICINA DE TECNOLOGÍA E INFORMÁTICA;
73-GRUPO DE TRABAJO DE COMUNICACION</v>
      </c>
    </row>
    <row r="312" spans="1:14" ht="64.5" thickBot="1" x14ac:dyDescent="0.3">
      <c r="A312" s="13" t="str">
        <f>VLOOKUP(B312,'Plantilla publicacion'!$A$3:$B$502,2,0)</f>
        <v>Actividad propia</v>
      </c>
      <c r="B312" s="111" t="s">
        <v>1639</v>
      </c>
      <c r="C312" s="165"/>
      <c r="D312" s="165">
        <f>VLOOKUP(B312,'Plantilla publicacion'!$A$3:$M$502,6,0)</f>
        <v>0</v>
      </c>
      <c r="E312" s="165"/>
      <c r="F312" s="165"/>
      <c r="G312" s="165">
        <f>VLOOKUP(B312,'Plantilla publicacion'!$A$3:$M$502,7,0)</f>
        <v>0</v>
      </c>
      <c r="H312" s="113" t="str">
        <f>VLOOKUP(B312,'Plantilla publicacion'!$A$3:$M$502,8,0)</f>
        <v>Ejecutar el plan de trabajo para una sede electrónica accesible, intuitiva y comprensible (Plan de trabajo con seguimiento y sus respectivas evidencias)</v>
      </c>
      <c r="I312" s="113">
        <f>VLOOKUP(B312,'Plantilla publicacion'!$A$3:$M$502,9,0)</f>
        <v>100</v>
      </c>
      <c r="J312" s="113" t="str">
        <f>VLOOKUP(B312,'Plantilla publicacion'!$A$3:$M$502,10,0)</f>
        <v>Porcentual</v>
      </c>
      <c r="K312" s="114" t="str">
        <f>VLOOKUP(B312,'Plantilla publicacion'!$A$3:$M$502,11,0)</f>
        <v>2025-03-17</v>
      </c>
      <c r="L312" s="114" t="str">
        <f>VLOOKUP(B312,'Plantilla publicacion'!$A$3:$M$502,12,0)</f>
        <v>2025-12-16</v>
      </c>
      <c r="M312" s="115"/>
      <c r="N312" s="116" t="str">
        <f>VLOOKUP(B312,'Plantilla publicacion'!$A$3:$M$502,13,0)</f>
        <v>100-SECRETARIA GENERAL;
20-OFICINA DE TECNOLOGÍA E INFORMÁTICA;
73-GRUPO DE TRABAJO DE COMUNICACION</v>
      </c>
    </row>
    <row r="313" spans="1:14" ht="32.25" customHeight="1" thickBot="1" x14ac:dyDescent="0.3">
      <c r="A313" s="13" t="e">
        <f>VLOOKUP(B313,'Plantilla publicacion'!$A$3:$B$502,2,0)</f>
        <v>#N/A</v>
      </c>
      <c r="B313" s="214" t="s">
        <v>56</v>
      </c>
      <c r="C313" s="215"/>
      <c r="D313" s="215"/>
      <c r="E313" s="215"/>
      <c r="F313" s="215"/>
      <c r="G313" s="215"/>
      <c r="H313" s="215"/>
      <c r="I313" s="215"/>
      <c r="J313" s="215"/>
      <c r="K313" s="215"/>
      <c r="L313" s="215"/>
      <c r="M313" s="215"/>
      <c r="N313" s="216"/>
    </row>
    <row r="314" spans="1:14" ht="48" customHeight="1" thickBot="1" x14ac:dyDescent="0.3">
      <c r="B314" s="22" t="s">
        <v>515</v>
      </c>
      <c r="C314" s="23" t="s">
        <v>1782</v>
      </c>
      <c r="D314" s="23" t="s">
        <v>0</v>
      </c>
      <c r="E314" s="23" t="s">
        <v>1729</v>
      </c>
      <c r="F314" s="23" t="s">
        <v>1785</v>
      </c>
      <c r="G314" s="23" t="s">
        <v>1</v>
      </c>
      <c r="H314" s="23" t="s">
        <v>2</v>
      </c>
      <c r="I314" s="23" t="s">
        <v>3</v>
      </c>
      <c r="J314" s="23" t="s">
        <v>4</v>
      </c>
      <c r="K314" s="24" t="s">
        <v>5</v>
      </c>
      <c r="L314" s="24" t="s">
        <v>6</v>
      </c>
      <c r="M314" s="58" t="s">
        <v>1783</v>
      </c>
      <c r="N314" s="25" t="s">
        <v>7</v>
      </c>
    </row>
    <row r="315" spans="1:14" s="12" customFormat="1" ht="25.5" x14ac:dyDescent="0.25">
      <c r="A315" s="5" t="str">
        <f>VLOOKUP(B315,'Plantilla publicacion'!$A$3:$B$502,2,0)</f>
        <v>Producto</v>
      </c>
      <c r="B315" s="15" t="s">
        <v>604</v>
      </c>
      <c r="C315" s="189" t="str">
        <f>VLOOKUP(B315,'Plantilla publicacion'!$A$3:$R$502,17,0)</f>
        <v>PND - 5-31-5-b- Convergencia regional - Entidades públicas territoriales y nacionales fortalecidas / PES - Transformación Institucional</v>
      </c>
      <c r="D315" s="189" t="str">
        <f>VLOOKUP(B315,'Plantilla publicacion'!$A$3:$M$502,6,0)</f>
        <v>60-Fortalecer el Sistema Integral de Gestión Institucional en el marco del Modelo Integrado de Planeación y gestión para mejorar la prestación del servicio.</v>
      </c>
      <c r="E315" s="189" t="str">
        <f>VLOOKUP(B315,'Plantilla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5" s="189" t="str">
        <f>VLOOKUP(B315,'Plantilla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5" s="189" t="str">
        <f>VLOOKUP(B315,'Plantilla publicacion'!$A$3:$M$502,7,0)</f>
        <v>C-3599-0200-0006-53105d</v>
      </c>
      <c r="H315" s="15" t="str">
        <f>VLOOKUP(B315,'Plantilla publicacion'!$A$3:$M$502,8,0)</f>
        <v>Plan de implementación de Seguridad y privacidad de la información, ejecutado (Informes de seguimiento y avance trimestrales con soportes documentales del cumplimiento)</v>
      </c>
      <c r="I315" s="15">
        <f>VLOOKUP(B315,'Plantilla publicacion'!$A$3:$M$502,9,0)</f>
        <v>100</v>
      </c>
      <c r="J315" s="15" t="str">
        <f>VLOOKUP(B315,'Plantilla publicacion'!$A$3:$M$502,10,0)</f>
        <v>Porcentual</v>
      </c>
      <c r="K315" s="15" t="str">
        <f>VLOOKUP(B315,'Plantilla publicacion'!$A$3:$M$502,11,0)</f>
        <v>2025-01-13</v>
      </c>
      <c r="L315" s="15" t="str">
        <f>VLOOKUP(B315,'Plantilla publicacion'!$A$3:$M$502,12,0)</f>
        <v>2025-12-12</v>
      </c>
      <c r="M315" s="15" t="str">
        <f>IF(ISERROR(VLOOKUP(B315,'Plantilla publicacion'!$A$3:$P$501,16,0)),"NA",VLOOKUP(B315,'Plantilla publicacion'!$A$3:$P$501,16,0))</f>
        <v>PES_20230250 / PES_20230250 / PEI_12 / PEI_11 / DECRETO 612</v>
      </c>
      <c r="N315" s="15" t="str">
        <f>VLOOKUP(B315,'Plantilla publicacion'!$A$3:$M$502,13,0)</f>
        <v>20-OFICINA DE TECNOLOGÍA E INFORMÁTICA</v>
      </c>
    </row>
    <row r="316" spans="1:14" ht="38.25" x14ac:dyDescent="0.25">
      <c r="A316" s="13" t="str">
        <f>VLOOKUP(B316,'Plantilla publicacion'!$A$3:$B$502,2,0)</f>
        <v>Actividad propia</v>
      </c>
      <c r="B316" s="6" t="s">
        <v>607</v>
      </c>
      <c r="C316" s="164"/>
      <c r="D316" s="164">
        <f>VLOOKUP(B316,'Plantilla publicacion'!$A$3:$M$502,6,0)</f>
        <v>0</v>
      </c>
      <c r="E316" s="164"/>
      <c r="F316" s="164"/>
      <c r="G316" s="164">
        <f>VLOOKUP(B316,'Plantilla publicacion'!$A$3:$M$502,7,0)</f>
        <v>0</v>
      </c>
      <c r="H316" s="6" t="str">
        <f>VLOOKUP(B316,'Plantilla publicacion'!$A$3:$M$502,8,0)</f>
        <v>Formular el plan de Seguridad y Privacidad de la información teniendo en cuenta los resultados alcanzados en el periodo anterior y las necesidades de las partes interesada (Documento del Plan  de Seguridad y Privacidad de la información formulado / único entregable)</v>
      </c>
      <c r="I316" s="6">
        <f>VLOOKUP(B316,'Plantilla publicacion'!$A$3:$M$502,9,0)</f>
        <v>1</v>
      </c>
      <c r="J316" s="6" t="str">
        <f>VLOOKUP(B316,'Plantilla publicacion'!$A$3:$M$502,10,0)</f>
        <v>Númerica</v>
      </c>
      <c r="K316" s="7" t="str">
        <f>VLOOKUP(B316,'Plantilla publicacion'!$A$3:$M$502,11,0)</f>
        <v>2025-01-13</v>
      </c>
      <c r="L316" s="7" t="str">
        <f>VLOOKUP(B316,'Plantilla publicacion'!$A$3:$M$502,12,0)</f>
        <v>2025-01-31</v>
      </c>
      <c r="M316" s="59"/>
      <c r="N316" s="17" t="str">
        <f>VLOOKUP(B316,'Plantilla publicacion'!$A$3:$M$502,13,0)</f>
        <v>20-OFICINA DE TECNOLOGÍA E INFORMÁTICA</v>
      </c>
    </row>
    <row r="317" spans="1:14" ht="39" thickBot="1" x14ac:dyDescent="0.3">
      <c r="A317" s="13" t="str">
        <f>VLOOKUP(B317,'Plantilla publicacion'!$A$3:$B$502,2,0)</f>
        <v>Actividad propia</v>
      </c>
      <c r="B317" s="11" t="s">
        <v>608</v>
      </c>
      <c r="C317" s="164"/>
      <c r="D317" s="164">
        <f>VLOOKUP(B317,'Plantilla publicacion'!$A$3:$M$502,6,0)</f>
        <v>0</v>
      </c>
      <c r="E317" s="164"/>
      <c r="F317" s="164"/>
      <c r="G317" s="164">
        <f>VLOOKUP(B317,'Plantilla publicacion'!$A$3:$M$502,7,0)</f>
        <v>0</v>
      </c>
      <c r="H317" s="11" t="str">
        <f>VLOOKUP(B317,'Plantilla publicacion'!$A$3:$M$502,8,0)</f>
        <v>Implementar el Plan de Seguridad  y Privacidad de la información aprobado (Informes de seguimiento y avance trimestrales con soportes documentales del cumplimiento con corte  marzo, junio, septiembre, diciembre)</v>
      </c>
      <c r="I317" s="11">
        <f>VLOOKUP(B317,'Plantilla publicacion'!$A$3:$M$502,9,0)</f>
        <v>100</v>
      </c>
      <c r="J317" s="11" t="str">
        <f>VLOOKUP(B317,'Plantilla publicacion'!$A$3:$M$502,10,0)</f>
        <v>Porcentual</v>
      </c>
      <c r="K317" s="117" t="str">
        <f>VLOOKUP(B317,'Plantilla publicacion'!$A$3:$M$502,11,0)</f>
        <v>2025-02-03</v>
      </c>
      <c r="L317" s="117" t="str">
        <f>VLOOKUP(B317,'Plantilla publicacion'!$A$3:$M$502,12,0)</f>
        <v>2025-12-12</v>
      </c>
      <c r="M317" s="118"/>
      <c r="N317" s="119" t="str">
        <f>VLOOKUP(B317,'Plantilla publicacion'!$A$3:$M$502,13,0)</f>
        <v>20-OFICINA DE TECNOLOGÍA E INFORMÁTICA</v>
      </c>
    </row>
    <row r="318" spans="1:14" s="12" customFormat="1" ht="25.5" x14ac:dyDescent="0.25">
      <c r="A318" s="5" t="str">
        <f>VLOOKUP(B318,'Plantilla publicacion'!$A$3:$B$502,2,0)</f>
        <v>Producto</v>
      </c>
      <c r="B318" s="105" t="s">
        <v>609</v>
      </c>
      <c r="C318" s="166" t="str">
        <f>VLOOKUP(B318,'Plantilla publicacion'!$A$3:$R$502,17,0)</f>
        <v>PND - 5-31-5-b- Convergencia regional - Entidades públicas territoriales y nacionales fortalecidas / PES - Transformación Institucional</v>
      </c>
      <c r="D318" s="166" t="str">
        <f>VLOOKUP(B318,'Plantilla publicacion'!$A$3:$M$502,6,0)</f>
        <v>60-Fortalecer el Sistema Integral de Gestión Institucional en el marco del Modelo Integrado de Planeación y gestión para mejorar la prestación del servicio.</v>
      </c>
      <c r="E318" s="166" t="str">
        <f>VLOOKUP(B318,'Plantilla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8" s="166" t="str">
        <f>VLOOKUP(B318,'Plantilla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8" s="166" t="str">
        <f>VLOOKUP(B318,'Plantilla publicacion'!$A$3:$M$502,7,0)</f>
        <v>C-3599-0200-0006-53105d</v>
      </c>
      <c r="H318" s="107" t="str">
        <f>VLOOKUP(B318,'Plantilla publicacion'!$A$3:$M$502,8,0)</f>
        <v>Plan de tratamiento de riesgos de Seguridad y Privacidad de la información, monitoreado (Informes de seguimiento y avance trimestrales con soportes documentales del cumplimiento)</v>
      </c>
      <c r="I318" s="107">
        <f>VLOOKUP(B318,'Plantilla publicacion'!$A$3:$M$502,9,0)</f>
        <v>100</v>
      </c>
      <c r="J318" s="107" t="str">
        <f>VLOOKUP(B318,'Plantilla publicacion'!$A$3:$M$502,10,0)</f>
        <v>Porcentual</v>
      </c>
      <c r="K318" s="107" t="str">
        <f>VLOOKUP(B318,'Plantilla publicacion'!$A$3:$M$502,11,0)</f>
        <v>2025-01-27</v>
      </c>
      <c r="L318" s="107" t="str">
        <f>VLOOKUP(B318,'Plantilla publicacion'!$A$3:$M$502,12,0)</f>
        <v>2025-12-12</v>
      </c>
      <c r="M318" s="107" t="str">
        <f>IF(ISERROR(VLOOKUP(B318,'Plantilla publicacion'!$A$3:$P$501,16,0)),"NA",VLOOKUP(B318,'Plantilla publicacion'!$A$3:$P$501,16,0))</f>
        <v>DECRETO 612</v>
      </c>
      <c r="N318" s="108" t="str">
        <f>VLOOKUP(B318,'Plantilla publicacion'!$A$3:$M$502,13,0)</f>
        <v>20-OFICINA DE TECNOLOGÍA E INFORMÁTICA</v>
      </c>
    </row>
    <row r="319" spans="1:14" ht="38.25" x14ac:dyDescent="0.25">
      <c r="A319" s="13" t="str">
        <f>VLOOKUP(B319,'Plantilla publicacion'!$A$3:$B$502,2,0)</f>
        <v>Actividad propia</v>
      </c>
      <c r="B319" s="109" t="s">
        <v>613</v>
      </c>
      <c r="C319" s="164"/>
      <c r="D319" s="164">
        <f>VLOOKUP(B319,'Plantilla publicacion'!$A$3:$M$502,6,0)</f>
        <v>0</v>
      </c>
      <c r="E319" s="164"/>
      <c r="F319" s="164"/>
      <c r="G319" s="164">
        <f>VLOOKUP(B319,'Plantilla publicacion'!$A$3:$M$502,7,0)</f>
        <v>0</v>
      </c>
      <c r="H319" s="6" t="str">
        <f>VLOOKUP(B319,'Plantilla publicacion'!$A$3:$M$502,8,0)</f>
        <v>Consolidar los riesgos de seguridad de la información con sus respectivos tratamientos, fechas y responsables  (Excel del plan de tratamiento de riesgos de seguridad y privacidad de la información/ único entregable)</v>
      </c>
      <c r="I319" s="6">
        <f>VLOOKUP(B319,'Plantilla publicacion'!$A$3:$M$502,9,0)</f>
        <v>1</v>
      </c>
      <c r="J319" s="6" t="str">
        <f>VLOOKUP(B319,'Plantilla publicacion'!$A$3:$M$502,10,0)</f>
        <v>Númerica</v>
      </c>
      <c r="K319" s="7" t="str">
        <f>VLOOKUP(B319,'Plantilla publicacion'!$A$3:$M$502,11,0)</f>
        <v>2025-01-27</v>
      </c>
      <c r="L319" s="7" t="str">
        <f>VLOOKUP(B319,'Plantilla publicacion'!$A$3:$M$502,12,0)</f>
        <v>2025-04-30</v>
      </c>
      <c r="M319" s="59"/>
      <c r="N319" s="110" t="str">
        <f>VLOOKUP(B319,'Plantilla publicacion'!$A$3:$M$502,13,0)</f>
        <v>20-OFICINA DE TECNOLOGÍA E INFORMÁTICA</v>
      </c>
    </row>
    <row r="320" spans="1:14" ht="39" thickBot="1" x14ac:dyDescent="0.3">
      <c r="A320" s="13" t="str">
        <f>VLOOKUP(B320,'Plantilla publicacion'!$A$3:$B$502,2,0)</f>
        <v>Actividad propia</v>
      </c>
      <c r="B320" s="125" t="s">
        <v>616</v>
      </c>
      <c r="C320" s="164"/>
      <c r="D320" s="164">
        <f>VLOOKUP(B320,'Plantilla publicacion'!$A$3:$M$502,6,0)</f>
        <v>0</v>
      </c>
      <c r="E320" s="164"/>
      <c r="F320" s="164"/>
      <c r="G320" s="164">
        <f>VLOOKUP(B320,'Plantilla publicacion'!$A$3:$M$502,7,0)</f>
        <v>0</v>
      </c>
      <c r="H320" s="6" t="str">
        <f>VLOOKUP(B320,'Plantilla publicacion'!$A$3:$M$502,8,0)</f>
        <v>Realizar el monitoreo al plan de tratamiento de los riesgos de seguridad y privacidad de la información trimestralmente (Informes de seguimiento y avance trimestrales con soportes documentales del cumplimiento con corte  junio, septiembre, diciembre)</v>
      </c>
      <c r="I320" s="6">
        <f>VLOOKUP(B320,'Plantilla publicacion'!$A$3:$M$502,9,0)</f>
        <v>100</v>
      </c>
      <c r="J320" s="6" t="str">
        <f>VLOOKUP(B320,'Plantilla publicacion'!$A$3:$M$502,10,0)</f>
        <v>Porcentual</v>
      </c>
      <c r="K320" s="7" t="str">
        <f>VLOOKUP(B320,'Plantilla publicacion'!$A$3:$M$502,11,0)</f>
        <v>2025-04-01</v>
      </c>
      <c r="L320" s="7" t="str">
        <f>VLOOKUP(B320,'Plantilla publicacion'!$A$3:$M$502,12,0)</f>
        <v>2025-12-12</v>
      </c>
      <c r="M320" s="59"/>
      <c r="N320" s="110" t="str">
        <f>VLOOKUP(B320,'Plantilla publicacion'!$A$3:$M$502,13,0)</f>
        <v>20-OFICINA DE TECNOLOGÍA E INFORMÁTICA</v>
      </c>
    </row>
    <row r="321" spans="1:14" ht="32.25" customHeight="1" thickBot="1" x14ac:dyDescent="0.3">
      <c r="A321" s="13" t="e">
        <f>VLOOKUP(B321,'Plantilla publicacion'!$A$3:$B$502,2,0)</f>
        <v>#N/A</v>
      </c>
      <c r="B321" s="208" t="s">
        <v>57</v>
      </c>
      <c r="C321" s="209"/>
      <c r="D321" s="209"/>
      <c r="E321" s="209"/>
      <c r="F321" s="209"/>
      <c r="G321" s="209"/>
      <c r="H321" s="209"/>
      <c r="I321" s="209"/>
      <c r="J321" s="209"/>
      <c r="K321" s="209"/>
      <c r="L321" s="209"/>
      <c r="M321" s="209"/>
      <c r="N321" s="210"/>
    </row>
    <row r="322" spans="1:14" ht="48" customHeight="1" thickBot="1" x14ac:dyDescent="0.3">
      <c r="B322" s="120" t="s">
        <v>515</v>
      </c>
      <c r="C322" s="121" t="s">
        <v>1782</v>
      </c>
      <c r="D322" s="121" t="s">
        <v>0</v>
      </c>
      <c r="E322" s="121" t="s">
        <v>1729</v>
      </c>
      <c r="F322" s="121" t="s">
        <v>1785</v>
      </c>
      <c r="G322" s="121" t="s">
        <v>1</v>
      </c>
      <c r="H322" s="121" t="s">
        <v>2</v>
      </c>
      <c r="I322" s="121" t="s">
        <v>3</v>
      </c>
      <c r="J322" s="121" t="s">
        <v>4</v>
      </c>
      <c r="K322" s="122" t="s">
        <v>5</v>
      </c>
      <c r="L322" s="122" t="s">
        <v>6</v>
      </c>
      <c r="M322" s="123" t="s">
        <v>1783</v>
      </c>
      <c r="N322" s="124" t="s">
        <v>7</v>
      </c>
    </row>
    <row r="323" spans="1:14" s="12" customFormat="1" ht="38.25" x14ac:dyDescent="0.25">
      <c r="A323" s="5" t="str">
        <f>VLOOKUP(B323,'Plantilla publicacion'!$A$3:$B$502,2,0)</f>
        <v>Producto</v>
      </c>
      <c r="B323" s="15" t="s">
        <v>773</v>
      </c>
      <c r="C323" s="189" t="str">
        <f>VLOOKUP(B323,'Plantilla publicacion'!$A$3:$R$502,17,0)</f>
        <v>PND - 5-31-5-b- Convergencia regional - Entidades públicas territoriales y nacionales fortalecidas / PES - Transformación Institucional</v>
      </c>
      <c r="D323" s="189" t="str">
        <f>VLOOKUP(B323,'Plantilla publicacion'!$A$3:$M$502,6,0)</f>
        <v>60-Fortalecer el Sistema Integral de Gestión Institucional en el marco del Modelo Integrado de Planeación y gestión para mejorar la prestación del servicio.</v>
      </c>
      <c r="E323" s="189" t="str">
        <f>VLOOKUP(B323,'Plantilla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3" s="189" t="str">
        <f>VLOOKUP(B323,'Plantilla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3" s="189" t="str">
        <f>VLOOKUP(B323,'Plantilla publicacion'!$A$3:$M$502,7,0)</f>
        <v>N/A</v>
      </c>
      <c r="H323" s="15" t="str">
        <f>VLOOKUP(B323,'Plantilla publicacion'!$A$3:$M$502,8,0)</f>
        <v>Política de prevención del Daño Antijurídico, implementada y presentada al Comité (Informe de implementación de la PPDA y acta de comité)</v>
      </c>
      <c r="I323" s="15">
        <f>VLOOKUP(B323,'Plantilla publicacion'!$A$3:$M$502,9,0)</f>
        <v>1</v>
      </c>
      <c r="J323" s="15" t="str">
        <f>VLOOKUP(B323,'Plantilla publicacion'!$A$3:$M$502,10,0)</f>
        <v>Númerica</v>
      </c>
      <c r="K323" s="15" t="str">
        <f>VLOOKUP(B323,'Plantilla publicacion'!$A$3:$M$502,11,0)</f>
        <v>2025-02-03</v>
      </c>
      <c r="L323" s="15" t="str">
        <f>VLOOKUP(B323,'Plantilla publicacion'!$A$3:$M$502,12,0)</f>
        <v>2025-12-19</v>
      </c>
      <c r="M323" s="15">
        <f>IF(ISERROR(VLOOKUP(B323,'Plantilla publicacion'!$A$3:$P$501,16,0)),"NA",VLOOKUP(B323,'Plantilla publicacion'!$A$3:$P$501,16,0))</f>
        <v>0</v>
      </c>
      <c r="N323" s="15" t="str">
        <f>VLOOKUP(B323,'Plantilla publicacion'!$A$3:$M$502,13,0)</f>
        <v>60-GRUPO DE TRABAJO DE GESTIÓN JUDICIAL ADSCRITO A LA OFICINA ASESORA JURÍDICA</v>
      </c>
    </row>
    <row r="324" spans="1:14" ht="38.25" x14ac:dyDescent="0.25">
      <c r="A324" s="13" t="str">
        <f>VLOOKUP(B324,'Plantilla publicacion'!$A$3:$B$502,2,0)</f>
        <v>Actividad propia</v>
      </c>
      <c r="B324" s="6" t="s">
        <v>775</v>
      </c>
      <c r="C324" s="164"/>
      <c r="D324" s="164">
        <f>VLOOKUP(B324,'Plantilla publicacion'!$A$3:$M$502,6,0)</f>
        <v>0</v>
      </c>
      <c r="E324" s="164"/>
      <c r="F324" s="164"/>
      <c r="G324" s="164">
        <f>VLOOKUP(B324,'Plantilla publicacion'!$A$3:$M$502,7,0)</f>
        <v>0</v>
      </c>
      <c r="H324" s="6" t="str">
        <f>VLOOKUP(B324,'Plantilla publicacion'!$A$3:$M$502,8,0)</f>
        <v>Informar a las Delegaturas mediante memorando y/o correo electrónico, las actividades previstas para la ejecución de la Política de Prevención del Daño Antijurídico de la vigencia 2025. (Memorandos y/o correos electrónicos de los recordatorios)</v>
      </c>
      <c r="I324" s="6">
        <f>VLOOKUP(B324,'Plantilla publicacion'!$A$3:$M$502,9,0)</f>
        <v>1</v>
      </c>
      <c r="J324" s="6" t="str">
        <f>VLOOKUP(B324,'Plantilla publicacion'!$A$3:$M$502,10,0)</f>
        <v>Númerica</v>
      </c>
      <c r="K324" s="7" t="str">
        <f>VLOOKUP(B324,'Plantilla publicacion'!$A$3:$M$502,11,0)</f>
        <v>2025-02-03</v>
      </c>
      <c r="L324" s="7" t="str">
        <f>VLOOKUP(B324,'Plantilla publicacion'!$A$3:$M$502,12,0)</f>
        <v>2025-03-31</v>
      </c>
      <c r="M324" s="59"/>
      <c r="N324" s="17" t="str">
        <f>VLOOKUP(B324,'Plantilla publicacion'!$A$3:$M$502,13,0)</f>
        <v>60-GRUPO DE TRABAJO DE GESTIÓN JUDICIAL ADSCRITO A LA OFICINA ASESORA JURÍDICA</v>
      </c>
    </row>
    <row r="325" spans="1:14" ht="38.25" x14ac:dyDescent="0.25">
      <c r="A325" s="13" t="str">
        <f>VLOOKUP(B325,'Plantilla publicacion'!$A$3:$B$502,2,0)</f>
        <v>Actividad propia</v>
      </c>
      <c r="B325" s="6" t="s">
        <v>777</v>
      </c>
      <c r="C325" s="164"/>
      <c r="D325" s="164">
        <f>VLOOKUP(B325,'Plantilla publicacion'!$A$3:$M$502,6,0)</f>
        <v>0</v>
      </c>
      <c r="E325" s="164"/>
      <c r="F325" s="164"/>
      <c r="G325" s="164">
        <f>VLOOKUP(B325,'Plantilla publicacion'!$A$3:$M$502,7,0)</f>
        <v>0</v>
      </c>
      <c r="H325" s="6" t="str">
        <f>VLOOKUP(B325,'Plantilla publicacion'!$A$3:$M$502,8,0)</f>
        <v>Requerir mediante memorando y/o correo electrónico a las Delegaturas el informe final de cumplimiento de las actividades previstas en la Política de Prevención del Daño Antijurídico de la vigencia 2025.(Memorandos y/o correos electrónicos de los requerimientos)</v>
      </c>
      <c r="I325" s="6">
        <f>VLOOKUP(B325,'Plantilla publicacion'!$A$3:$M$502,9,0)</f>
        <v>1</v>
      </c>
      <c r="J325" s="6" t="str">
        <f>VLOOKUP(B325,'Plantilla publicacion'!$A$3:$M$502,10,0)</f>
        <v>Númerica</v>
      </c>
      <c r="K325" s="7" t="str">
        <f>VLOOKUP(B325,'Plantilla publicacion'!$A$3:$M$502,11,0)</f>
        <v>2025-07-01</v>
      </c>
      <c r="L325" s="7" t="str">
        <f>VLOOKUP(B325,'Plantilla publicacion'!$A$3:$M$502,12,0)</f>
        <v>2025-07-31</v>
      </c>
      <c r="M325" s="59"/>
      <c r="N325" s="17" t="str">
        <f>VLOOKUP(B325,'Plantilla publicacion'!$A$3:$M$502,13,0)</f>
        <v>60-GRUPO DE TRABAJO DE GESTIÓN JUDICIAL ADSCRITO A LA OFICINA ASESORA JURÍDICA</v>
      </c>
    </row>
    <row r="326" spans="1:14" ht="38.25" x14ac:dyDescent="0.25">
      <c r="A326" s="13" t="str">
        <f>VLOOKUP(B326,'Plantilla publicacion'!$A$3:$B$502,2,0)</f>
        <v>Actividad propia</v>
      </c>
      <c r="B326" s="6" t="s">
        <v>780</v>
      </c>
      <c r="C326" s="164"/>
      <c r="D326" s="164">
        <f>VLOOKUP(B326,'Plantilla publicacion'!$A$3:$M$502,6,0)</f>
        <v>0</v>
      </c>
      <c r="E326" s="164"/>
      <c r="F326" s="164"/>
      <c r="G326" s="164">
        <f>VLOOKUP(B326,'Plantilla publicacion'!$A$3:$M$502,7,0)</f>
        <v>0</v>
      </c>
      <c r="H326" s="6" t="str">
        <f>VLOOKUP(B326,'Plantilla publicacion'!$A$3:$M$502,8,0)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26" s="6">
        <f>VLOOKUP(B326,'Plantilla publicacion'!$A$3:$M$502,9,0)</f>
        <v>1</v>
      </c>
      <c r="J326" s="6" t="str">
        <f>VLOOKUP(B326,'Plantilla publicacion'!$A$3:$M$502,10,0)</f>
        <v>Númerica</v>
      </c>
      <c r="K326" s="7" t="str">
        <f>VLOOKUP(B326,'Plantilla publicacion'!$A$3:$M$502,11,0)</f>
        <v>2025-10-01</v>
      </c>
      <c r="L326" s="7" t="str">
        <f>VLOOKUP(B326,'Plantilla publicacion'!$A$3:$M$502,12,0)</f>
        <v>2025-11-28</v>
      </c>
      <c r="M326" s="59"/>
      <c r="N326" s="17" t="str">
        <f>VLOOKUP(B326,'Plantilla publicacion'!$A$3:$M$502,13,0)</f>
        <v>60-GRUPO DE TRABAJO DE GESTIÓN JUDICIAL ADSCRITO A LA OFICINA ASESORA JURÍDICA</v>
      </c>
    </row>
    <row r="327" spans="1:14" s="12" customFormat="1" ht="39" thickBot="1" x14ac:dyDescent="0.3">
      <c r="A327" s="13" t="str">
        <f>VLOOKUP(B327,'Plantilla publicacion'!$A$3:$B$502,2,0)</f>
        <v>Actividad propia</v>
      </c>
      <c r="B327" s="11" t="s">
        <v>782</v>
      </c>
      <c r="C327" s="164"/>
      <c r="D327" s="164">
        <f>VLOOKUP(B327,'Plantilla publicacion'!$A$3:$M$502,6,0)</f>
        <v>0</v>
      </c>
      <c r="E327" s="164"/>
      <c r="F327" s="164"/>
      <c r="G327" s="164">
        <f>VLOOKUP(B327,'Plantilla publicacion'!$A$3:$M$502,7,0)</f>
        <v>0</v>
      </c>
      <c r="H327" s="11" t="str">
        <f>VLOOKUP(B327,'Plantilla publicacion'!$A$3:$M$502,8,0)</f>
        <v>Presentar al Comité de Conciliación, los resultados del cumplimiento del segundo año de implementación de la  Política de Prevención del Daño Antijurídico (Acta del comité de conciliación e informe de implementación /único entregable)</v>
      </c>
      <c r="I327" s="11">
        <f>VLOOKUP(B327,'Plantilla publicacion'!$A$3:$M$502,9,0)</f>
        <v>1</v>
      </c>
      <c r="J327" s="11" t="str">
        <f>VLOOKUP(B327,'Plantilla publicacion'!$A$3:$M$502,10,0)</f>
        <v>Númerica</v>
      </c>
      <c r="K327" s="117" t="str">
        <f>VLOOKUP(B327,'Plantilla publicacion'!$A$3:$M$502,11,0)</f>
        <v>2025-12-01</v>
      </c>
      <c r="L327" s="117" t="str">
        <f>VLOOKUP(B327,'Plantilla publicacion'!$A$3:$M$502,12,0)</f>
        <v>2025-12-19</v>
      </c>
      <c r="M327" s="118"/>
      <c r="N327" s="119" t="str">
        <f>VLOOKUP(B327,'Plantilla publicacion'!$A$3:$M$502,13,0)</f>
        <v>60-GRUPO DE TRABAJO DE GESTIÓN JUDICIAL ADSCRITO A LA OFICINA ASESORA JURÍDICA</v>
      </c>
    </row>
    <row r="328" spans="1:14" s="12" customFormat="1" ht="38.25" customHeight="1" x14ac:dyDescent="0.25">
      <c r="A328" s="5" t="str">
        <f>VLOOKUP(B328,'Plantilla publicacion'!$A$3:$B$502,2,0)</f>
        <v>Producto</v>
      </c>
      <c r="B328" s="105" t="s">
        <v>784</v>
      </c>
      <c r="C328" s="166" t="str">
        <f>VLOOKUP(B328,'Plantilla publicacion'!$A$3:$R$502,17,0)</f>
        <v>PND - 5-31-5-b- Convergencia regional - Entidades públicas territoriales y nacionales fortalecidas / PES - Transformación Institucional</v>
      </c>
      <c r="D328" s="166" t="str">
        <f>VLOOKUP(B328,'Plantilla publicacion'!$A$3:$M$502,6,0)</f>
        <v>60-Fortalecer el Sistema Integral de Gestión Institucional en el marco del Modelo Integrado de Planeación y gestión para mejorar la prestación del servicio.</v>
      </c>
      <c r="E328" s="166" t="str">
        <f>VLOOKUP(B328,'Plantilla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8" s="166" t="str">
        <f>VLOOKUP(B328,'Plantilla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8" s="166" t="str">
        <f>VLOOKUP(B328,'Plantilla publicacion'!$A$3:$M$502,7,0)</f>
        <v>N/A</v>
      </c>
      <c r="H328" s="107" t="str">
        <f>VLOOKUP(B328,'Plantilla publicacion'!$A$3:$M$502,8,0)</f>
        <v>Política de Prevención del Daño Antijurídico para la bianulidad 2026-2027, formulada (Documento con la Política de prevención del Daño Antijurídico formulada)</v>
      </c>
      <c r="I328" s="107">
        <f>VLOOKUP(B328,'Plantilla publicacion'!$A$3:$M$502,9,0)</f>
        <v>1</v>
      </c>
      <c r="J328" s="107" t="str">
        <f>VLOOKUP(B328,'Plantilla publicacion'!$A$3:$M$502,10,0)</f>
        <v>Númerica</v>
      </c>
      <c r="K328" s="107" t="str">
        <f>VLOOKUP(B328,'Plantilla publicacion'!$A$3:$M$502,11,0)</f>
        <v>2025-06-03</v>
      </c>
      <c r="L328" s="107" t="str">
        <f>VLOOKUP(B328,'Plantilla publicacion'!$A$3:$M$502,12,0)</f>
        <v>2025-12-31</v>
      </c>
      <c r="M328" s="107" t="str">
        <f>IF(ISERROR(VLOOKUP(B328,'Plantilla publicacion'!$A$3:$P$501,16,0)),"NA",VLOOKUP(B328,'Plantilla publicacion'!$A$3:$P$501,16,0))</f>
        <v>PES_20230253 / PEI_19</v>
      </c>
      <c r="N328" s="108" t="str">
        <f>VLOOKUP(B328,'Plantilla publicacion'!$A$3:$M$502,13,0)</f>
        <v>60-GRUPO DE TRABAJO DE GESTIÓN JUDICIAL ADSCRITO A LA OFICINA ASESORA JURÍDICA</v>
      </c>
    </row>
    <row r="329" spans="1:14" ht="38.25" x14ac:dyDescent="0.25">
      <c r="A329" s="13" t="str">
        <f>VLOOKUP(B329,'Plantilla publicacion'!$A$3:$B$502,2,0)</f>
        <v>Actividad propia</v>
      </c>
      <c r="B329" s="109" t="s">
        <v>786</v>
      </c>
      <c r="C329" s="164"/>
      <c r="D329" s="164">
        <f>VLOOKUP(B329,'Plantilla publicacion'!$A$3:$M$502,6,0)</f>
        <v>0</v>
      </c>
      <c r="E329" s="164"/>
      <c r="F329" s="164"/>
      <c r="G329" s="164">
        <f>VLOOKUP(B329,'Plantilla publicacion'!$A$3:$M$502,7,0)</f>
        <v>0</v>
      </c>
      <c r="H329" s="6" t="str">
        <f>VLOOKUP(B329,'Plantilla publicacion'!$A$3:$M$502,8,0)</f>
        <v>Realizar informe de análisis de causas de demanda y condena para la formulación de la Política de Prevención del Daño Antijurídico. (Informe de análisis de causas de demanda y condena/único entregable)</v>
      </c>
      <c r="I329" s="6">
        <f>VLOOKUP(B329,'Plantilla publicacion'!$A$3:$M$502,9,0)</f>
        <v>1</v>
      </c>
      <c r="J329" s="6" t="str">
        <f>VLOOKUP(B329,'Plantilla publicacion'!$A$3:$M$502,10,0)</f>
        <v>Númerica</v>
      </c>
      <c r="K329" s="7" t="str">
        <f>VLOOKUP(B329,'Plantilla publicacion'!$A$3:$M$502,11,0)</f>
        <v>2025-06-03</v>
      </c>
      <c r="L329" s="7" t="str">
        <f>VLOOKUP(B329,'Plantilla publicacion'!$A$3:$M$502,12,0)</f>
        <v>2025-09-30</v>
      </c>
      <c r="M329" s="59"/>
      <c r="N329" s="110" t="str">
        <f>VLOOKUP(B329,'Plantilla publicacion'!$A$3:$M$502,13,0)</f>
        <v>60-GRUPO DE TRABAJO DE GESTIÓN JUDICIAL ADSCRITO A LA OFICINA ASESORA JURÍDICA</v>
      </c>
    </row>
    <row r="330" spans="1:14" ht="38.25" x14ac:dyDescent="0.25">
      <c r="A330" s="13" t="str">
        <f>VLOOKUP(B330,'Plantilla publicacion'!$A$3:$B$502,2,0)</f>
        <v>Actividad propia</v>
      </c>
      <c r="B330" s="109" t="s">
        <v>789</v>
      </c>
      <c r="C330" s="164"/>
      <c r="D330" s="164">
        <f>VLOOKUP(B330,'Plantilla publicacion'!$A$3:$M$502,6,0)</f>
        <v>0</v>
      </c>
      <c r="E330" s="164"/>
      <c r="F330" s="164"/>
      <c r="G330" s="164">
        <f>VLOOKUP(B330,'Plantilla publicacion'!$A$3:$M$502,7,0)</f>
        <v>0</v>
      </c>
      <c r="H330" s="6" t="str">
        <f>VLOOKUP(B330,'Plantilla publicacion'!$A$3:$M$502,8,0)</f>
        <v>Presentar y socializar informe de análisis de causas de demanda y condena A las áreas misionales de la Entidad.	 (Acta de reunión y/o capturas de pantalla de la reunión)</v>
      </c>
      <c r="I330" s="6">
        <f>VLOOKUP(B330,'Plantilla publicacion'!$A$3:$M$502,9,0)</f>
        <v>1</v>
      </c>
      <c r="J330" s="6" t="str">
        <f>VLOOKUP(B330,'Plantilla publicacion'!$A$3:$M$502,10,0)</f>
        <v>Númerica</v>
      </c>
      <c r="K330" s="7" t="str">
        <f>VLOOKUP(B330,'Plantilla publicacion'!$A$3:$M$502,11,0)</f>
        <v>2025-10-01</v>
      </c>
      <c r="L330" s="7" t="str">
        <f>VLOOKUP(B330,'Plantilla publicacion'!$A$3:$M$502,12,0)</f>
        <v>2025-10-31</v>
      </c>
      <c r="M330" s="59"/>
      <c r="N330" s="110" t="str">
        <f>VLOOKUP(B330,'Plantilla publicacion'!$A$3:$M$502,13,0)</f>
        <v>60-GRUPO DE TRABAJO DE GESTIÓN JUDICIAL ADSCRITO A LA OFICINA ASESORA JURÍDICA</v>
      </c>
    </row>
    <row r="331" spans="1:14" ht="38.25" x14ac:dyDescent="0.25">
      <c r="A331" s="13" t="str">
        <f>VLOOKUP(B331,'Plantilla publicacion'!$A$3:$B$502,2,0)</f>
        <v>Actividad propia</v>
      </c>
      <c r="B331" s="109" t="s">
        <v>791</v>
      </c>
      <c r="C331" s="164"/>
      <c r="D331" s="164">
        <f>VLOOKUP(B331,'Plantilla publicacion'!$A$3:$M$502,6,0)</f>
        <v>0</v>
      </c>
      <c r="E331" s="164"/>
      <c r="F331" s="164"/>
      <c r="G331" s="164">
        <f>VLOOKUP(B331,'Plantilla publicacion'!$A$3:$M$502,7,0)</f>
        <v>0</v>
      </c>
      <c r="H331" s="6" t="str">
        <f>VLOOKUP(B331,'Plantilla publicacion'!$A$3:$M$502,8,0)</f>
        <v>Formular proyecto de la Política de Prevención del Daño Antijurídico de acuerdo con los lineamientos de la ANDJE (Documento de formulación/único entregable)</v>
      </c>
      <c r="I331" s="6">
        <f>VLOOKUP(B331,'Plantilla publicacion'!$A$3:$M$502,9,0)</f>
        <v>1</v>
      </c>
      <c r="J331" s="6" t="str">
        <f>VLOOKUP(B331,'Plantilla publicacion'!$A$3:$M$502,10,0)</f>
        <v>Númerica</v>
      </c>
      <c r="K331" s="7" t="str">
        <f>VLOOKUP(B331,'Plantilla publicacion'!$A$3:$M$502,11,0)</f>
        <v>2025-11-04</v>
      </c>
      <c r="L331" s="7" t="str">
        <f>VLOOKUP(B331,'Plantilla publicacion'!$A$3:$M$502,12,0)</f>
        <v>2025-11-28</v>
      </c>
      <c r="M331" s="59"/>
      <c r="N331" s="110" t="str">
        <f>VLOOKUP(B331,'Plantilla publicacion'!$A$3:$M$502,13,0)</f>
        <v>60-GRUPO DE TRABAJO DE GESTIÓN JUDICIAL ADSCRITO A LA OFICINA ASESORA JURÍDICA</v>
      </c>
    </row>
    <row r="332" spans="1:14" ht="38.25" x14ac:dyDescent="0.25">
      <c r="A332" s="13" t="str">
        <f>VLOOKUP(B332,'Plantilla publicacion'!$A$3:$B$502,2,0)</f>
        <v>Actividad propia</v>
      </c>
      <c r="B332" s="109" t="s">
        <v>793</v>
      </c>
      <c r="C332" s="164"/>
      <c r="D332" s="164">
        <f>VLOOKUP(B332,'Plantilla publicacion'!$A$3:$M$502,6,0)</f>
        <v>0</v>
      </c>
      <c r="E332" s="164"/>
      <c r="F332" s="164"/>
      <c r="G332" s="164">
        <f>VLOOKUP(B332,'Plantilla publicacion'!$A$3:$M$502,7,0)</f>
        <v>0</v>
      </c>
      <c r="H332" s="6" t="str">
        <f>VLOOKUP(B332,'Plantilla publicacion'!$A$3:$M$502,8,0)</f>
        <v>Presentar la formulación de la Política de Prevención del Daño Antijurídico al Comité de Conciliación. (Acta del comité de conciliación y/o documento de la presentación)</v>
      </c>
      <c r="I332" s="6">
        <f>VLOOKUP(B332,'Plantilla publicacion'!$A$3:$M$502,9,0)</f>
        <v>1</v>
      </c>
      <c r="J332" s="6" t="str">
        <f>VLOOKUP(B332,'Plantilla publicacion'!$A$3:$M$502,10,0)</f>
        <v>Númerica</v>
      </c>
      <c r="K332" s="7" t="str">
        <f>VLOOKUP(B332,'Plantilla publicacion'!$A$3:$M$502,11,0)</f>
        <v>2025-12-01</v>
      </c>
      <c r="L332" s="7" t="str">
        <f>VLOOKUP(B332,'Plantilla publicacion'!$A$3:$M$502,12,0)</f>
        <v>2025-12-15</v>
      </c>
      <c r="M332" s="59"/>
      <c r="N332" s="110" t="str">
        <f>VLOOKUP(B332,'Plantilla publicacion'!$A$3:$M$502,13,0)</f>
        <v>60-GRUPO DE TRABAJO DE GESTIÓN JUDICIAL ADSCRITO A LA OFICINA ASESORA JURÍDICA</v>
      </c>
    </row>
    <row r="333" spans="1:14" ht="39" thickBot="1" x14ac:dyDescent="0.3">
      <c r="A333" s="13" t="str">
        <f>VLOOKUP(B333,'Plantilla publicacion'!$A$3:$B$502,2,0)</f>
        <v>Actividad propia</v>
      </c>
      <c r="B333" s="111" t="s">
        <v>796</v>
      </c>
      <c r="C333" s="165"/>
      <c r="D333" s="165">
        <f>VLOOKUP(B333,'Plantilla publicacion'!$A$3:$M$502,6,0)</f>
        <v>0</v>
      </c>
      <c r="E333" s="165"/>
      <c r="F333" s="165"/>
      <c r="G333" s="165">
        <f>VLOOKUP(B333,'Plantilla publicacion'!$A$3:$M$502,7,0)</f>
        <v>0</v>
      </c>
      <c r="H333" s="113" t="str">
        <f>VLOOKUP(B333,'Plantilla publicacion'!$A$3:$M$502,8,0)</f>
        <v>Enviar a la ANDJE la formulación de la Política de Prevención del Daño Antijurídico para aprobación. (Soporte de envío del documento a la ANDJE/único entregable)</v>
      </c>
      <c r="I333" s="113">
        <f>VLOOKUP(B333,'Plantilla publicacion'!$A$3:$M$502,9,0)</f>
        <v>1</v>
      </c>
      <c r="J333" s="113" t="str">
        <f>VLOOKUP(B333,'Plantilla publicacion'!$A$3:$M$502,10,0)</f>
        <v>Númerica</v>
      </c>
      <c r="K333" s="114" t="str">
        <f>VLOOKUP(B333,'Plantilla publicacion'!$A$3:$M$502,11,0)</f>
        <v>2025-12-16</v>
      </c>
      <c r="L333" s="114" t="str">
        <f>VLOOKUP(B333,'Plantilla publicacion'!$A$3:$M$502,12,0)</f>
        <v>2025-12-31</v>
      </c>
      <c r="M333" s="115"/>
      <c r="N333" s="116" t="str">
        <f>VLOOKUP(B333,'Plantilla publicacion'!$A$3:$M$502,13,0)</f>
        <v>60-GRUPO DE TRABAJO DE GESTIÓN JUDICIAL ADSCRITO A LA OFICINA ASESORA JURÍDICA</v>
      </c>
    </row>
    <row r="334" spans="1:14" s="12" customFormat="1" ht="38.25" x14ac:dyDescent="0.25">
      <c r="A334" s="5" t="str">
        <f>VLOOKUP(B334,'Plantilla publicacion'!$A$3:$B$502,2,0)</f>
        <v>Producto</v>
      </c>
      <c r="B334" s="15" t="s">
        <v>799</v>
      </c>
      <c r="C334" s="164" t="str">
        <f>VLOOKUP(B334,'Plantilla publicacion'!$A$3:$R$502,17,0)</f>
        <v>PND - 5-31-5-b- Convergencia regional - Entidades públicas territoriales y nacionales fortalecidas / PES - Transformación Institucional</v>
      </c>
      <c r="D334" s="164" t="str">
        <f>VLOOKUP(B334,'Plantilla publicacion'!$A$3:$M$502,6,0)</f>
        <v>56-Fortalecer la gestión de la información, el conocimiento y la innovación para optimizar la capacidad institucional</v>
      </c>
      <c r="E334" s="164" t="str">
        <f>VLOOKUP(B334,'Plantilla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4" s="164" t="str">
        <f>VLOOKUP(B334,'Plantilla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4" s="164" t="str">
        <f>VLOOKUP(B334,'Plantilla publicacion'!$A$3:$M$502,7,0)</f>
        <v>N/A</v>
      </c>
      <c r="H334" s="15" t="str">
        <f>VLOOKUP(B334,'Plantilla publicacion'!$A$3:$M$502,8,0)</f>
        <v>Equipo jurídico del Grupo de Gestión Judicial , fortalecido (Listas de asistencia y/o capturas de pantalla/único entregable)</v>
      </c>
      <c r="I334" s="15">
        <f>VLOOKUP(B334,'Plantilla publicacion'!$A$3:$M$502,9,0)</f>
        <v>2</v>
      </c>
      <c r="J334" s="15" t="str">
        <f>VLOOKUP(B334,'Plantilla publicacion'!$A$3:$M$502,10,0)</f>
        <v>Númerica</v>
      </c>
      <c r="K334" s="15" t="str">
        <f>VLOOKUP(B334,'Plantilla publicacion'!$A$3:$M$502,11,0)</f>
        <v>2025-01-27</v>
      </c>
      <c r="L334" s="15" t="str">
        <f>VLOOKUP(B334,'Plantilla publicacion'!$A$3:$M$502,12,0)</f>
        <v>2025-11-28</v>
      </c>
      <c r="M334" s="15" t="str">
        <f>IF(ISERROR(VLOOKUP(B334,'Plantilla publicacion'!$A$3:$P$501,16,0)),"NA",VLOOKUP(B334,'Plantilla publicacion'!$A$3:$P$501,16,0))</f>
        <v>PES_20230248 / PEI_20</v>
      </c>
      <c r="N334" s="15" t="str">
        <f>VLOOKUP(B334,'Plantilla publicacion'!$A$3:$M$502,13,0)</f>
        <v>60-GRUPO DE TRABAJO DE GESTIÓN JUDICIAL ADSCRITO A LA OFICINA ASESORA JURÍDICA</v>
      </c>
    </row>
    <row r="335" spans="1:14" ht="38.25" x14ac:dyDescent="0.25">
      <c r="A335" s="13" t="str">
        <f>VLOOKUP(B335,'Plantilla publicacion'!$A$3:$B$502,2,0)</f>
        <v>Actividad propia</v>
      </c>
      <c r="B335" s="6" t="s">
        <v>801</v>
      </c>
      <c r="C335" s="164"/>
      <c r="D335" s="164">
        <f>VLOOKUP(B335,'Plantilla publicacion'!$A$3:$M$502,6,0)</f>
        <v>0</v>
      </c>
      <c r="E335" s="164"/>
      <c r="F335" s="164"/>
      <c r="G335" s="164">
        <f>VLOOKUP(B335,'Plantilla publicacion'!$A$3:$M$502,7,0)</f>
        <v>0</v>
      </c>
      <c r="H335" s="6" t="str">
        <f>VLOOKUP(B335,'Plantilla publicacion'!$A$3:$M$502,8,0)</f>
        <v>Solicitar mediante correo electrónico a la ANDJE que se realicen dos jornadas de capacitación. (Correo electrónico a la ANDJE/único entregable)</v>
      </c>
      <c r="I335" s="6">
        <f>VLOOKUP(B335,'Plantilla publicacion'!$A$3:$M$502,9,0)</f>
        <v>1</v>
      </c>
      <c r="J335" s="6" t="str">
        <f>VLOOKUP(B335,'Plantilla publicacion'!$A$3:$M$502,10,0)</f>
        <v>Númerica</v>
      </c>
      <c r="K335" s="7" t="str">
        <f>VLOOKUP(B335,'Plantilla publicacion'!$A$3:$M$502,11,0)</f>
        <v>2025-01-27</v>
      </c>
      <c r="L335" s="7" t="str">
        <f>VLOOKUP(B335,'Plantilla publicacion'!$A$3:$M$502,12,0)</f>
        <v>2025-02-28</v>
      </c>
      <c r="M335" s="59"/>
      <c r="N335" s="17" t="str">
        <f>VLOOKUP(B335,'Plantilla publicacion'!$A$3:$M$502,13,0)</f>
        <v>60-GRUPO DE TRABAJO DE GESTIÓN JUDICIAL ADSCRITO A LA OFICINA ASESORA JURÍDICA</v>
      </c>
    </row>
    <row r="336" spans="1:14" ht="38.25" x14ac:dyDescent="0.25">
      <c r="A336" s="13" t="str">
        <f>VLOOKUP(B336,'Plantilla publicacion'!$A$3:$B$502,2,0)</f>
        <v>Actividad propia</v>
      </c>
      <c r="B336" s="6" t="s">
        <v>803</v>
      </c>
      <c r="C336" s="164"/>
      <c r="D336" s="164">
        <f>VLOOKUP(B336,'Plantilla publicacion'!$A$3:$M$502,6,0)</f>
        <v>0</v>
      </c>
      <c r="E336" s="164"/>
      <c r="F336" s="164"/>
      <c r="G336" s="164">
        <f>VLOOKUP(B336,'Plantilla publicacion'!$A$3:$M$502,7,0)</f>
        <v>0</v>
      </c>
      <c r="H336" s="6" t="str">
        <f>VLOOKUP(B336,'Plantilla publicacion'!$A$3:$M$502,8,0)</f>
        <v>Participar en capacitaciones desarrolladas por la Agencia Nacional de Defensa Jurídica del Estado (Capturas de pantalla de las capacitaciones y/o listado de asistencia)</v>
      </c>
      <c r="I336" s="6">
        <f>VLOOKUP(B336,'Plantilla publicacion'!$A$3:$M$502,9,0)</f>
        <v>2</v>
      </c>
      <c r="J336" s="6" t="str">
        <f>VLOOKUP(B336,'Plantilla publicacion'!$A$3:$M$502,10,0)</f>
        <v>Númerica</v>
      </c>
      <c r="K336" s="7" t="str">
        <f>VLOOKUP(B336,'Plantilla publicacion'!$A$3:$M$502,11,0)</f>
        <v>2025-03-03</v>
      </c>
      <c r="L336" s="7" t="str">
        <f>VLOOKUP(B336,'Plantilla publicacion'!$A$3:$M$502,12,0)</f>
        <v>2025-09-30</v>
      </c>
      <c r="M336" s="59"/>
      <c r="N336" s="17" t="str">
        <f>VLOOKUP(B336,'Plantilla publicacion'!$A$3:$M$502,13,0)</f>
        <v>60-GRUPO DE TRABAJO DE GESTIÓN JUDICIAL ADSCRITO A LA OFICINA ASESORA JURÍDICA</v>
      </c>
    </row>
    <row r="337" spans="1:14" ht="51.75" thickBot="1" x14ac:dyDescent="0.3">
      <c r="A337" s="13" t="str">
        <f>VLOOKUP(B337,'Plantilla publicacion'!$A$3:$B$502,2,0)</f>
        <v>Actividad propia</v>
      </c>
      <c r="B337" s="19" t="s">
        <v>804</v>
      </c>
      <c r="C337" s="164"/>
      <c r="D337" s="164">
        <f>VLOOKUP(B337,'Plantilla publicacion'!$A$3:$M$502,6,0)</f>
        <v>0</v>
      </c>
      <c r="E337" s="164"/>
      <c r="F337" s="164"/>
      <c r="G337" s="164">
        <f>VLOOKUP(B337,'Plantilla publicacion'!$A$3:$M$502,7,0)</f>
        <v>0</v>
      </c>
      <c r="H337" s="6" t="str">
        <f>VLOOKUP(B337,'Plantilla publicacion'!$A$3:$M$502,8,0)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7" s="6">
        <f>VLOOKUP(B337,'Plantilla publicacion'!$A$3:$M$502,9,0)</f>
        <v>2</v>
      </c>
      <c r="J337" s="6" t="str">
        <f>VLOOKUP(B337,'Plantilla publicacion'!$A$3:$M$502,10,0)</f>
        <v>Númerica</v>
      </c>
      <c r="K337" s="7" t="str">
        <f>VLOOKUP(B337,'Plantilla publicacion'!$A$3:$M$502,11,0)</f>
        <v>2025-04-01</v>
      </c>
      <c r="L337" s="7" t="str">
        <f>VLOOKUP(B337,'Plantilla publicacion'!$A$3:$M$502,12,0)</f>
        <v>2025-11-28</v>
      </c>
      <c r="M337" s="59"/>
      <c r="N337" s="17" t="str">
        <f>VLOOKUP(B337,'Plantilla publicacion'!$A$3:$M$502,13,0)</f>
        <v>60-GRUPO DE TRABAJO DE GESTIÓN JUDICIAL ADSCRITO A LA OFICINA ASESORA JURÍDICA</v>
      </c>
    </row>
    <row r="338" spans="1:14" ht="32.25" customHeight="1" thickBot="1" x14ac:dyDescent="0.3">
      <c r="A338" s="13" t="e">
        <f>VLOOKUP(B338,'Plantilla publicacion'!$A$3:$B$502,2,0)</f>
        <v>#N/A</v>
      </c>
      <c r="B338" s="211" t="s">
        <v>58</v>
      </c>
      <c r="C338" s="212"/>
      <c r="D338" s="212"/>
      <c r="E338" s="212"/>
      <c r="F338" s="212"/>
      <c r="G338" s="212"/>
      <c r="H338" s="212"/>
      <c r="I338" s="212"/>
      <c r="J338" s="212"/>
      <c r="K338" s="212"/>
      <c r="L338" s="212"/>
      <c r="M338" s="212"/>
      <c r="N338" s="213"/>
    </row>
    <row r="339" spans="1:14" ht="48" customHeight="1" thickBot="1" x14ac:dyDescent="0.3">
      <c r="B339" s="22" t="s">
        <v>515</v>
      </c>
      <c r="C339" s="23" t="s">
        <v>1782</v>
      </c>
      <c r="D339" s="23" t="s">
        <v>0</v>
      </c>
      <c r="E339" s="23" t="s">
        <v>1729</v>
      </c>
      <c r="F339" s="23" t="s">
        <v>1785</v>
      </c>
      <c r="G339" s="23" t="s">
        <v>1</v>
      </c>
      <c r="H339" s="23" t="s">
        <v>2</v>
      </c>
      <c r="I339" s="23" t="s">
        <v>3</v>
      </c>
      <c r="J339" s="23" t="s">
        <v>4</v>
      </c>
      <c r="K339" s="24" t="s">
        <v>5</v>
      </c>
      <c r="L339" s="24" t="s">
        <v>6</v>
      </c>
      <c r="M339" s="58" t="s">
        <v>1783</v>
      </c>
      <c r="N339" s="25" t="s">
        <v>7</v>
      </c>
    </row>
    <row r="340" spans="1:14" s="12" customFormat="1" ht="51" x14ac:dyDescent="0.25">
      <c r="A340" s="5" t="str">
        <f>VLOOKUP(B340,'Plantilla publicacion'!$A$3:$B$502,2,0)</f>
        <v>Producto</v>
      </c>
      <c r="B340" s="15" t="s">
        <v>901</v>
      </c>
      <c r="C340" s="189" t="str">
        <f>VLOOKUP(B340,'Plantilla publicacion'!$A$3:$R$502,17,0)</f>
        <v>PND - 5-31-5-b- Convergencia regional - Entidades públicas territoriales y nacionales fortalecidas / PES - Transformación Institucional</v>
      </c>
      <c r="D340" s="189" t="str">
        <f>VLOOKUP(B340,'Plantilla publicacion'!$A$3:$M$502,6,0)</f>
        <v>56-Fortalecer la gestión de la información, el conocimiento y la innovación para optimizar la capacidad institucional</v>
      </c>
      <c r="E340" s="189" t="str">
        <f>VLOOKUP(B340,'Plantilla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0" s="189" t="str">
        <f>VLOOKUP(B340,'Plantilla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0" s="189" t="str">
        <f>VLOOKUP(B340,'Plantilla publicacion'!$A$3:$M$502,7,0)</f>
        <v>N/A</v>
      </c>
      <c r="H340" s="15" t="str">
        <f>VLOOKUP(B340,'Plantilla publicacion'!$A$3:$M$502,8,0)</f>
        <v>Estrategia de divulgación de la herramienta “Buscador de Conceptos”, para promover la consulta por parte de los Grupos de Interés, ejecutada. (capturas de pantalla de la publicación de la campaña/único entregable)</v>
      </c>
      <c r="I340" s="15">
        <f>VLOOKUP(B340,'Plantilla publicacion'!$A$3:$M$502,9,0)</f>
        <v>1</v>
      </c>
      <c r="J340" s="15" t="str">
        <f>VLOOKUP(B340,'Plantilla publicacion'!$A$3:$M$502,10,0)</f>
        <v>Númerica</v>
      </c>
      <c r="K340" s="15" t="str">
        <f>VLOOKUP(B340,'Plantilla publicacion'!$A$3:$M$502,11,0)</f>
        <v>2025-01-27</v>
      </c>
      <c r="L340" s="15" t="str">
        <f>VLOOKUP(B340,'Plantilla publicacion'!$A$3:$M$502,12,0)</f>
        <v>2025-12-10</v>
      </c>
      <c r="M340" s="15">
        <f>IF(ISERROR(VLOOKUP(B340,'Plantilla publicacion'!$A$3:$P$501,16,0)),"NA",VLOOKUP(B340,'Plantilla publicacion'!$A$3:$P$501,16,0))</f>
        <v>0</v>
      </c>
      <c r="N340" s="15" t="str">
        <f>VLOOKUP(B340,'Plantilla publicacion'!$A$3:$M$502,13,0)</f>
        <v>73-GRUPO DE TRABAJO DE COMUNICACION;
13-GRUPO DE TRABAJO DE CONCEPTOS Y APOYO LEGAL</v>
      </c>
    </row>
    <row r="341" spans="1:14" ht="39.75" customHeight="1" x14ac:dyDescent="0.25">
      <c r="A341" s="13" t="str">
        <f>VLOOKUP(B341,'Plantilla publicacion'!$A$3:$B$502,2,0)</f>
        <v>Actividad propia</v>
      </c>
      <c r="B341" s="6" t="s">
        <v>905</v>
      </c>
      <c r="C341" s="164"/>
      <c r="D341" s="164">
        <f>VLOOKUP(B341,'Plantilla publicacion'!$A$3:$M$502,6,0)</f>
        <v>0</v>
      </c>
      <c r="E341" s="164"/>
      <c r="F341" s="164"/>
      <c r="G341" s="164">
        <f>VLOOKUP(B341,'Plantilla publicacion'!$A$3:$M$502,7,0)</f>
        <v>0</v>
      </c>
      <c r="H341" s="6" t="str">
        <f>VLOOKUP(B341,'Plantilla publicacion'!$A$3:$M$502,8,0)</f>
        <v>Elaborar y remitir al Grupo de Comunicaciones el Brief con la propuesta de la estrategia de divulgación del "Buscador de Conceptos" (Correo electrónico con Brief diligenciado / único entregable)</v>
      </c>
      <c r="I341" s="6">
        <f>VLOOKUP(B341,'Plantilla publicacion'!$A$3:$M$502,9,0)</f>
        <v>1</v>
      </c>
      <c r="J341" s="6" t="str">
        <f>VLOOKUP(B341,'Plantilla publicacion'!$A$3:$M$502,10,0)</f>
        <v>Númerica</v>
      </c>
      <c r="K341" s="7" t="str">
        <f>VLOOKUP(B341,'Plantilla publicacion'!$A$3:$M$502,11,0)</f>
        <v>2025-01-27</v>
      </c>
      <c r="L341" s="7" t="str">
        <f>VLOOKUP(B341,'Plantilla publicacion'!$A$3:$M$502,12,0)</f>
        <v>2025-02-28</v>
      </c>
      <c r="M341" s="59"/>
      <c r="N341" s="17" t="str">
        <f>VLOOKUP(B341,'Plantilla publicacion'!$A$3:$M$502,13,0)</f>
        <v>13-GRUPO DE TRABAJO DE CONCEPTOS Y APOYO LEGAL</v>
      </c>
    </row>
    <row r="342" spans="1:14" ht="39.75" customHeight="1" x14ac:dyDescent="0.25">
      <c r="A342" s="13" t="str">
        <f>VLOOKUP(B342,'Plantilla publicacion'!$A$3:$B$502,2,0)</f>
        <v>Actividad sin participación</v>
      </c>
      <c r="B342" s="6" t="s">
        <v>907</v>
      </c>
      <c r="C342" s="164"/>
      <c r="D342" s="164">
        <f>VLOOKUP(B342,'Plantilla publicacion'!$A$3:$M$502,6,0)</f>
        <v>0</v>
      </c>
      <c r="E342" s="164"/>
      <c r="F342" s="164"/>
      <c r="G342" s="164">
        <f>VLOOKUP(B342,'Plantilla publicacion'!$A$3:$M$502,7,0)</f>
        <v>0</v>
      </c>
      <c r="H342" s="6" t="str">
        <f>VLOOKUP(B342,'Plantilla publicacion'!$A$3:$M$502,8,0)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42" s="6">
        <f>VLOOKUP(B342,'Plantilla publicacion'!$A$3:$M$502,9,0)</f>
        <v>1</v>
      </c>
      <c r="J342" s="6" t="str">
        <f>VLOOKUP(B342,'Plantilla publicacion'!$A$3:$M$502,10,0)</f>
        <v>Númerica</v>
      </c>
      <c r="K342" s="7" t="str">
        <f>VLOOKUP(B342,'Plantilla publicacion'!$A$3:$M$502,11,0)</f>
        <v>2025-03-03</v>
      </c>
      <c r="L342" s="7" t="str">
        <f>VLOOKUP(B342,'Plantilla publicacion'!$A$3:$M$502,12,0)</f>
        <v>2025-04-30</v>
      </c>
      <c r="M342" s="59"/>
      <c r="N342" s="17" t="str">
        <f>VLOOKUP(B342,'Plantilla publicacion'!$A$3:$M$502,13,0)</f>
        <v>73-GRUPO DE TRABAJO DE COMUNICACION</v>
      </c>
    </row>
    <row r="343" spans="1:14" ht="39.75" customHeight="1" thickBot="1" x14ac:dyDescent="0.3">
      <c r="A343" s="13" t="str">
        <f>VLOOKUP(B343,'Plantilla publicacion'!$A$3:$B$502,2,0)</f>
        <v>Actividad sin participación</v>
      </c>
      <c r="B343" s="11" t="s">
        <v>909</v>
      </c>
      <c r="C343" s="164"/>
      <c r="D343" s="164">
        <f>VLOOKUP(B343,'Plantilla publicacion'!$A$3:$M$502,6,0)</f>
        <v>0</v>
      </c>
      <c r="E343" s="164"/>
      <c r="F343" s="164"/>
      <c r="G343" s="164">
        <f>VLOOKUP(B343,'Plantilla publicacion'!$A$3:$M$502,7,0)</f>
        <v>0</v>
      </c>
      <c r="H343" s="11" t="str">
        <f>VLOOKUP(B343,'Plantilla publicacion'!$A$3:$M$502,8,0)</f>
        <v>Ejecutar la estrategia de divulgación a través de los canales de comunicación d ela Entidad.  (capturas de pantalla de la publicación de estrategia de divulgación/único entregable)</v>
      </c>
      <c r="I343" s="11">
        <f>VLOOKUP(B343,'Plantilla publicacion'!$A$3:$M$502,9,0)</f>
        <v>1</v>
      </c>
      <c r="J343" s="11" t="str">
        <f>VLOOKUP(B343,'Plantilla publicacion'!$A$3:$M$502,10,0)</f>
        <v>Porcentual</v>
      </c>
      <c r="K343" s="117" t="str">
        <f>VLOOKUP(B343,'Plantilla publicacion'!$A$3:$M$502,11,0)</f>
        <v>2025-04-01</v>
      </c>
      <c r="L343" s="117" t="str">
        <f>VLOOKUP(B343,'Plantilla publicacion'!$A$3:$M$502,12,0)</f>
        <v>2025-12-10</v>
      </c>
      <c r="M343" s="118"/>
      <c r="N343" s="119" t="str">
        <f>VLOOKUP(B343,'Plantilla publicacion'!$A$3:$M$502,13,0)</f>
        <v>73-GRUPO DE TRABAJO DE COMUNICACION</v>
      </c>
    </row>
    <row r="344" spans="1:14" s="12" customFormat="1" ht="38.25" x14ac:dyDescent="0.25">
      <c r="A344" s="5" t="str">
        <f>VLOOKUP(B344,'Plantilla publicacion'!$A$3:$B$502,2,0)</f>
        <v>Producto</v>
      </c>
      <c r="B344" s="105" t="s">
        <v>912</v>
      </c>
      <c r="C344" s="166" t="str">
        <f>VLOOKUP(B344,'Plantilla publicacion'!$A$3:$R$502,17,0)</f>
        <v>PND - 5-31-5-b- Convergencia regional - Entidades públicas territoriales y nacionales fortalecidas / PES - Transformación Institucional</v>
      </c>
      <c r="D344" s="166" t="str">
        <f>VLOOKUP(B344,'Plantilla publicacion'!$A$3:$M$502,6,0)</f>
        <v>60-Fortalecer el Sistema Integral de Gestión Institucional en el marco del Modelo Integrado de Planeación y gestión para mejorar la prestación del servicio.</v>
      </c>
      <c r="E344" s="166" t="str">
        <f>VLOOKUP(B344,'Plantilla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4" s="166" t="str">
        <f>VLOOKUP(B344,'Plantilla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4" s="166" t="str">
        <f>VLOOKUP(B344,'Plantilla publicacion'!$A$3:$M$502,7,0)</f>
        <v>N/A</v>
      </c>
      <c r="H344" s="107" t="str">
        <f>VLOOKUP(B344,'Plantilla publicacion'!$A$3:$M$502,8,0)</f>
        <v>Proyecto(s) de acto(s) administrativo(s) a través del cual se ordenará la depuración normativa de la SIC, elaborado(s) y presentados (s) (Proyecto(s) de acto(s) de depuración elaborado(s)/único entregable)</v>
      </c>
      <c r="I344" s="107">
        <f>VLOOKUP(B344,'Plantilla publicacion'!$A$3:$M$502,9,0)</f>
        <v>100</v>
      </c>
      <c r="J344" s="107" t="str">
        <f>VLOOKUP(B344,'Plantilla publicacion'!$A$3:$M$502,10,0)</f>
        <v>Porcentual</v>
      </c>
      <c r="K344" s="107" t="str">
        <f>VLOOKUP(B344,'Plantilla publicacion'!$A$3:$M$502,11,0)</f>
        <v>2025-01-30</v>
      </c>
      <c r="L344" s="107" t="str">
        <f>VLOOKUP(B344,'Plantilla publicacion'!$A$3:$M$502,12,0)</f>
        <v>2025-07-11</v>
      </c>
      <c r="M344" s="107">
        <f>IF(ISERROR(VLOOKUP(B344,'Plantilla publicacion'!$A$3:$P$501,16,0)),"NA",VLOOKUP(B344,'Plantilla publicacion'!$A$3:$P$501,16,0))</f>
        <v>0</v>
      </c>
      <c r="N344" s="108" t="str">
        <f>VLOOKUP(B344,'Plantilla publicacion'!$A$3:$M$502,13,0)</f>
        <v>12-GRUPO DE TRABAJO DE REGULACIÓN</v>
      </c>
    </row>
    <row r="345" spans="1:14" ht="39.75" customHeight="1" x14ac:dyDescent="0.25">
      <c r="A345" s="13" t="str">
        <f>VLOOKUP(B345,'Plantilla publicacion'!$A$3:$B$502,2,0)</f>
        <v>Actividad propia</v>
      </c>
      <c r="B345" s="109" t="s">
        <v>916</v>
      </c>
      <c r="C345" s="164"/>
      <c r="D345" s="164">
        <f>VLOOKUP(B345,'Plantilla publicacion'!$A$3:$M$502,6,0)</f>
        <v>0</v>
      </c>
      <c r="E345" s="164"/>
      <c r="F345" s="164"/>
      <c r="G345" s="164">
        <f>VLOOKUP(B345,'Plantilla publicacion'!$A$3:$M$502,7,0)</f>
        <v>0</v>
      </c>
      <c r="H345" s="6" t="str">
        <f>VLOOKUP(B345,'Plantilla publicacion'!$A$3:$M$502,8,0)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45" s="6">
        <f>VLOOKUP(B345,'Plantilla publicacion'!$A$3:$M$502,9,0)</f>
        <v>1</v>
      </c>
      <c r="J345" s="6" t="str">
        <f>VLOOKUP(B345,'Plantilla publicacion'!$A$3:$M$502,10,0)</f>
        <v>Númerica</v>
      </c>
      <c r="K345" s="7" t="str">
        <f>VLOOKUP(B345,'Plantilla publicacion'!$A$3:$M$502,11,0)</f>
        <v>2025-01-30</v>
      </c>
      <c r="L345" s="7" t="str">
        <f>VLOOKUP(B345,'Plantilla publicacion'!$A$3:$M$502,12,0)</f>
        <v>2025-02-28</v>
      </c>
      <c r="M345" s="59"/>
      <c r="N345" s="110" t="str">
        <f>VLOOKUP(B345,'Plantilla publicacion'!$A$3:$M$502,13,0)</f>
        <v>12-GRUPO DE TRABAJO DE REGULACIÓN</v>
      </c>
    </row>
    <row r="346" spans="1:14" ht="39.75" customHeight="1" x14ac:dyDescent="0.25">
      <c r="A346" s="13" t="str">
        <f>VLOOKUP(B346,'Plantilla publicacion'!$A$3:$B$502,2,0)</f>
        <v>Actividad propia</v>
      </c>
      <c r="B346" s="109" t="s">
        <v>918</v>
      </c>
      <c r="C346" s="164"/>
      <c r="D346" s="164">
        <f>VLOOKUP(B346,'Plantilla publicacion'!$A$3:$M$502,6,0)</f>
        <v>0</v>
      </c>
      <c r="E346" s="164"/>
      <c r="F346" s="164"/>
      <c r="G346" s="164">
        <f>VLOOKUP(B346,'Plantilla publicacion'!$A$3:$M$502,7,0)</f>
        <v>0</v>
      </c>
      <c r="H346" s="6" t="str">
        <f>VLOOKUP(B346,'Plantilla publicacion'!$A$3:$M$502,8,0)</f>
        <v>Realizar consulta pública para identificar instrucciones o regulaciones de la Superintendencia, susceptibles de depuración  en el marco de la Ley 2085 de 2021. (Soporte de publicación en la página web de la Entidad / único entregable)</v>
      </c>
      <c r="I346" s="6">
        <f>VLOOKUP(B346,'Plantilla publicacion'!$A$3:$M$502,9,0)</f>
        <v>1</v>
      </c>
      <c r="J346" s="6" t="str">
        <f>VLOOKUP(B346,'Plantilla publicacion'!$A$3:$M$502,10,0)</f>
        <v>Númerica</v>
      </c>
      <c r="K346" s="7" t="str">
        <f>VLOOKUP(B346,'Plantilla publicacion'!$A$3:$M$502,11,0)</f>
        <v>2025-02-25</v>
      </c>
      <c r="L346" s="7" t="str">
        <f>VLOOKUP(B346,'Plantilla publicacion'!$A$3:$M$502,12,0)</f>
        <v>2025-03-25</v>
      </c>
      <c r="M346" s="59"/>
      <c r="N346" s="110" t="str">
        <f>VLOOKUP(B346,'Plantilla publicacion'!$A$3:$M$502,13,0)</f>
        <v>12-GRUPO DE TRABAJO DE REGULACIÓN</v>
      </c>
    </row>
    <row r="347" spans="1:14" ht="39.75" customHeight="1" x14ac:dyDescent="0.25">
      <c r="A347" s="13" t="str">
        <f>VLOOKUP(B347,'Plantilla publicacion'!$A$3:$B$502,2,0)</f>
        <v>Actividad propia</v>
      </c>
      <c r="B347" s="109" t="s">
        <v>922</v>
      </c>
      <c r="C347" s="164"/>
      <c r="D347" s="164">
        <f>VLOOKUP(B347,'Plantilla publicacion'!$A$3:$M$502,6,0)</f>
        <v>0</v>
      </c>
      <c r="E347" s="164"/>
      <c r="F347" s="164"/>
      <c r="G347" s="164">
        <f>VLOOKUP(B347,'Plantilla publicacion'!$A$3:$M$502,7,0)</f>
        <v>0</v>
      </c>
      <c r="H347" s="6" t="str">
        <f>VLOOKUP(B347,'Plantilla publicacion'!$A$3:$M$502,8,0)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7" s="6">
        <f>VLOOKUP(B347,'Plantilla publicacion'!$A$3:$M$502,9,0)</f>
        <v>1</v>
      </c>
      <c r="J347" s="6" t="str">
        <f>VLOOKUP(B347,'Plantilla publicacion'!$A$3:$M$502,10,0)</f>
        <v>Númerica</v>
      </c>
      <c r="K347" s="7" t="str">
        <f>VLOOKUP(B347,'Plantilla publicacion'!$A$3:$M$502,11,0)</f>
        <v>2025-02-25</v>
      </c>
      <c r="L347" s="7" t="str">
        <f>VLOOKUP(B347,'Plantilla publicacion'!$A$3:$M$502,12,0)</f>
        <v>2025-03-25</v>
      </c>
      <c r="M347" s="59"/>
      <c r="N347" s="110" t="str">
        <f>VLOOKUP(B347,'Plantilla publicacion'!$A$3:$M$502,13,0)</f>
        <v>12-GRUPO DE TRABAJO DE REGULACIÓN</v>
      </c>
    </row>
    <row r="348" spans="1:14" ht="39.75" customHeight="1" x14ac:dyDescent="0.25">
      <c r="A348" s="13" t="str">
        <f>VLOOKUP(B348,'Plantilla publicacion'!$A$3:$B$502,2,0)</f>
        <v>Actividad propia</v>
      </c>
      <c r="B348" s="109" t="s">
        <v>924</v>
      </c>
      <c r="C348" s="164"/>
      <c r="D348" s="164">
        <f>VLOOKUP(B348,'Plantilla publicacion'!$A$3:$M$502,6,0)</f>
        <v>0</v>
      </c>
      <c r="E348" s="164"/>
      <c r="F348" s="164"/>
      <c r="G348" s="164">
        <f>VLOOKUP(B348,'Plantilla publicacion'!$A$3:$M$502,7,0)</f>
        <v>0</v>
      </c>
      <c r="H348" s="6" t="str">
        <f>VLOOKUP(B348,'Plantilla publicacion'!$A$3:$M$502,8,0)</f>
        <v>Socializar con las Delegaturas los resultados de la consulta pública y priorizar los asuntos que puedan coadyuvar a la mejora  normativa  (Correo electrónico a las Delegaturas informando los resultados / único entregable)</v>
      </c>
      <c r="I348" s="6">
        <f>VLOOKUP(B348,'Plantilla publicacion'!$A$3:$M$502,9,0)</f>
        <v>1</v>
      </c>
      <c r="J348" s="6" t="str">
        <f>VLOOKUP(B348,'Plantilla publicacion'!$A$3:$M$502,10,0)</f>
        <v>Númerica</v>
      </c>
      <c r="K348" s="7" t="str">
        <f>VLOOKUP(B348,'Plantilla publicacion'!$A$3:$M$502,11,0)</f>
        <v>2025-03-26</v>
      </c>
      <c r="L348" s="7" t="str">
        <f>VLOOKUP(B348,'Plantilla publicacion'!$A$3:$M$502,12,0)</f>
        <v>2025-04-25</v>
      </c>
      <c r="M348" s="59"/>
      <c r="N348" s="110" t="str">
        <f>VLOOKUP(B348,'Plantilla publicacion'!$A$3:$M$502,13,0)</f>
        <v>12-GRUPO DE TRABAJO DE REGULACIÓN</v>
      </c>
    </row>
    <row r="349" spans="1:14" ht="39.75" customHeight="1" x14ac:dyDescent="0.25">
      <c r="A349" s="13" t="str">
        <f>VLOOKUP(B349,'Plantilla publicacion'!$A$3:$B$502,2,0)</f>
        <v>Actividad propia</v>
      </c>
      <c r="B349" s="109" t="s">
        <v>928</v>
      </c>
      <c r="C349" s="164"/>
      <c r="D349" s="164">
        <f>VLOOKUP(B349,'Plantilla publicacion'!$A$3:$M$502,6,0)</f>
        <v>0</v>
      </c>
      <c r="E349" s="164"/>
      <c r="F349" s="164"/>
      <c r="G349" s="164">
        <f>VLOOKUP(B349,'Plantilla publicacion'!$A$3:$M$502,7,0)</f>
        <v>0</v>
      </c>
      <c r="H349" s="6" t="str">
        <f>VLOOKUP(B349,'Plantilla publicacion'!$A$3:$M$502,8,0)</f>
        <v>Preparar proyecto(s) de acto(s) administrativo(s) a través del cual se ordenará la depuración normativa (Proyecto de acto/ único entregable)</v>
      </c>
      <c r="I349" s="6">
        <f>VLOOKUP(B349,'Plantilla publicacion'!$A$3:$M$502,9,0)</f>
        <v>1</v>
      </c>
      <c r="J349" s="6" t="str">
        <f>VLOOKUP(B349,'Plantilla publicacion'!$A$3:$M$502,10,0)</f>
        <v>Númerica</v>
      </c>
      <c r="K349" s="7" t="str">
        <f>VLOOKUP(B349,'Plantilla publicacion'!$A$3:$M$502,11,0)</f>
        <v>2025-04-28</v>
      </c>
      <c r="L349" s="7" t="str">
        <f>VLOOKUP(B349,'Plantilla publicacion'!$A$3:$M$502,12,0)</f>
        <v>2025-05-30</v>
      </c>
      <c r="M349" s="59"/>
      <c r="N349" s="110" t="str">
        <f>VLOOKUP(B349,'Plantilla publicacion'!$A$3:$M$502,13,0)</f>
        <v>12-GRUPO DE TRABAJO DE REGULACIÓN</v>
      </c>
    </row>
    <row r="350" spans="1:14" ht="39.75" customHeight="1" x14ac:dyDescent="0.25">
      <c r="A350" s="13" t="str">
        <f>VLOOKUP(B350,'Plantilla publicacion'!$A$3:$B$502,2,0)</f>
        <v>Actividad propia</v>
      </c>
      <c r="B350" s="109" t="s">
        <v>931</v>
      </c>
      <c r="C350" s="164"/>
      <c r="D350" s="164">
        <f>VLOOKUP(B350,'Plantilla publicacion'!$A$3:$M$502,6,0)</f>
        <v>0</v>
      </c>
      <c r="E350" s="164"/>
      <c r="F350" s="164"/>
      <c r="G350" s="164">
        <f>VLOOKUP(B350,'Plantilla publicacion'!$A$3:$M$502,7,0)</f>
        <v>0</v>
      </c>
      <c r="H350" s="6" t="str">
        <f>VLOOKUP(B350,'Plantilla publicacion'!$A$3:$M$502,8,0)</f>
        <v>Adelantar consulta pública  de proyecto(s) de acto(s) administrativo(s) a través del cual se ordenará la depuración normativa (Soporte de publicación en la página web de la Entidad / único entregable)</v>
      </c>
      <c r="I350" s="6">
        <f>VLOOKUP(B350,'Plantilla publicacion'!$A$3:$M$502,9,0)</f>
        <v>1</v>
      </c>
      <c r="J350" s="6" t="str">
        <f>VLOOKUP(B350,'Plantilla publicacion'!$A$3:$M$502,10,0)</f>
        <v>Númerica</v>
      </c>
      <c r="K350" s="7" t="str">
        <f>VLOOKUP(B350,'Plantilla publicacion'!$A$3:$M$502,11,0)</f>
        <v>2025-06-03</v>
      </c>
      <c r="L350" s="7" t="str">
        <f>VLOOKUP(B350,'Plantilla publicacion'!$A$3:$M$502,12,0)</f>
        <v>2025-06-20</v>
      </c>
      <c r="M350" s="59"/>
      <c r="N350" s="110" t="str">
        <f>VLOOKUP(B350,'Plantilla publicacion'!$A$3:$M$502,13,0)</f>
        <v>12-GRUPO DE TRABAJO DE REGULACIÓN</v>
      </c>
    </row>
    <row r="351" spans="1:14" ht="39.75" customHeight="1" thickBot="1" x14ac:dyDescent="0.3">
      <c r="A351" s="13" t="str">
        <f>VLOOKUP(B351,'Plantilla publicacion'!$A$3:$B$502,2,0)</f>
        <v>Actividad propia</v>
      </c>
      <c r="B351" s="111" t="s">
        <v>933</v>
      </c>
      <c r="C351" s="165"/>
      <c r="D351" s="165">
        <f>VLOOKUP(B351,'Plantilla publicacion'!$A$3:$M$502,6,0)</f>
        <v>0</v>
      </c>
      <c r="E351" s="165"/>
      <c r="F351" s="165"/>
      <c r="G351" s="165">
        <f>VLOOKUP(B351,'Plantilla publicacion'!$A$3:$M$502,7,0)</f>
        <v>0</v>
      </c>
      <c r="H351" s="113" t="str">
        <f>VLOOKUP(B351,'Plantilla publicacion'!$A$3:$M$502,8,0)</f>
        <v>Elaborar y presentar a la Superintendente,  la versión final del proyecto(s) de acto(s) administrativo(s) a través del cual se ordenará la depuración normativa (Proyecto de acto de depuración elaborado/único entregable)</v>
      </c>
      <c r="I351" s="113">
        <f>VLOOKUP(B351,'Plantilla publicacion'!$A$3:$M$502,9,0)</f>
        <v>1</v>
      </c>
      <c r="J351" s="113" t="str">
        <f>VLOOKUP(B351,'Plantilla publicacion'!$A$3:$M$502,10,0)</f>
        <v>Númerica</v>
      </c>
      <c r="K351" s="114" t="str">
        <f>VLOOKUP(B351,'Plantilla publicacion'!$A$3:$M$502,11,0)</f>
        <v>2025-06-24</v>
      </c>
      <c r="L351" s="114" t="str">
        <f>VLOOKUP(B351,'Plantilla publicacion'!$A$3:$M$502,12,0)</f>
        <v>2025-07-11</v>
      </c>
      <c r="M351" s="115"/>
      <c r="N351" s="116" t="str">
        <f>VLOOKUP(B351,'Plantilla publicacion'!$A$3:$M$502,13,0)</f>
        <v>12-GRUPO DE TRABAJO DE REGULACIÓN</v>
      </c>
    </row>
    <row r="352" spans="1:14" s="12" customFormat="1" ht="51" x14ac:dyDescent="0.25">
      <c r="A352" s="5" t="str">
        <f>VLOOKUP(B352,'Plantilla publicacion'!$A$3:$B$502,2,0)</f>
        <v>Producto</v>
      </c>
      <c r="B352" s="15" t="s">
        <v>999</v>
      </c>
      <c r="C352" s="164" t="str">
        <f>VLOOKUP(B352,'Plantilla publicacion'!$A$3:$R$502,17,0)</f>
        <v>PND - 5-31-5-b- Convergencia regional - Entidades públicas territoriales y nacionales fortalecidas / PES - Transformación Institucional</v>
      </c>
      <c r="D352" s="164" t="str">
        <f>VLOOKUP(B352,'Plantilla publicacion'!$A$3:$M$502,6,0)</f>
        <v>56-Fortalecer la gestión de la información, el conocimiento y la innovación para optimizar la capacidad institucional</v>
      </c>
      <c r="E352" s="164" t="str">
        <f>VLOOKUP(B352,'Plantilla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2" s="164" t="str">
        <f>VLOOKUP(B352,'Plantilla publicacion'!$A$3:$P$502,15,0)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2" s="164" t="str">
        <f>VLOOKUP(B352,'Plantilla publicacion'!$A$3:$M$502,7,0)</f>
        <v>FUNCIONAMIENTO</v>
      </c>
      <c r="H352" s="15" t="str">
        <f>VLOOKUP(B352,'Plantilla publicacion'!$A$3:$M$502,8,0)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52" s="15">
        <f>VLOOKUP(B352,'Plantilla publicacion'!$A$3:$M$502,9,0)</f>
        <v>1</v>
      </c>
      <c r="J352" s="15" t="str">
        <f>VLOOKUP(B352,'Plantilla publicacion'!$A$3:$M$502,10,0)</f>
        <v>Númerica</v>
      </c>
      <c r="K352" s="15" t="str">
        <f>VLOOKUP(B352,'Plantilla publicacion'!$A$3:$M$502,11,0)</f>
        <v>2025-02-03</v>
      </c>
      <c r="L352" s="15" t="str">
        <f>VLOOKUP(B352,'Plantilla publicacion'!$A$3:$M$502,12,0)</f>
        <v>2025-11-26</v>
      </c>
      <c r="M352" s="107">
        <f>IF(ISERROR(VLOOKUP(B352,'Plantilla publicacion'!$A$3:$P$501,16,0)),"NA",VLOOKUP(B352,'Plantilla publicacion'!$A$3:$P$501,16,0))</f>
        <v>0</v>
      </c>
      <c r="N352" s="15" t="str">
        <f>VLOOKUP(B352,'Plantilla publicacion'!$A$3:$M$502,13,0)</f>
        <v>7000-DESPACHO DEL SUPERINTENDENTE DELEGADO PARA LA PROTECCIÓN DE DATOS PERSONALES</v>
      </c>
    </row>
    <row r="353" spans="1:14" ht="39.75" customHeight="1" x14ac:dyDescent="0.25">
      <c r="A353" s="13" t="str">
        <f>VLOOKUP(B353,'Plantilla publicacion'!$A$3:$B$502,2,0)</f>
        <v>Actividad propia</v>
      </c>
      <c r="B353" s="6" t="s">
        <v>1004</v>
      </c>
      <c r="C353" s="164"/>
      <c r="D353" s="164">
        <f>VLOOKUP(B353,'Plantilla publicacion'!$A$3:$M$502,6,0)</f>
        <v>0</v>
      </c>
      <c r="E353" s="164"/>
      <c r="F353" s="164"/>
      <c r="G353" s="164">
        <f>VLOOKUP(B353,'Plantilla publicacion'!$A$3:$M$502,7,0)</f>
        <v>0</v>
      </c>
      <c r="H353" s="6" t="str">
        <f>VLOOKUP(B353,'Plantilla publicacion'!$A$3:$M$502,8,0)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53" s="6">
        <f>VLOOKUP(B353,'Plantilla publicacion'!$A$3:$M$502,9,0)</f>
        <v>1</v>
      </c>
      <c r="J353" s="6" t="str">
        <f>VLOOKUP(B353,'Plantilla publicacion'!$A$3:$M$502,10,0)</f>
        <v>Númerica</v>
      </c>
      <c r="K353" s="7" t="str">
        <f>VLOOKUP(B353,'Plantilla publicacion'!$A$3:$M$502,11,0)</f>
        <v>2025-02-03</v>
      </c>
      <c r="L353" s="7" t="str">
        <f>VLOOKUP(B353,'Plantilla publicacion'!$A$3:$M$502,12,0)</f>
        <v>2025-05-12</v>
      </c>
      <c r="M353" s="59"/>
      <c r="N353" s="17" t="str">
        <f>VLOOKUP(B353,'Plantilla publicacion'!$A$3:$M$502,13,0)</f>
        <v>7000-DESPACHO DEL SUPERINTENDENTE DELEGADO PARA LA PROTECCIÓN DE DATOS PERSONALES</v>
      </c>
    </row>
    <row r="354" spans="1:14" ht="39.75" customHeight="1" x14ac:dyDescent="0.25">
      <c r="A354" s="13" t="str">
        <f>VLOOKUP(B354,'Plantilla publicacion'!$A$3:$B$502,2,0)</f>
        <v>Actividad propia</v>
      </c>
      <c r="B354" s="6" t="s">
        <v>1007</v>
      </c>
      <c r="C354" s="164"/>
      <c r="D354" s="164">
        <f>VLOOKUP(B354,'Plantilla publicacion'!$A$3:$M$502,6,0)</f>
        <v>0</v>
      </c>
      <c r="E354" s="164"/>
      <c r="F354" s="164"/>
      <c r="G354" s="164">
        <f>VLOOKUP(B354,'Plantilla publicacion'!$A$3:$M$502,7,0)</f>
        <v>0</v>
      </c>
      <c r="H354" s="6" t="str">
        <f>VLOOKUP(B354,'Plantilla publicacion'!$A$3:$M$502,8,0)</f>
        <v>Elaborar documento con el desarrollo del estudio comparativo y un apartado de recomendaciones para la adopción o adaptación de dichas medidas en el marco regulatorio colombiano (Documento)</v>
      </c>
      <c r="I354" s="6">
        <f>VLOOKUP(B354,'Plantilla publicacion'!$A$3:$M$502,9,0)</f>
        <v>1</v>
      </c>
      <c r="J354" s="6" t="str">
        <f>VLOOKUP(B354,'Plantilla publicacion'!$A$3:$M$502,10,0)</f>
        <v>Númerica</v>
      </c>
      <c r="K354" s="7" t="str">
        <f>VLOOKUP(B354,'Plantilla publicacion'!$A$3:$M$502,11,0)</f>
        <v>2025-05-13</v>
      </c>
      <c r="L354" s="7" t="str">
        <f>VLOOKUP(B354,'Plantilla publicacion'!$A$3:$M$502,12,0)</f>
        <v>2025-10-17</v>
      </c>
      <c r="M354" s="59"/>
      <c r="N354" s="17" t="str">
        <f>VLOOKUP(B354,'Plantilla publicacion'!$A$3:$M$502,13,0)</f>
        <v>7000-DESPACHO DEL SUPERINTENDENTE DELEGADO PARA LA PROTECCIÓN DE DATOS PERSONALES</v>
      </c>
    </row>
    <row r="355" spans="1:14" ht="39.75" customHeight="1" thickBot="1" x14ac:dyDescent="0.3">
      <c r="A355" s="13" t="str">
        <f>VLOOKUP(B355,'Plantilla publicacion'!$A$3:$B$502,2,0)</f>
        <v>Actividad propia</v>
      </c>
      <c r="B355" s="11" t="s">
        <v>1011</v>
      </c>
      <c r="C355" s="164"/>
      <c r="D355" s="164">
        <f>VLOOKUP(B355,'Plantilla publicacion'!$A$3:$M$502,6,0)</f>
        <v>0</v>
      </c>
      <c r="E355" s="164"/>
      <c r="F355" s="164"/>
      <c r="G355" s="164">
        <f>VLOOKUP(B355,'Plantilla publicacion'!$A$3:$M$502,7,0)</f>
        <v>0</v>
      </c>
      <c r="H355" s="11" t="str">
        <f>VLOOKUP(B355,'Plantilla publicacion'!$A$3:$M$502,8,0)</f>
        <v>Solicitar la publicación del documento con el propósito que entidades públicas y privadas conozcan los efectos de la Inteligencia Artificial (IA) al derecho en cuestión (Link de publicación)</v>
      </c>
      <c r="I355" s="11">
        <f>VLOOKUP(B355,'Plantilla publicacion'!$A$3:$M$502,9,0)</f>
        <v>1</v>
      </c>
      <c r="J355" s="11" t="str">
        <f>VLOOKUP(B355,'Plantilla publicacion'!$A$3:$M$502,10,0)</f>
        <v>Númerica</v>
      </c>
      <c r="K355" s="117" t="str">
        <f>VLOOKUP(B355,'Plantilla publicacion'!$A$3:$M$502,11,0)</f>
        <v>2025-10-17</v>
      </c>
      <c r="L355" s="117" t="str">
        <f>VLOOKUP(B355,'Plantilla publicacion'!$A$3:$M$502,12,0)</f>
        <v>2025-11-26</v>
      </c>
      <c r="M355" s="118"/>
      <c r="N355" s="119" t="str">
        <f>VLOOKUP(B355,'Plantilla publicacion'!$A$3:$M$502,13,0)</f>
        <v>7000-DESPACHO DEL SUPERINTENDENTE DELEGADO PARA LA PROTECCIÓN DE DATOS PERSONALES</v>
      </c>
    </row>
    <row r="356" spans="1:14" s="12" customFormat="1" ht="89.25" x14ac:dyDescent="0.25">
      <c r="A356" s="5" t="str">
        <f>VLOOKUP(B356,'Plantilla publicacion'!$A$3:$B$502,2,0)</f>
        <v>Producto</v>
      </c>
      <c r="B356" s="105" t="s">
        <v>1212</v>
      </c>
      <c r="C356" s="166" t="str">
        <f>VLOOKUP(B356,'Plantilla publicacion'!$A$3:$R$502,17,0)</f>
        <v>PND - 5-31-5-b- Convergencia regional - Entidades públicas territoriales y nacionales fortalecidas / PES - Transformación Institucional</v>
      </c>
      <c r="D356" s="166" t="str">
        <f>VLOOKUP(B356,'Plantilla publicacion'!$A$3:$M$502,6,0)</f>
        <v>60-Fortalecer el Sistema Integral de Gestión Institucional en el marco del Modelo Integrado de Planeación y gestión para mejorar la prestación del servicio.</v>
      </c>
      <c r="E356" s="166" t="str">
        <f>VLOOKUP(B356,'Plantilla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56" s="166" t="str">
        <f>VLOOKUP(B356,'Plantilla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6" s="166" t="str">
        <f>VLOOKUP(B356,'Plantilla publicacion'!$A$3:$M$502,7,0)</f>
        <v>N/A</v>
      </c>
      <c r="H356" s="107" t="str">
        <f>VLOOKUP(B356,'Plantilla publicacion'!$A$3:$M$502,8,0)</f>
        <v>Propuesta de modificación y actualización del Título X de la Circular Única de la Superintendencia de Industria y Comercio en materia de Nuevas Creaciones y  Signos Distintivos, remitida al grupo de regulación (Memorando de envió de la propuesta unificada al grupo de regulación)</v>
      </c>
      <c r="I356" s="107">
        <f>VLOOKUP(B356,'Plantilla publicacion'!$A$3:$M$502,9,0)</f>
        <v>1</v>
      </c>
      <c r="J356" s="107" t="str">
        <f>VLOOKUP(B356,'Plantilla publicacion'!$A$3:$M$502,10,0)</f>
        <v>Númerica</v>
      </c>
      <c r="K356" s="107" t="str">
        <f>VLOOKUP(B356,'Plantilla publicacion'!$A$3:$M$502,11,0)</f>
        <v>2025-01-20</v>
      </c>
      <c r="L356" s="107" t="str">
        <f>VLOOKUP(B356,'Plantilla publicacion'!$A$3:$M$502,12,0)</f>
        <v>2025-07-18</v>
      </c>
      <c r="M356" s="107">
        <f>IF(ISERROR(VLOOKUP(B356,'Plantilla publicacion'!$A$3:$P$501,16,0)),"NA",VLOOKUP(B356,'Plantilla publicacion'!$A$3:$P$501,16,0))</f>
        <v>0</v>
      </c>
      <c r="N356" s="108" t="str">
        <f>VLOOKUP(B356,'Plantilla publicacion'!$A$3:$M$502,13,0)</f>
        <v>2000-DESPACHO DEL SUPERINTENDENTE DELEGADO PARA LA PROPIEDAD INDUSTRIAL;
2010-DIRECCION DE SIGNOS DISTINTIVOS;
2020-DIRECCIÓN DE NUEVAS CREACIONES</v>
      </c>
    </row>
    <row r="357" spans="1:14" ht="51" x14ac:dyDescent="0.25">
      <c r="A357" s="13" t="str">
        <f>VLOOKUP(B357,'Plantilla publicacion'!$A$3:$B$502,2,0)</f>
        <v>Actividad sin participación</v>
      </c>
      <c r="B357" s="109" t="s">
        <v>1216</v>
      </c>
      <c r="C357" s="164"/>
      <c r="D357" s="164">
        <f>VLOOKUP(B357,'Plantilla publicacion'!$A$3:$M$502,6,0)</f>
        <v>0</v>
      </c>
      <c r="E357" s="164"/>
      <c r="F357" s="164"/>
      <c r="G357" s="164">
        <f>VLOOKUP(B357,'Plantilla publicacion'!$A$3:$M$502,7,0)</f>
        <v>0</v>
      </c>
      <c r="H357" s="6" t="str">
        <f>VLOOKUP(B357,'Plantilla publicacion'!$A$3:$M$502,8,0)</f>
        <v>Identificar necesidades de regulación en materia de Propiedad Industrial para mejora de los trámites (Documento de identificación de necesidades elaborado)</v>
      </c>
      <c r="I357" s="6">
        <f>VLOOKUP(B357,'Plantilla publicacion'!$A$3:$M$502,9,0)</f>
        <v>2</v>
      </c>
      <c r="J357" s="6" t="str">
        <f>VLOOKUP(B357,'Plantilla publicacion'!$A$3:$M$502,10,0)</f>
        <v>Númerica</v>
      </c>
      <c r="K357" s="7" t="str">
        <f>VLOOKUP(B357,'Plantilla publicacion'!$A$3:$M$502,11,0)</f>
        <v>2025-01-20</v>
      </c>
      <c r="L357" s="7" t="str">
        <f>VLOOKUP(B357,'Plantilla publicacion'!$A$3:$M$502,12,0)</f>
        <v>2025-05-30</v>
      </c>
      <c r="M357" s="59"/>
      <c r="N357" s="110" t="str">
        <f>VLOOKUP(B357,'Plantilla publicacion'!$A$3:$M$502,13,0)</f>
        <v>2010-DIRECCION DE SIGNOS DISTINTIVOS;
2020-DIRECCIÓN DE NUEVAS CREACIONES</v>
      </c>
    </row>
    <row r="358" spans="1:14" ht="51" x14ac:dyDescent="0.25">
      <c r="A358" s="13" t="str">
        <f>VLOOKUP(B358,'Plantilla publicacion'!$A$3:$B$502,2,0)</f>
        <v>Actividad sin participación</v>
      </c>
      <c r="B358" s="109" t="s">
        <v>1219</v>
      </c>
      <c r="C358" s="164"/>
      <c r="D358" s="164">
        <f>VLOOKUP(B358,'Plantilla publicacion'!$A$3:$M$502,6,0)</f>
        <v>0</v>
      </c>
      <c r="E358" s="164"/>
      <c r="F358" s="164"/>
      <c r="G358" s="164">
        <f>VLOOKUP(B358,'Plantilla publicacion'!$A$3:$M$502,7,0)</f>
        <v>0</v>
      </c>
      <c r="H358" s="6" t="str">
        <f>VLOOKUP(B358,'Plantilla publicacion'!$A$3:$M$502,8,0)</f>
        <v>Elaborar propuesta de modificación y actualización del Título X de la Circular Única de la Superintendencia de Industria y Comercio en materia de Nuevas Creaciones y  Signos Distintivos (Propuestas de modificación entregadas al Despacho de PI)</v>
      </c>
      <c r="I358" s="6">
        <f>VLOOKUP(B358,'Plantilla publicacion'!$A$3:$M$502,9,0)</f>
        <v>2</v>
      </c>
      <c r="J358" s="6" t="str">
        <f>VLOOKUP(B358,'Plantilla publicacion'!$A$3:$M$502,10,0)</f>
        <v>Númerica</v>
      </c>
      <c r="K358" s="7" t="str">
        <f>VLOOKUP(B358,'Plantilla publicacion'!$A$3:$M$502,11,0)</f>
        <v>2025-01-20</v>
      </c>
      <c r="L358" s="7" t="str">
        <f>VLOOKUP(B358,'Plantilla publicacion'!$A$3:$M$502,12,0)</f>
        <v>2025-05-30</v>
      </c>
      <c r="M358" s="59"/>
      <c r="N358" s="110" t="str">
        <f>VLOOKUP(B358,'Plantilla publicacion'!$A$3:$M$502,13,0)</f>
        <v>2010-DIRECCION DE SIGNOS DISTINTIVOS;
2020-DIRECCIÓN DE NUEVAS CREACIONES</v>
      </c>
    </row>
    <row r="359" spans="1:14" ht="38.25" x14ac:dyDescent="0.25">
      <c r="A359" s="13" t="str">
        <f>VLOOKUP(B359,'Plantilla publicacion'!$A$3:$B$502,2,0)</f>
        <v>Actividad propia</v>
      </c>
      <c r="B359" s="109" t="s">
        <v>1221</v>
      </c>
      <c r="C359" s="164"/>
      <c r="D359" s="164">
        <f>VLOOKUP(B359,'Plantilla publicacion'!$A$3:$M$502,6,0)</f>
        <v>0</v>
      </c>
      <c r="E359" s="164"/>
      <c r="F359" s="164"/>
      <c r="G359" s="164">
        <f>VLOOKUP(B359,'Plantilla publicacion'!$A$3:$M$502,7,0)</f>
        <v>0</v>
      </c>
      <c r="H359" s="6" t="str">
        <f>VLOOKUP(B359,'Plantilla publicacion'!$A$3:$M$502,8,0)</f>
        <v>Unificar las propuestas de modificación y actualización del Título X de la Circular Única de la Superintendencia de Industria y Comercio en materia de Signos Distintivos y Nuevas Creaciones (Propuesta de modificación unificada)</v>
      </c>
      <c r="I359" s="6">
        <f>VLOOKUP(B359,'Plantilla publicacion'!$A$3:$M$502,9,0)</f>
        <v>1</v>
      </c>
      <c r="J359" s="6" t="str">
        <f>VLOOKUP(B359,'Plantilla publicacion'!$A$3:$M$502,10,0)</f>
        <v>Númerica</v>
      </c>
      <c r="K359" s="7" t="str">
        <f>VLOOKUP(B359,'Plantilla publicacion'!$A$3:$M$502,11,0)</f>
        <v>2025-06-03</v>
      </c>
      <c r="L359" s="7" t="str">
        <f>VLOOKUP(B359,'Plantilla publicacion'!$A$3:$M$502,12,0)</f>
        <v>2025-06-27</v>
      </c>
      <c r="M359" s="59"/>
      <c r="N359" s="110" t="str">
        <f>VLOOKUP(B359,'Plantilla publicacion'!$A$3:$M$502,13,0)</f>
        <v>2000-DESPACHO DEL SUPERINTENDENTE DELEGADO PARA LA PROPIEDAD INDUSTRIAL</v>
      </c>
    </row>
    <row r="360" spans="1:14" ht="39" thickBot="1" x14ac:dyDescent="0.3">
      <c r="A360" s="13" t="str">
        <f>VLOOKUP(B360,'Plantilla publicacion'!$A$3:$B$502,2,0)</f>
        <v>Actividad propia</v>
      </c>
      <c r="B360" s="111" t="s">
        <v>1223</v>
      </c>
      <c r="C360" s="165"/>
      <c r="D360" s="165">
        <f>VLOOKUP(B360,'Plantilla publicacion'!$A$3:$M$502,6,0)</f>
        <v>0</v>
      </c>
      <c r="E360" s="165"/>
      <c r="F360" s="165"/>
      <c r="G360" s="165">
        <f>VLOOKUP(B360,'Plantilla publicacion'!$A$3:$M$502,7,0)</f>
        <v>0</v>
      </c>
      <c r="H360" s="113" t="str">
        <f>VLOOKUP(B360,'Plantilla publicacion'!$A$3:$M$502,8,0)</f>
        <v>Remitir al grupo de regulación la  propuesta de modificación y actualización del Título X de la Circular Única de la Superintendencia de Industria y Comercio en materia de Nuevas Creaciones y  Signos Distintivos (Memorando de envió de la propuesta unificada al grupo de regulación)</v>
      </c>
      <c r="I360" s="113">
        <f>VLOOKUP(B360,'Plantilla publicacion'!$A$3:$M$502,9,0)</f>
        <v>1</v>
      </c>
      <c r="J360" s="113" t="str">
        <f>VLOOKUP(B360,'Plantilla publicacion'!$A$3:$M$502,10,0)</f>
        <v>Númerica</v>
      </c>
      <c r="K360" s="114" t="str">
        <f>VLOOKUP(B360,'Plantilla publicacion'!$A$3:$M$502,11,0)</f>
        <v>2025-07-01</v>
      </c>
      <c r="L360" s="114" t="str">
        <f>VLOOKUP(B360,'Plantilla publicacion'!$A$3:$M$502,12,0)</f>
        <v>2025-07-18</v>
      </c>
      <c r="M360" s="115"/>
      <c r="N360" s="116" t="str">
        <f>VLOOKUP(B360,'Plantilla publicacion'!$A$3:$M$502,13,0)</f>
        <v>2000-DESPACHO DEL SUPERINTENDENTE DELEGADO PARA LA PROPIEDAD INDUSTRIAL</v>
      </c>
    </row>
    <row r="361" spans="1:14" s="12" customFormat="1" ht="51" x14ac:dyDescent="0.25">
      <c r="A361" s="5" t="str">
        <f>VLOOKUP(B361,'Plantilla publicacion'!$A$3:$B$502,2,0)</f>
        <v>Producto</v>
      </c>
      <c r="B361" s="15" t="s">
        <v>1363</v>
      </c>
      <c r="C361" s="164" t="str">
        <f>VLOOKUP(B361,'Plantilla publicacion'!$A$3:$R$502,17,0)</f>
        <v>PND - 4-04-1-c- Transformación productiva, internacionalización y acción climática - Políticas de competencia, consumidor e infraestructura de la calidad modernas / PES - Internacionalización</v>
      </c>
      <c r="D361" s="164" t="str">
        <f>VLOOKUP(B361,'Plantilla publicacion'!$A$3:$M$502,6,0)</f>
        <v>59-Generar sinergias con agentes nacionales e internacionales que permitan potenciar las capacidades de la SIC.</v>
      </c>
      <c r="E361" s="164" t="str">
        <f>VLOOKUP(B361,'Plantilla publicacion'!$A$3:$P$502,15,0)</f>
        <v>63 - 1-Generación de oportunidades de cooperación y fortalecimiento de existentes con grupos de interés y de valor.-5-Direccionamiento de la oferta institucional con productos y/o servicios con enfoque preventivo, diferencial y territorial.</v>
      </c>
      <c r="F361" s="164" t="str">
        <f>VLOOKUP(B361,'Plantilla publicacion'!$A$3:$P$502,15,0)</f>
        <v>63 - 1-Generación de oportunidades de cooperación y fortalecimiento de existentes con grupos de interés y de valor.-5-Direccionamiento de la oferta institucional con productos y/o servicios con enfoque preventivo, diferencial y territorial.</v>
      </c>
      <c r="G361" s="164" t="str">
        <f>VLOOKUP(B361,'Plantilla publicacion'!$A$3:$M$502,7,0)</f>
        <v>N/A</v>
      </c>
      <c r="H361" s="15" t="str">
        <f>VLOOKUP(B361,'Plantilla publicacion'!$A$3:$M$502,8,0)</f>
        <v>Reforma de la norma andina Decisión 608 de la CAN, con el objetivo de contribuir al desarrollo de un sistema normativo de protección de la libre competencia a nivel andino (Documento de revisión)</v>
      </c>
      <c r="I361" s="15">
        <f>VLOOKUP(B361,'Plantilla publicacion'!$A$3:$M$502,9,0)</f>
        <v>1</v>
      </c>
      <c r="J361" s="15" t="str">
        <f>VLOOKUP(B361,'Plantilla publicacion'!$A$3:$M$502,10,0)</f>
        <v>Númerica</v>
      </c>
      <c r="K361" s="15" t="str">
        <f>VLOOKUP(B361,'Plantilla publicacion'!$A$3:$M$502,11,0)</f>
        <v>2025-02-03</v>
      </c>
      <c r="L361" s="15" t="str">
        <f>VLOOKUP(B361,'Plantilla publicacion'!$A$3:$M$502,12,0)</f>
        <v>2025-09-19</v>
      </c>
      <c r="M361" s="15" t="str">
        <f>IF(ISERROR(VLOOKUP(B361,'Plantilla publicacion'!$A$3:$P$501,16,0)),"NA",VLOOKUP(B361,'Plantilla publicacion'!$A$3:$P$501,16,0))</f>
        <v>PND_6_Fortalecer institucionalmente la autoridad de competencia</v>
      </c>
      <c r="N361" s="15" t="str">
        <f>VLOOKUP(B361,'Plantilla publicacion'!$A$3:$M$502,13,0)</f>
        <v>1000-DESPACHO DEL SUPERINTENDENTE DELEGADO PARA LA PROTECCIÓN DE LA COMPETENCIA</v>
      </c>
    </row>
    <row r="362" spans="1:14" ht="51" x14ac:dyDescent="0.25">
      <c r="A362" s="13" t="str">
        <f>VLOOKUP(B362,'Plantilla publicacion'!$A$3:$B$502,2,0)</f>
        <v>Actividad propia</v>
      </c>
      <c r="B362" s="6" t="s">
        <v>1367</v>
      </c>
      <c r="C362" s="164"/>
      <c r="D362" s="164">
        <f>VLOOKUP(B362,'Plantilla publicacion'!$A$3:$M$502,6,0)</f>
        <v>0</v>
      </c>
      <c r="E362" s="164"/>
      <c r="F362" s="164"/>
      <c r="G362" s="164">
        <f>VLOOKUP(B362,'Plantilla publicacion'!$A$3:$M$502,7,0)</f>
        <v>0</v>
      </c>
      <c r="H362" s="6" t="str">
        <f>VLOOKUP(B362,'Plantilla publicacion'!$A$3:$M$502,8,0)</f>
        <v>Participar en las reuniones para discusión, aprobación y divulgación del articulado de la modificación a la Decisión 608 de la CAN.  (Listado de asistencia, captura de pantalla de la reunión o acta de discusión)</v>
      </c>
      <c r="I362" s="6">
        <f>VLOOKUP(B362,'Plantilla publicacion'!$A$3:$M$502,9,0)</f>
        <v>6</v>
      </c>
      <c r="J362" s="6" t="str">
        <f>VLOOKUP(B362,'Plantilla publicacion'!$A$3:$M$502,10,0)</f>
        <v>Númerica</v>
      </c>
      <c r="K362" s="7" t="str">
        <f>VLOOKUP(B362,'Plantilla publicacion'!$A$3:$M$502,11,0)</f>
        <v>2025-02-03</v>
      </c>
      <c r="L362" s="7" t="str">
        <f>VLOOKUP(B362,'Plantilla publicacion'!$A$3:$M$502,12,0)</f>
        <v>2025-07-31</v>
      </c>
      <c r="M362" s="59"/>
      <c r="N362" s="17" t="str">
        <f>VLOOKUP(B362,'Plantilla publicacion'!$A$3:$M$502,13,0)</f>
        <v>1000-DESPACHO DEL SUPERINTENDENTE DELEGADO PARA LA PROTECCIÓN DE LA COMPETENCIA</v>
      </c>
    </row>
    <row r="363" spans="1:14" ht="51.75" thickBot="1" x14ac:dyDescent="0.3">
      <c r="A363" s="13" t="str">
        <f>VLOOKUP(B363,'Plantilla publicacion'!$A$3:$B$502,2,0)</f>
        <v>Actividad propia</v>
      </c>
      <c r="B363" s="6" t="s">
        <v>1369</v>
      </c>
      <c r="C363" s="190"/>
      <c r="D363" s="190">
        <f>VLOOKUP(B363,'Plantilla publicacion'!$A$3:$M$502,6,0)</f>
        <v>0</v>
      </c>
      <c r="E363" s="190"/>
      <c r="F363" s="190"/>
      <c r="G363" s="190">
        <f>VLOOKUP(B363,'Plantilla publicacion'!$A$3:$M$502,7,0)</f>
        <v>0</v>
      </c>
      <c r="H363" s="6" t="str">
        <f>VLOOKUP(B363,'Plantilla publicacion'!$A$3:$M$502,8,0)</f>
        <v>Realizar la revisión de las modificaciones a la Decisión 608  (Documento de revisión)</v>
      </c>
      <c r="I363" s="6">
        <f>VLOOKUP(B363,'Plantilla publicacion'!$A$3:$M$502,9,0)</f>
        <v>1</v>
      </c>
      <c r="J363" s="6" t="str">
        <f>VLOOKUP(B363,'Plantilla publicacion'!$A$3:$M$502,10,0)</f>
        <v>Númerica</v>
      </c>
      <c r="K363" s="7" t="str">
        <f>VLOOKUP(B363,'Plantilla publicacion'!$A$3:$M$502,11,0)</f>
        <v>2025-08-01</v>
      </c>
      <c r="L363" s="7" t="str">
        <f>VLOOKUP(B363,'Plantilla publicacion'!$A$3:$M$502,12,0)</f>
        <v>2025-09-19</v>
      </c>
      <c r="M363" s="59"/>
      <c r="N363" s="17" t="str">
        <f>VLOOKUP(B363,'Plantilla publicacion'!$A$3:$M$502,13,0)</f>
        <v>1000-DESPACHO DEL SUPERINTENDENTE DELEGADO PARA LA PROTECCIÓN DE LA COMPETENCIA</v>
      </c>
    </row>
    <row r="364" spans="1:14" s="12" customFormat="1" ht="63.75" x14ac:dyDescent="0.25">
      <c r="A364" s="5" t="str">
        <f>VLOOKUP(B364,'Plantilla publicacion'!$A$3:$B$502,2,0)</f>
        <v>Producto</v>
      </c>
      <c r="B364" s="15" t="s">
        <v>1460</v>
      </c>
      <c r="C364" s="207" t="str">
        <f>VLOOKUP(B364,'Plantilla publicacion'!$A$3:$R$502,17,0)</f>
        <v>PND - 4-04-1-c- Transformación productiva, internacionalización y acción climática - Políticas de competencia, consumidor e infraestructura de la calidad modernas / PES - Reindustrialización</v>
      </c>
      <c r="D364" s="207" t="str">
        <f>VLOOKUP(B364,'Plantilla publicacion'!$A$3:$M$502,6,0)</f>
        <v>58-Promover el enfoque preventivo, diferencial y territorial en el que hacer misional de la entidad</v>
      </c>
      <c r="E364" s="207" t="str">
        <f>VLOOKUP(B364,'Plantilla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4" s="207" t="str">
        <f>VLOOKUP(B364,'Plantilla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4" s="207" t="str">
        <f>VLOOKUP(B364,'Plantilla publicacion'!$A$3:$M$502,7,0)</f>
        <v>C-3503-0200-0016-40401c</v>
      </c>
      <c r="H364" s="15" t="str">
        <f>VLOOKUP(B364,'Plantilla publicacion'!$A$3:$M$502,8,0)</f>
        <v>Proyecto de Reglamento Técnico Metrológico de Medidores de Agua de uso residencial</v>
      </c>
      <c r="I364" s="15">
        <f>VLOOKUP(B364,'Plantilla publicacion'!$A$3:$M$502,9,0)</f>
        <v>100</v>
      </c>
      <c r="J364" s="15" t="str">
        <f>VLOOKUP(B364,'Plantilla publicacion'!$A$3:$M$502,10,0)</f>
        <v>Porcentual</v>
      </c>
      <c r="K364" s="15" t="str">
        <f>VLOOKUP(B364,'Plantilla publicacion'!$A$3:$M$502,11,0)</f>
        <v>2025-02-03</v>
      </c>
      <c r="L364" s="15" t="str">
        <f>VLOOKUP(B364,'Plantilla publicacion'!$A$3:$M$502,12,0)</f>
        <v>2025-10-17</v>
      </c>
      <c r="M364" s="107" t="str">
        <f>IF(ISERROR(VLOOKUP(B364,'Plantilla publicacion'!$A$3:$P$501,16,0)),"NA",VLOOKUP(B364,'Plantilla publicacion'!$A$3:$P$501,16,0))</f>
        <v xml:space="preserve">PND_9_Ampliar los instrumentos de prevención / PND_18_Fortalecer institucionalmente el Subsistema Nacional de la Calidad </v>
      </c>
      <c r="N364" s="15" t="str">
        <f>VLOOKUP(B364,'Plantilla publicacion'!$A$3:$M$502,13,0)</f>
        <v>6000-DESPACHO DEL SUPERINTENDENTE DELEGADO PARA EL CONTROL Y VERIFICACIÓN DE REGLAMENTOS TÉCNICOS Y METROLOGÍA LEGAL</v>
      </c>
    </row>
    <row r="365" spans="1:14" ht="63.75" x14ac:dyDescent="0.25">
      <c r="A365" s="13" t="str">
        <f>VLOOKUP(B365,'Plantilla publicacion'!$A$3:$B$502,2,0)</f>
        <v>Actividad propia</v>
      </c>
      <c r="B365" s="6" t="s">
        <v>1462</v>
      </c>
      <c r="C365" s="164"/>
      <c r="D365" s="164">
        <f>VLOOKUP(B365,'Plantilla publicacion'!$A$3:$M$502,6,0)</f>
        <v>0</v>
      </c>
      <c r="E365" s="164"/>
      <c r="F365" s="164"/>
      <c r="G365" s="164">
        <f>VLOOKUP(B365,'Plantilla publicacion'!$A$3:$M$502,7,0)</f>
        <v>0</v>
      </c>
      <c r="H365" s="6" t="str">
        <f>VLOOKUP(B365,'Plantilla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5" s="6">
        <f>VLOOKUP(B365,'Plantilla publicacion'!$A$3:$M$502,9,0)</f>
        <v>1</v>
      </c>
      <c r="J365" s="6" t="str">
        <f>VLOOKUP(B365,'Plantilla publicacion'!$A$3:$M$502,10,0)</f>
        <v>Númerica</v>
      </c>
      <c r="K365" s="7" t="str">
        <f>VLOOKUP(B365,'Plantilla publicacion'!$A$3:$M$502,11,0)</f>
        <v>2025-02-03</v>
      </c>
      <c r="L365" s="7" t="str">
        <f>VLOOKUP(B365,'Plantilla publicacion'!$A$3:$M$502,12,0)</f>
        <v>2025-03-14</v>
      </c>
      <c r="M365" s="59"/>
      <c r="N365" s="17" t="str">
        <f>VLOOKUP(B365,'Plantilla publicacion'!$A$3:$M$502,13,0)</f>
        <v>6000-DESPACHO DEL SUPERINTENDENTE DELEGADO PARA EL CONTROL Y VERIFICACIÓN DE REGLAMENTOS TÉCNICOS Y METROLOGÍA LEGAL</v>
      </c>
    </row>
    <row r="366" spans="1:14" ht="63.75" x14ac:dyDescent="0.25">
      <c r="A366" s="13" t="str">
        <f>VLOOKUP(B366,'Plantilla publicacion'!$A$3:$B$502,2,0)</f>
        <v>Actividad propia</v>
      </c>
      <c r="B366" s="6" t="s">
        <v>1464</v>
      </c>
      <c r="C366" s="164"/>
      <c r="D366" s="164">
        <f>VLOOKUP(B366,'Plantilla publicacion'!$A$3:$M$502,6,0)</f>
        <v>0</v>
      </c>
      <c r="E366" s="164"/>
      <c r="F366" s="164"/>
      <c r="G366" s="164">
        <f>VLOOKUP(B366,'Plantilla publicacion'!$A$3:$M$502,7,0)</f>
        <v>0</v>
      </c>
      <c r="H366" s="6" t="str">
        <f>VLOOKUP(B366,'Plantilla publicacion'!$A$3:$M$502,8,0)</f>
        <v>Remitir el proyecto de acto administrativo a la Dirección de Regulación del Ministerio de Comercio, Industria y Turismo para obtener concepto previo. (correo electrónico de remisión (o memo de traslado) y proyecto de acto administrativo  / Único entregable)</v>
      </c>
      <c r="I366" s="6">
        <f>VLOOKUP(B366,'Plantilla publicacion'!$A$3:$M$502,9,0)</f>
        <v>1</v>
      </c>
      <c r="J366" s="6" t="str">
        <f>VLOOKUP(B366,'Plantilla publicacion'!$A$3:$M$502,10,0)</f>
        <v>Númerica</v>
      </c>
      <c r="K366" s="7" t="str">
        <f>VLOOKUP(B366,'Plantilla publicacion'!$A$3:$M$502,11,0)</f>
        <v>2025-03-17</v>
      </c>
      <c r="L366" s="7" t="str">
        <f>VLOOKUP(B366,'Plantilla publicacion'!$A$3:$M$502,12,0)</f>
        <v>2025-04-04</v>
      </c>
      <c r="M366" s="59"/>
      <c r="N366" s="17" t="str">
        <f>VLOOKUP(B366,'Plantilla publicacion'!$A$3:$M$502,13,0)</f>
        <v>6000-DESPACHO DEL SUPERINTENDENTE DELEGADO PARA EL CONTROL Y VERIFICACIÓN DE REGLAMENTOS TÉCNICOS Y METROLOGÍA LEGAL</v>
      </c>
    </row>
    <row r="367" spans="1:14" ht="63.75" x14ac:dyDescent="0.25">
      <c r="A367" s="13" t="str">
        <f>VLOOKUP(B367,'Plantilla publicacion'!$A$3:$B$502,2,0)</f>
        <v>Actividad propia</v>
      </c>
      <c r="B367" s="6" t="s">
        <v>1467</v>
      </c>
      <c r="C367" s="164"/>
      <c r="D367" s="164">
        <f>VLOOKUP(B367,'Plantilla publicacion'!$A$3:$M$502,6,0)</f>
        <v>0</v>
      </c>
      <c r="E367" s="164"/>
      <c r="F367" s="164"/>
      <c r="G367" s="164">
        <f>VLOOKUP(B367,'Plantilla publicacion'!$A$3:$M$502,7,0)</f>
        <v>0</v>
      </c>
      <c r="H367" s="6" t="str">
        <f>VLOOKUP(B367,'Plantilla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7" s="6">
        <f>VLOOKUP(B367,'Plantilla publicacion'!$A$3:$M$502,9,0)</f>
        <v>1</v>
      </c>
      <c r="J367" s="6" t="str">
        <f>VLOOKUP(B367,'Plantilla publicacion'!$A$3:$M$502,10,0)</f>
        <v>Númerica</v>
      </c>
      <c r="K367" s="7" t="str">
        <f>VLOOKUP(B367,'Plantilla publicacion'!$A$3:$M$502,11,0)</f>
        <v>2025-04-07</v>
      </c>
      <c r="L367" s="7" t="str">
        <f>VLOOKUP(B367,'Plantilla publicacion'!$A$3:$M$502,12,0)</f>
        <v>2025-05-02</v>
      </c>
      <c r="M367" s="59"/>
      <c r="N367" s="17" t="str">
        <f>VLOOKUP(B367,'Plantilla publicacion'!$A$3:$M$502,13,0)</f>
        <v>6000-DESPACHO DEL SUPERINTENDENTE DELEGADO PARA EL CONTROL Y VERIFICACIÓN DE REGLAMENTOS TÉCNICOS Y METROLOGÍA LEGAL</v>
      </c>
    </row>
    <row r="368" spans="1:14" ht="63.75" x14ac:dyDescent="0.25">
      <c r="A368" s="13" t="str">
        <f>VLOOKUP(B368,'Plantilla publicacion'!$A$3:$B$502,2,0)</f>
        <v>Actividad propia</v>
      </c>
      <c r="B368" s="6" t="s">
        <v>1469</v>
      </c>
      <c r="C368" s="164"/>
      <c r="D368" s="164">
        <f>VLOOKUP(B368,'Plantilla publicacion'!$A$3:$M$502,6,0)</f>
        <v>0</v>
      </c>
      <c r="E368" s="164"/>
      <c r="F368" s="164"/>
      <c r="G368" s="164">
        <f>VLOOKUP(B368,'Plantilla publicacion'!$A$3:$M$502,7,0)</f>
        <v>0</v>
      </c>
      <c r="H368" s="6" t="str">
        <f>VLOOKUP(B368,'Plantilla publicacion'!$A$3:$M$502,8,0)</f>
        <v>Remitir el proyecto de acto administrativo a abogacía de la competencia. (correo electrónico de remisión (o memo de traslado) y proyecto de acto administrativo  / Único entregable)</v>
      </c>
      <c r="I368" s="6">
        <f>VLOOKUP(B368,'Plantilla publicacion'!$A$3:$M$502,9,0)</f>
        <v>1</v>
      </c>
      <c r="J368" s="6" t="str">
        <f>VLOOKUP(B368,'Plantilla publicacion'!$A$3:$M$502,10,0)</f>
        <v>Númerica</v>
      </c>
      <c r="K368" s="7" t="str">
        <f>VLOOKUP(B368,'Plantilla publicacion'!$A$3:$M$502,11,0)</f>
        <v>2025-05-05</v>
      </c>
      <c r="L368" s="7" t="str">
        <f>VLOOKUP(B368,'Plantilla publicacion'!$A$3:$M$502,12,0)</f>
        <v>2025-05-23</v>
      </c>
      <c r="M368" s="59"/>
      <c r="N368" s="17" t="str">
        <f>VLOOKUP(B368,'Plantilla publicacion'!$A$3:$M$502,13,0)</f>
        <v>6000-DESPACHO DEL SUPERINTENDENTE DELEGADO PARA EL CONTROL Y VERIFICACIÓN DE REGLAMENTOS TÉCNICOS Y METROLOGÍA LEGAL</v>
      </c>
    </row>
    <row r="369" spans="1:14" ht="64.5" thickBot="1" x14ac:dyDescent="0.3">
      <c r="A369" s="13" t="str">
        <f>VLOOKUP(B369,'Plantilla publicacion'!$A$3:$B$502,2,0)</f>
        <v>Actividad propia</v>
      </c>
      <c r="B369" s="11" t="s">
        <v>1471</v>
      </c>
      <c r="C369" s="164"/>
      <c r="D369" s="164">
        <f>VLOOKUP(B369,'Plantilla publicacion'!$A$3:$M$502,6,0)</f>
        <v>0</v>
      </c>
      <c r="E369" s="164"/>
      <c r="F369" s="164"/>
      <c r="G369" s="164">
        <f>VLOOKUP(B369,'Plantilla publicacion'!$A$3:$M$502,7,0)</f>
        <v>0</v>
      </c>
      <c r="H369" s="11" t="str">
        <f>VLOOKUP(B369,'Plantilla publicacion'!$A$3:$M$502,8,0)</f>
        <v>Ajustar el proyecto de acto administrativo acorde con comentarios, si hubiere lugar y enviar al Grupo de regulación para su expedición. (Correo electrónico de remisión y proyecto de acto administrativo ajustado / Único entregable)</v>
      </c>
      <c r="I369" s="11">
        <f>VLOOKUP(B369,'Plantilla publicacion'!$A$3:$M$502,9,0)</f>
        <v>1</v>
      </c>
      <c r="J369" s="11" t="str">
        <f>VLOOKUP(B369,'Plantilla publicacion'!$A$3:$M$502,10,0)</f>
        <v>Númerica</v>
      </c>
      <c r="K369" s="117" t="str">
        <f>VLOOKUP(B369,'Plantilla publicacion'!$A$3:$M$502,11,0)</f>
        <v>2025-06-20</v>
      </c>
      <c r="L369" s="117" t="str">
        <f>VLOOKUP(B369,'Plantilla publicacion'!$A$3:$M$502,12,0)</f>
        <v>2025-10-17</v>
      </c>
      <c r="M369" s="118"/>
      <c r="N369" s="119" t="str">
        <f>VLOOKUP(B369,'Plantilla publicacion'!$A$3:$M$502,13,0)</f>
        <v>6000-DESPACHO DEL SUPERINTENDENTE DELEGADO PARA EL CONTROL Y VERIFICACIÓN DE REGLAMENTOS TÉCNICOS Y METROLOGÍA LEGAL</v>
      </c>
    </row>
    <row r="370" spans="1:14" s="12" customFormat="1" ht="63.75" x14ac:dyDescent="0.25">
      <c r="A370" s="5" t="str">
        <f>VLOOKUP(B370,'Plantilla publicacion'!$A$3:$B$502,2,0)</f>
        <v>Producto</v>
      </c>
      <c r="B370" s="105" t="s">
        <v>1472</v>
      </c>
      <c r="C370" s="166" t="str">
        <f>VLOOKUP(B370,'Plantilla publicacion'!$A$3:$R$502,17,0)</f>
        <v>PND - 4-04-1-c- Transformación productiva, internacionalización y acción climática - Políticas de competencia, consumidor e infraestructura de la calidad modernas / PES - Reindustrialización</v>
      </c>
      <c r="D370" s="204" t="str">
        <f>VLOOKUP(B370,'Plantilla publicacion'!$A$3:$M$502,6,0)</f>
        <v>58-Promover el enfoque preventivo, diferencial y territorial en el que hacer misional de la entidad</v>
      </c>
      <c r="E370" s="166" t="str">
        <f>VLOOKUP(B370,'Plantilla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0" s="166" t="str">
        <f>VLOOKUP(B370,'Plantilla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0" s="166" t="str">
        <f>VLOOKUP(B370,'Plantilla publicacion'!$A$3:$M$502,7,0)</f>
        <v>C-3503-0200-0016-40401c</v>
      </c>
      <c r="H370" s="107" t="str">
        <f>VLOOKUP(B370,'Plantilla publicacion'!$A$3:$M$502,8,0)</f>
        <v>Proyecto de Reglamento Técnico Metrológico de Medidores de Gas de uso residencial</v>
      </c>
      <c r="I370" s="107">
        <f>VLOOKUP(B370,'Plantilla publicacion'!$A$3:$M$502,9,0)</f>
        <v>85</v>
      </c>
      <c r="J370" s="107" t="str">
        <f>VLOOKUP(B370,'Plantilla publicacion'!$A$3:$M$502,10,0)</f>
        <v>Porcentual</v>
      </c>
      <c r="K370" s="107" t="str">
        <f>VLOOKUP(B370,'Plantilla publicacion'!$A$3:$M$502,11,0)</f>
        <v>2025-02-19</v>
      </c>
      <c r="L370" s="107" t="str">
        <f>VLOOKUP(B370,'Plantilla publicacion'!$A$3:$M$502,12,0)</f>
        <v>2025-10-31</v>
      </c>
      <c r="M370" s="107" t="str">
        <f>IF(ISERROR(VLOOKUP(B370,'Plantilla publicacion'!$A$3:$P$501,16,0)),"NA",VLOOKUP(B370,'Plantilla publicacion'!$A$3:$P$501,16,0))</f>
        <v xml:space="preserve">PND_9_Ampliar los instrumentos de prevención / PND_18_Fortalecer institucionalmente el Subsistema Nacional de la Calidad </v>
      </c>
      <c r="N370" s="108" t="str">
        <f>VLOOKUP(B370,'Plantilla publicacion'!$A$3:$M$502,13,0)</f>
        <v>6000-DESPACHO DEL SUPERINTENDENTE DELEGADO PARA EL CONTROL Y VERIFICACIÓN DE REGLAMENTOS TÉCNICOS Y METROLOGÍA LEGAL</v>
      </c>
    </row>
    <row r="371" spans="1:14" ht="63.75" x14ac:dyDescent="0.25">
      <c r="A371" s="13" t="str">
        <f>VLOOKUP(B371,'Plantilla publicacion'!$A$3:$B$502,2,0)</f>
        <v>Actividad propia</v>
      </c>
      <c r="B371" s="109" t="s">
        <v>1474</v>
      </c>
      <c r="C371" s="164"/>
      <c r="D371" s="205">
        <f>VLOOKUP(B371,'Plantilla publicacion'!$A$3:$M$502,6,0)</f>
        <v>0</v>
      </c>
      <c r="E371" s="164"/>
      <c r="F371" s="164"/>
      <c r="G371" s="164">
        <f>VLOOKUP(B371,'Plantilla publicacion'!$A$3:$M$502,7,0)</f>
        <v>0</v>
      </c>
      <c r="H371" s="6" t="str">
        <f>VLOOKUP(B371,'Plantilla publicacion'!$A$3:$M$502,8,0)</f>
        <v>Enviar proyecto de resolución al Grupo de Regulación para revisión. (Correo electrónico de remisión y proyecto de acto administrativo / Único entregable)</v>
      </c>
      <c r="I371" s="6">
        <f>VLOOKUP(B371,'Plantilla publicacion'!$A$3:$M$502,9,0)</f>
        <v>1</v>
      </c>
      <c r="J371" s="6" t="str">
        <f>VLOOKUP(B371,'Plantilla publicacion'!$A$3:$M$502,10,0)</f>
        <v>Númerica</v>
      </c>
      <c r="K371" s="7" t="str">
        <f>VLOOKUP(B371,'Plantilla publicacion'!$A$3:$M$502,11,0)</f>
        <v>2025-02-19</v>
      </c>
      <c r="L371" s="7" t="str">
        <f>VLOOKUP(B371,'Plantilla publicacion'!$A$3:$M$502,12,0)</f>
        <v>2025-03-05</v>
      </c>
      <c r="M371" s="59"/>
      <c r="N371" s="110" t="str">
        <f>VLOOKUP(B371,'Plantilla publicacion'!$A$3:$M$502,13,0)</f>
        <v>6000-DESPACHO DEL SUPERINTENDENTE DELEGADO PARA EL CONTROL Y VERIFICACIÓN DE REGLAMENTOS TÉCNICOS Y METROLOGÍA LEGAL</v>
      </c>
    </row>
    <row r="372" spans="1:14" ht="63.75" x14ac:dyDescent="0.25">
      <c r="A372" s="13" t="str">
        <f>VLOOKUP(B372,'Plantilla publicacion'!$A$3:$B$502,2,0)</f>
        <v>Actividad propia</v>
      </c>
      <c r="B372" s="109" t="s">
        <v>1477</v>
      </c>
      <c r="C372" s="164"/>
      <c r="D372" s="205">
        <f>VLOOKUP(B372,'Plantilla publicacion'!$A$3:$M$502,6,0)</f>
        <v>0</v>
      </c>
      <c r="E372" s="164"/>
      <c r="F372" s="164"/>
      <c r="G372" s="164">
        <f>VLOOKUP(B372,'Plantilla publicacion'!$A$3:$M$502,7,0)</f>
        <v>0</v>
      </c>
      <c r="H372" s="6" t="str">
        <f>VLOOKUP(B372,'Plantilla publicacion'!$A$3:$M$502,8,0)</f>
        <v>Revisar jurídicamente el proyecto de resolución y enviarlo a la dependencia solicitante. (Proyecto de resolución con observaciones y memorando y/o  correo electrónico de remisión a la dependencia solicitante)</v>
      </c>
      <c r="I372" s="6">
        <f>VLOOKUP(B372,'Plantilla publicacion'!$A$3:$M$502,9,0)</f>
        <v>1</v>
      </c>
      <c r="J372" s="6" t="str">
        <f>VLOOKUP(B372,'Plantilla publicacion'!$A$3:$M$502,10,0)</f>
        <v>Númerica</v>
      </c>
      <c r="K372" s="7" t="str">
        <f>VLOOKUP(B372,'Plantilla publicacion'!$A$3:$M$502,11,0)</f>
        <v>2025-03-06</v>
      </c>
      <c r="L372" s="7" t="str">
        <f>VLOOKUP(B372,'Plantilla publicacion'!$A$3:$M$502,12,0)</f>
        <v>2025-03-20</v>
      </c>
      <c r="M372" s="59"/>
      <c r="N372" s="110" t="str">
        <f>VLOOKUP(B372,'Plantilla publicacion'!$A$3:$M$502,13,0)</f>
        <v>6000-DESPACHO DEL SUPERINTENDENTE DELEGADO PARA EL CONTROL Y VERIFICACIÓN DE REGLAMENTOS TÉCNICOS Y METROLOGÍA LEGAL</v>
      </c>
    </row>
    <row r="373" spans="1:14" ht="63.75" x14ac:dyDescent="0.25">
      <c r="A373" s="13" t="str">
        <f>VLOOKUP(B373,'Plantilla publicacion'!$A$3:$B$502,2,0)</f>
        <v>Actividad propia</v>
      </c>
      <c r="B373" s="109" t="s">
        <v>1480</v>
      </c>
      <c r="C373" s="164"/>
      <c r="D373" s="205">
        <f>VLOOKUP(B373,'Plantilla publicacion'!$A$3:$M$502,6,0)</f>
        <v>0</v>
      </c>
      <c r="E373" s="164"/>
      <c r="F373" s="164"/>
      <c r="G373" s="164">
        <f>VLOOKUP(B373,'Plantilla publicacion'!$A$3:$M$502,7,0)</f>
        <v>0</v>
      </c>
      <c r="H373" s="6" t="str">
        <f>VLOOKUP(B373,'Plantilla publicacion'!$A$3:$M$502,8,0)</f>
        <v>Ajustar el proyecto de resolución según los comentarios y remitir al Grupo de Regulación para publicación. (Correo electrónico de remisión y proyecto de acto administrativo ajustado / Único entregable)</v>
      </c>
      <c r="I373" s="6">
        <f>VLOOKUP(B373,'Plantilla publicacion'!$A$3:$M$502,9,0)</f>
        <v>1</v>
      </c>
      <c r="J373" s="6" t="str">
        <f>VLOOKUP(B373,'Plantilla publicacion'!$A$3:$M$502,10,0)</f>
        <v>Númerica</v>
      </c>
      <c r="K373" s="7" t="str">
        <f>VLOOKUP(B373,'Plantilla publicacion'!$A$3:$M$502,11,0)</f>
        <v>2025-03-21</v>
      </c>
      <c r="L373" s="7" t="str">
        <f>VLOOKUP(B373,'Plantilla publicacion'!$A$3:$M$502,12,0)</f>
        <v>2025-04-25</v>
      </c>
      <c r="M373" s="59"/>
      <c r="N373" s="110" t="str">
        <f>VLOOKUP(B373,'Plantilla publicacion'!$A$3:$M$502,13,0)</f>
        <v>6000-DESPACHO DEL SUPERINTENDENTE DELEGADO PARA EL CONTROL Y VERIFICACIÓN DE REGLAMENTOS TÉCNICOS Y METROLOGÍA LEGAL</v>
      </c>
    </row>
    <row r="374" spans="1:14" ht="63.75" x14ac:dyDescent="0.25">
      <c r="A374" s="13" t="str">
        <f>VLOOKUP(B374,'Plantilla publicacion'!$A$3:$B$502,2,0)</f>
        <v>Actividad propia</v>
      </c>
      <c r="B374" s="109" t="s">
        <v>1481</v>
      </c>
      <c r="C374" s="164"/>
      <c r="D374" s="205">
        <f>VLOOKUP(B374,'Plantilla publicacion'!$A$3:$M$502,6,0)</f>
        <v>0</v>
      </c>
      <c r="E374" s="164"/>
      <c r="F374" s="164"/>
      <c r="G374" s="164">
        <f>VLOOKUP(B374,'Plantilla publicacion'!$A$3:$M$502,7,0)</f>
        <v>0</v>
      </c>
      <c r="H374" s="6" t="str">
        <f>VLOOKUP(B374,'Plantilla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74" s="6">
        <f>VLOOKUP(B374,'Plantilla publicacion'!$A$3:$M$502,9,0)</f>
        <v>1</v>
      </c>
      <c r="J374" s="6" t="str">
        <f>VLOOKUP(B374,'Plantilla publicacion'!$A$3:$M$502,10,0)</f>
        <v>Númerica</v>
      </c>
      <c r="K374" s="7" t="str">
        <f>VLOOKUP(B374,'Plantilla publicacion'!$A$3:$M$502,11,0)</f>
        <v>2025-05-26</v>
      </c>
      <c r="L374" s="7" t="str">
        <f>VLOOKUP(B374,'Plantilla publicacion'!$A$3:$M$502,12,0)</f>
        <v>2025-07-18</v>
      </c>
      <c r="M374" s="59"/>
      <c r="N374" s="110" t="str">
        <f>VLOOKUP(B374,'Plantilla publicacion'!$A$3:$M$502,13,0)</f>
        <v>6000-DESPACHO DEL SUPERINTENDENTE DELEGADO PARA EL CONTROL Y VERIFICACIÓN DE REGLAMENTOS TÉCNICOS Y METROLOGÍA LEGAL</v>
      </c>
    </row>
    <row r="375" spans="1:14" ht="63.75" x14ac:dyDescent="0.25">
      <c r="A375" s="13" t="str">
        <f>VLOOKUP(B375,'Plantilla publicacion'!$A$3:$B$502,2,0)</f>
        <v>Actividad propia</v>
      </c>
      <c r="B375" s="109" t="s">
        <v>1482</v>
      </c>
      <c r="C375" s="164"/>
      <c r="D375" s="205">
        <f>VLOOKUP(B375,'Plantilla publicacion'!$A$3:$M$502,6,0)</f>
        <v>0</v>
      </c>
      <c r="E375" s="164"/>
      <c r="F375" s="164"/>
      <c r="G375" s="164">
        <f>VLOOKUP(B375,'Plantilla publicacion'!$A$3:$M$502,7,0)</f>
        <v>0</v>
      </c>
      <c r="H375" s="6" t="str">
        <f>VLOOKUP(B375,'Plantilla publicacion'!$A$3:$M$502,8,0)</f>
        <v>Remitir el proyecto de acto administrativo a la Dirección de Regulación del Ministerio de Comercio, Industria y Turismo para obtener concepto previo. (correo electrónico de remisión (o memo de traslado) y proyecto de acto administrativo  / Único entregable)</v>
      </c>
      <c r="I375" s="6">
        <f>VLOOKUP(B375,'Plantilla publicacion'!$A$3:$M$502,9,0)</f>
        <v>1</v>
      </c>
      <c r="J375" s="6" t="str">
        <f>VLOOKUP(B375,'Plantilla publicacion'!$A$3:$M$502,10,0)</f>
        <v>Númerica</v>
      </c>
      <c r="K375" s="7" t="str">
        <f>VLOOKUP(B375,'Plantilla publicacion'!$A$3:$M$502,11,0)</f>
        <v>2025-07-21</v>
      </c>
      <c r="L375" s="7" t="str">
        <f>VLOOKUP(B375,'Plantilla publicacion'!$A$3:$M$502,12,0)</f>
        <v>2025-08-15</v>
      </c>
      <c r="M375" s="59"/>
      <c r="N375" s="110" t="str">
        <f>VLOOKUP(B375,'Plantilla publicacion'!$A$3:$M$502,13,0)</f>
        <v>6000-DESPACHO DEL SUPERINTENDENTE DELEGADO PARA EL CONTROL Y VERIFICACIÓN DE REGLAMENTOS TÉCNICOS Y METROLOGÍA LEGAL</v>
      </c>
    </row>
    <row r="376" spans="1:14" ht="63.75" x14ac:dyDescent="0.25">
      <c r="A376" s="13" t="str">
        <f>VLOOKUP(B376,'Plantilla publicacion'!$A$3:$B$502,2,0)</f>
        <v>Actividad propia</v>
      </c>
      <c r="B376" s="109" t="s">
        <v>1484</v>
      </c>
      <c r="C376" s="164"/>
      <c r="D376" s="205">
        <f>VLOOKUP(B376,'Plantilla publicacion'!$A$3:$M$502,6,0)</f>
        <v>0</v>
      </c>
      <c r="E376" s="164"/>
      <c r="F376" s="164"/>
      <c r="G376" s="164">
        <f>VLOOKUP(B376,'Plantilla publicacion'!$A$3:$M$502,7,0)</f>
        <v>0</v>
      </c>
      <c r="H376" s="6" t="str">
        <f>VLOOKUP(B376,'Plantilla publicacion'!$A$3:$M$502,8,0)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76" s="6">
        <f>VLOOKUP(B376,'Plantilla publicacion'!$A$3:$M$502,9,0)</f>
        <v>1</v>
      </c>
      <c r="J376" s="6" t="str">
        <f>VLOOKUP(B376,'Plantilla publicacion'!$A$3:$M$502,10,0)</f>
        <v>Númerica</v>
      </c>
      <c r="K376" s="7" t="str">
        <f>VLOOKUP(B376,'Plantilla publicacion'!$A$3:$M$502,11,0)</f>
        <v>2025-09-01</v>
      </c>
      <c r="L376" s="7" t="str">
        <f>VLOOKUP(B376,'Plantilla publicacion'!$A$3:$M$502,12,0)</f>
        <v>2025-10-03</v>
      </c>
      <c r="M376" s="59"/>
      <c r="N376" s="110" t="str">
        <f>VLOOKUP(B376,'Plantilla publicacion'!$A$3:$M$502,13,0)</f>
        <v>6000-DESPACHO DEL SUPERINTENDENTE DELEGADO PARA EL CONTROL Y VERIFICACIÓN DE REGLAMENTOS TÉCNICOS Y METROLOGÍA LEGAL</v>
      </c>
    </row>
    <row r="377" spans="1:14" ht="64.5" thickBot="1" x14ac:dyDescent="0.3">
      <c r="A377" s="13" t="str">
        <f>VLOOKUP(B377,'Plantilla publicacion'!$A$3:$B$502,2,0)</f>
        <v>Actividad propia</v>
      </c>
      <c r="B377" s="111" t="s">
        <v>1486</v>
      </c>
      <c r="C377" s="165"/>
      <c r="D377" s="206">
        <f>VLOOKUP(B377,'Plantilla publicacion'!$A$3:$M$502,6,0)</f>
        <v>0</v>
      </c>
      <c r="E377" s="165"/>
      <c r="F377" s="165"/>
      <c r="G377" s="165">
        <f>VLOOKUP(B377,'Plantilla publicacion'!$A$3:$M$502,7,0)</f>
        <v>0</v>
      </c>
      <c r="H377" s="113" t="str">
        <f>VLOOKUP(B377,'Plantilla publicacion'!$A$3:$M$502,8,0)</f>
        <v>Remitir el proyecto de acto administrativo a abogacía de la competencia. (correo electrónico de remisión (o memo de traslado) y proyecto de acto administrativo  / Único entregable)</v>
      </c>
      <c r="I377" s="113">
        <f>VLOOKUP(B377,'Plantilla publicacion'!$A$3:$M$502,9,0)</f>
        <v>1</v>
      </c>
      <c r="J377" s="113" t="str">
        <f>VLOOKUP(B377,'Plantilla publicacion'!$A$3:$M$502,10,0)</f>
        <v>Númerica</v>
      </c>
      <c r="K377" s="114" t="str">
        <f>VLOOKUP(B377,'Plantilla publicacion'!$A$3:$M$502,11,0)</f>
        <v>2025-10-06</v>
      </c>
      <c r="L377" s="114" t="str">
        <f>VLOOKUP(B377,'Plantilla publicacion'!$A$3:$M$502,12,0)</f>
        <v>2025-10-31</v>
      </c>
      <c r="M377" s="115"/>
      <c r="N377" s="116" t="str">
        <f>VLOOKUP(B377,'Plantilla publicacion'!$A$3:$M$502,13,0)</f>
        <v>6000-DESPACHO DEL SUPERINTENDENTE DELEGADO PARA EL CONTROL Y VERIFICACIÓN DE REGLAMENTOS TÉCNICOS Y METROLOGÍA LEGAL</v>
      </c>
    </row>
    <row r="378" spans="1:14" s="12" customFormat="1" ht="63.75" x14ac:dyDescent="0.25">
      <c r="A378" s="5" t="str">
        <f>VLOOKUP(B378,'Plantilla publicacion'!$A$3:$B$502,2,0)</f>
        <v>Producto</v>
      </c>
      <c r="B378" s="15" t="s">
        <v>1488</v>
      </c>
      <c r="C378" s="164" t="str">
        <f>VLOOKUP(B378,'Plantilla publicacion'!$A$3:$R$502,17,0)</f>
        <v>PND - 4-04-1-c- Transformación productiva, internacionalización y acción climática - Políticas de competencia, consumidor e infraestructura de la calidad modernas / PES - Reindustrialización</v>
      </c>
      <c r="D378" s="164" t="str">
        <f>VLOOKUP(B378,'Plantilla publicacion'!$A$3:$M$502,6,0)</f>
        <v>58-Promover el enfoque preventivo, diferencial y territorial en el que hacer misional de la entidad</v>
      </c>
      <c r="E378" s="164" t="str">
        <f>VLOOKUP(B378,'Plantilla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8" s="164" t="str">
        <f>VLOOKUP(B378,'Plantilla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8" s="164" t="str">
        <f>VLOOKUP(B378,'Plantilla publicacion'!$A$3:$M$502,7,0)</f>
        <v>C-3503-0200-0016-40401c</v>
      </c>
      <c r="H378" s="15" t="str">
        <f>VLOOKUP(B378,'Plantilla publicacion'!$A$3:$M$502,8,0)</f>
        <v>Análisis de Impacto Normativo -AIN Ex post del Reglamento Técnico Metrológico aplicable a Preempacados. Etapas 5 a 6.</v>
      </c>
      <c r="I378" s="15">
        <f>VLOOKUP(B378,'Plantilla publicacion'!$A$3:$M$502,9,0)</f>
        <v>75</v>
      </c>
      <c r="J378" s="15" t="str">
        <f>VLOOKUP(B378,'Plantilla publicacion'!$A$3:$M$502,10,0)</f>
        <v>Porcentual</v>
      </c>
      <c r="K378" s="15" t="str">
        <f>VLOOKUP(B378,'Plantilla publicacion'!$A$3:$M$502,11,0)</f>
        <v>2025-07-01</v>
      </c>
      <c r="L378" s="15" t="str">
        <f>VLOOKUP(B378,'Plantilla publicacion'!$A$3:$M$502,12,0)</f>
        <v>2025-12-12</v>
      </c>
      <c r="M378" s="15" t="str">
        <f>IF(ISERROR(VLOOKUP(B378,'Plantilla publicacion'!$A$3:$P$501,16,0)),"NA",VLOOKUP(B378,'Plantilla publicacion'!$A$3:$P$501,16,0))</f>
        <v xml:space="preserve">PND_18_Fortalecer institucionalmente el Subsistema Nacional de la Calidad </v>
      </c>
      <c r="N378" s="15" t="str">
        <f>VLOOKUP(B378,'Plantilla publicacion'!$A$3:$M$502,13,0)</f>
        <v>6000-DESPACHO DEL SUPERINTENDENTE DELEGADO PARA EL CONTROL Y VERIFICACIÓN DE REGLAMENTOS TÉCNICOS Y METROLOGÍA LEGAL</v>
      </c>
    </row>
    <row r="379" spans="1:14" ht="63.75" x14ac:dyDescent="0.25">
      <c r="A379" s="13" t="str">
        <f>VLOOKUP(B379,'Plantilla publicacion'!$A$3:$B$502,2,0)</f>
        <v>Actividad propia</v>
      </c>
      <c r="B379" s="6" t="s">
        <v>1490</v>
      </c>
      <c r="C379" s="164"/>
      <c r="D379" s="164">
        <f>VLOOKUP(B379,'Plantilla publicacion'!$A$3:$M$502,6,0)</f>
        <v>0</v>
      </c>
      <c r="E379" s="164"/>
      <c r="F379" s="164"/>
      <c r="G379" s="164">
        <f>VLOOKUP(B379,'Plantilla publicacion'!$A$3:$M$502,7,0)</f>
        <v>0</v>
      </c>
      <c r="H379" s="6" t="str">
        <f>VLOOKUP(B379,'Plantilla publicacion'!$A$3:$M$502,8,0)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9" s="6">
        <f>VLOOKUP(B379,'Plantilla publicacion'!$A$3:$M$502,9,0)</f>
        <v>1</v>
      </c>
      <c r="J379" s="6" t="str">
        <f>VLOOKUP(B379,'Plantilla publicacion'!$A$3:$M$502,10,0)</f>
        <v>Númerica</v>
      </c>
      <c r="K379" s="7" t="str">
        <f>VLOOKUP(B379,'Plantilla publicacion'!$A$3:$M$502,11,0)</f>
        <v>2025-07-01</v>
      </c>
      <c r="L379" s="7" t="str">
        <f>VLOOKUP(B379,'Plantilla publicacion'!$A$3:$M$502,12,0)</f>
        <v>2025-10-30</v>
      </c>
      <c r="M379" s="59"/>
      <c r="N379" s="17" t="str">
        <f>VLOOKUP(B379,'Plantilla publicacion'!$A$3:$M$502,13,0)</f>
        <v>6000-DESPACHO DEL SUPERINTENDENTE DELEGADO PARA EL CONTROL Y VERIFICACIÓN DE REGLAMENTOS TÉCNICOS Y METROLOGÍA LEGAL</v>
      </c>
    </row>
    <row r="380" spans="1:14" ht="63.75" x14ac:dyDescent="0.25">
      <c r="A380" s="13" t="str">
        <f>VLOOKUP(B380,'Plantilla publicacion'!$A$3:$B$502,2,0)</f>
        <v>Actividad propia</v>
      </c>
      <c r="B380" s="6" t="s">
        <v>1492</v>
      </c>
      <c r="C380" s="164"/>
      <c r="D380" s="164">
        <f>VLOOKUP(B380,'Plantilla publicacion'!$A$3:$M$502,6,0)</f>
        <v>0</v>
      </c>
      <c r="E380" s="164"/>
      <c r="F380" s="164"/>
      <c r="G380" s="164">
        <f>VLOOKUP(B380,'Plantilla publicacion'!$A$3:$M$502,7,0)</f>
        <v>0</v>
      </c>
      <c r="H380" s="6" t="str">
        <f>VLOOKUP(B380,'Plantilla publicacion'!$A$3:$M$502,8,0)</f>
        <v>Revisar jurídicamente el documento de los pasos 5 al 6 y enviarlo a la dependencia solicitante. (Documento de los pasos 5 al 6 con observaciones y correo electrónico de remisión a la dependencia solicitante / Único entregable)</v>
      </c>
      <c r="I380" s="6">
        <f>VLOOKUP(B380,'Plantilla publicacion'!$A$3:$M$502,9,0)</f>
        <v>1</v>
      </c>
      <c r="J380" s="6" t="str">
        <f>VLOOKUP(B380,'Plantilla publicacion'!$A$3:$M$502,10,0)</f>
        <v>Númerica</v>
      </c>
      <c r="K380" s="7" t="str">
        <f>VLOOKUP(B380,'Plantilla publicacion'!$A$3:$M$502,11,0)</f>
        <v>2025-11-04</v>
      </c>
      <c r="L380" s="7" t="str">
        <f>VLOOKUP(B380,'Plantilla publicacion'!$A$3:$M$502,12,0)</f>
        <v>2025-11-21</v>
      </c>
      <c r="M380" s="59"/>
      <c r="N380" s="17" t="str">
        <f>VLOOKUP(B380,'Plantilla publicacion'!$A$3:$M$502,13,0)</f>
        <v>6000-DESPACHO DEL SUPERINTENDENTE DELEGADO PARA EL CONTROL Y VERIFICACIÓN DE REGLAMENTOS TÉCNICOS Y METROLOGÍA LEGAL</v>
      </c>
    </row>
    <row r="381" spans="1:14" ht="64.5" thickBot="1" x14ac:dyDescent="0.3">
      <c r="A381" s="13" t="str">
        <f>VLOOKUP(B381,'Plantilla publicacion'!$A$3:$B$502,2,0)</f>
        <v>Actividad propia</v>
      </c>
      <c r="B381" s="11" t="s">
        <v>1494</v>
      </c>
      <c r="C381" s="164"/>
      <c r="D381" s="164">
        <f>VLOOKUP(B381,'Plantilla publicacion'!$A$3:$M$502,6,0)</f>
        <v>0</v>
      </c>
      <c r="E381" s="164"/>
      <c r="F381" s="164"/>
      <c r="G381" s="164">
        <f>VLOOKUP(B381,'Plantilla publicacion'!$A$3:$M$502,7,0)</f>
        <v>0</v>
      </c>
      <c r="H381" s="11" t="str">
        <f>VLOOKUP(B381,'Plantilla publicacion'!$A$3:$M$502,8,0)</f>
        <v>Ajustar el documento de los pasos 5 al 6  y remitirlo al Grupo de Trabajo de Regulación.  (Documento  de los pasos 5 al 6  ajustado y correo electrónico de remisión  al Grupo de Trabajo de Regulación / Único entregable)</v>
      </c>
      <c r="I381" s="11">
        <f>VLOOKUP(B381,'Plantilla publicacion'!$A$3:$M$502,9,0)</f>
        <v>1</v>
      </c>
      <c r="J381" s="11" t="str">
        <f>VLOOKUP(B381,'Plantilla publicacion'!$A$3:$M$502,10,0)</f>
        <v>Númerica</v>
      </c>
      <c r="K381" s="117" t="str">
        <f>VLOOKUP(B381,'Plantilla publicacion'!$A$3:$M$502,11,0)</f>
        <v>2025-11-24</v>
      </c>
      <c r="L381" s="117" t="str">
        <f>VLOOKUP(B381,'Plantilla publicacion'!$A$3:$M$502,12,0)</f>
        <v>2025-12-12</v>
      </c>
      <c r="M381" s="118"/>
      <c r="N381" s="119" t="str">
        <f>VLOOKUP(B381,'Plantilla publicacion'!$A$3:$M$502,13,0)</f>
        <v>6000-DESPACHO DEL SUPERINTENDENTE DELEGADO PARA EL CONTROL Y VERIFICACIÓN DE REGLAMENTOS TÉCNICOS Y METROLOGÍA LEGAL</v>
      </c>
    </row>
    <row r="382" spans="1:14" s="12" customFormat="1" ht="63.75" x14ac:dyDescent="0.25">
      <c r="A382" s="5" t="str">
        <f>VLOOKUP(B382,'Plantilla publicacion'!$A$3:$B$502,2,0)</f>
        <v>Producto</v>
      </c>
      <c r="B382" s="105" t="s">
        <v>1496</v>
      </c>
      <c r="C382" s="166" t="str">
        <f>VLOOKUP(B382,'Plantilla publicacion'!$A$3:$R$502,17,0)</f>
        <v>PND - 4-04-1-c- Transformación productiva, internacionalización y acción climática - Políticas de competencia, consumidor e infraestructura de la calidad modernas / PES - Reindustrialización</v>
      </c>
      <c r="D382" s="166" t="str">
        <f>VLOOKUP(B382,'Plantilla publicacion'!$A$3:$M$502,6,0)</f>
        <v>58-Promover el enfoque preventivo, diferencial y territorial en el que hacer misional de la entidad</v>
      </c>
      <c r="E382" s="166" t="str">
        <f>VLOOKUP(B382,'Plantilla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82" s="166" t="str">
        <f>VLOOKUP(B382,'Plantilla publicacion'!$A$3:$P$502,15,0)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82" s="166" t="str">
        <f>VLOOKUP(B382,'Plantilla publicacion'!$A$3:$M$502,7,0)</f>
        <v>C-3503-0200-0016-40401c</v>
      </c>
      <c r="H382" s="107" t="str">
        <f>VLOOKUP(B382,'Plantilla publicacion'!$A$3:$M$502,8,0)</f>
        <v>Análisis de Impacto Normativo -AIN ex ante de Cinemómetros (Definición del Problema)</v>
      </c>
      <c r="I382" s="107">
        <f>VLOOKUP(B382,'Plantilla publicacion'!$A$3:$M$502,9,0)</f>
        <v>50</v>
      </c>
      <c r="J382" s="107" t="str">
        <f>VLOOKUP(B382,'Plantilla publicacion'!$A$3:$M$502,10,0)</f>
        <v>Porcentual</v>
      </c>
      <c r="K382" s="107" t="str">
        <f>VLOOKUP(B382,'Plantilla publicacion'!$A$3:$M$502,11,0)</f>
        <v>2025-03-10</v>
      </c>
      <c r="L382" s="107" t="str">
        <f>VLOOKUP(B382,'Plantilla publicacion'!$A$3:$M$502,12,0)</f>
        <v>2025-11-07</v>
      </c>
      <c r="M382" s="15" t="str">
        <f>IF(ISERROR(VLOOKUP(B382,'Plantilla publicacion'!$A$3:$P$501,16,0)),"NA",VLOOKUP(B382,'Plantilla publicacion'!$A$3:$P$501,16,0))</f>
        <v xml:space="preserve">PND_18_Fortalecer institucionalmente el Subsistema Nacional de la Calidad </v>
      </c>
      <c r="N382" s="108" t="str">
        <f>VLOOKUP(B382,'Plantilla publicacion'!$A$3:$M$502,13,0)</f>
        <v>6000-DESPACHO DEL SUPERINTENDENTE DELEGADO PARA EL CONTROL Y VERIFICACIÓN DE REGLAMENTOS TÉCNICOS Y METROLOGÍA LEGAL</v>
      </c>
    </row>
    <row r="383" spans="1:14" ht="63.75" x14ac:dyDescent="0.25">
      <c r="A383" s="13" t="str">
        <f>VLOOKUP(B383,'Plantilla publicacion'!$A$3:$B$502,2,0)</f>
        <v>Actividad propia</v>
      </c>
      <c r="B383" s="109" t="s">
        <v>1498</v>
      </c>
      <c r="C383" s="164"/>
      <c r="D383" s="164">
        <f>VLOOKUP(B383,'Plantilla publicacion'!$A$3:$M$502,6,0)</f>
        <v>0</v>
      </c>
      <c r="E383" s="164"/>
      <c r="F383" s="164"/>
      <c r="G383" s="164">
        <f>VLOOKUP(B383,'Plantilla publicacion'!$A$3:$M$502,7,0)</f>
        <v>0</v>
      </c>
      <c r="H383" s="6" t="str">
        <f>VLOOKUP(B383,'Plantilla publicacion'!$A$3:$M$502,8,0)</f>
        <v>Elaborar y enviar al Grupo de Trabajo de Regulación el documento de definición del problema. (Documento de definición del problema y correo electrónico de remisión al Grupo de Trabajo de Regulación / Único entregable)</v>
      </c>
      <c r="I383" s="6">
        <f>VLOOKUP(B383,'Plantilla publicacion'!$A$3:$M$502,9,0)</f>
        <v>1</v>
      </c>
      <c r="J383" s="6" t="str">
        <f>VLOOKUP(B383,'Plantilla publicacion'!$A$3:$M$502,10,0)</f>
        <v>Númerica</v>
      </c>
      <c r="K383" s="7" t="str">
        <f>VLOOKUP(B383,'Plantilla publicacion'!$A$3:$M$502,11,0)</f>
        <v>2025-03-10</v>
      </c>
      <c r="L383" s="7" t="str">
        <f>VLOOKUP(B383,'Plantilla publicacion'!$A$3:$M$502,12,0)</f>
        <v>2025-08-29</v>
      </c>
      <c r="M383" s="59"/>
      <c r="N383" s="110" t="str">
        <f>VLOOKUP(B383,'Plantilla publicacion'!$A$3:$M$502,13,0)</f>
        <v>6000-DESPACHO DEL SUPERINTENDENTE DELEGADO PARA EL CONTROL Y VERIFICACIÓN DE REGLAMENTOS TÉCNICOS Y METROLOGÍA LEGAL</v>
      </c>
    </row>
    <row r="384" spans="1:14" ht="63.75" x14ac:dyDescent="0.25">
      <c r="A384" s="13" t="str">
        <f>VLOOKUP(B384,'Plantilla publicacion'!$A$3:$B$502,2,0)</f>
        <v>Actividad propia</v>
      </c>
      <c r="B384" s="109" t="s">
        <v>1500</v>
      </c>
      <c r="C384" s="164"/>
      <c r="D384" s="164">
        <f>VLOOKUP(B384,'Plantilla publicacion'!$A$3:$M$502,6,0)</f>
        <v>0</v>
      </c>
      <c r="E384" s="164"/>
      <c r="F384" s="164"/>
      <c r="G384" s="164">
        <f>VLOOKUP(B384,'Plantilla publicacion'!$A$3:$M$502,7,0)</f>
        <v>0</v>
      </c>
      <c r="H384" s="6" t="str">
        <f>VLOOKUP(B384,'Plantilla publicacion'!$A$3:$M$502,8,0)</f>
        <v>Revisar jurídicamente el documento de definición del problema y enviarlo a la dependencia solicitante. (Documento de definición del problema con observaciones y correo electrónico de remisión a la dependencia solicitante / Único entregable)</v>
      </c>
      <c r="I384" s="6">
        <f>VLOOKUP(B384,'Plantilla publicacion'!$A$3:$M$502,9,0)</f>
        <v>1</v>
      </c>
      <c r="J384" s="6" t="str">
        <f>VLOOKUP(B384,'Plantilla publicacion'!$A$3:$M$502,10,0)</f>
        <v>Númerica</v>
      </c>
      <c r="K384" s="7" t="str">
        <f>VLOOKUP(B384,'Plantilla publicacion'!$A$3:$M$502,11,0)</f>
        <v>2025-09-01</v>
      </c>
      <c r="L384" s="7" t="str">
        <f>VLOOKUP(B384,'Plantilla publicacion'!$A$3:$M$502,12,0)</f>
        <v>2025-09-26</v>
      </c>
      <c r="M384" s="59"/>
      <c r="N384" s="110" t="str">
        <f>VLOOKUP(B384,'Plantilla publicacion'!$A$3:$M$502,13,0)</f>
        <v>6000-DESPACHO DEL SUPERINTENDENTE DELEGADO PARA EL CONTROL Y VERIFICACIÓN DE REGLAMENTOS TÉCNICOS Y METROLOGÍA LEGAL</v>
      </c>
    </row>
    <row r="385" spans="1:14" ht="63.75" x14ac:dyDescent="0.25">
      <c r="A385" s="13" t="str">
        <f>VLOOKUP(B385,'Plantilla publicacion'!$A$3:$B$502,2,0)</f>
        <v>Actividad propia</v>
      </c>
      <c r="B385" s="109" t="s">
        <v>1502</v>
      </c>
      <c r="C385" s="164"/>
      <c r="D385" s="164">
        <f>VLOOKUP(B385,'Plantilla publicacion'!$A$3:$M$502,6,0)</f>
        <v>0</v>
      </c>
      <c r="E385" s="164"/>
      <c r="F385" s="164"/>
      <c r="G385" s="164">
        <f>VLOOKUP(B385,'Plantilla publicacion'!$A$3:$M$502,7,0)</f>
        <v>0</v>
      </c>
      <c r="H385" s="6" t="str">
        <f>VLOOKUP(B385,'Plantilla publicacion'!$A$3:$M$502,8,0)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85" s="6">
        <f>VLOOKUP(B385,'Plantilla publicacion'!$A$3:$M$502,9,0)</f>
        <v>1</v>
      </c>
      <c r="J385" s="6" t="str">
        <f>VLOOKUP(B385,'Plantilla publicacion'!$A$3:$M$502,10,0)</f>
        <v>Númerica</v>
      </c>
      <c r="K385" s="7" t="str">
        <f>VLOOKUP(B385,'Plantilla publicacion'!$A$3:$M$502,11,0)</f>
        <v>2025-09-29</v>
      </c>
      <c r="L385" s="7" t="str">
        <f>VLOOKUP(B385,'Plantilla publicacion'!$A$3:$M$502,12,0)</f>
        <v>2025-10-03</v>
      </c>
      <c r="M385" s="59"/>
      <c r="N385" s="110" t="str">
        <f>VLOOKUP(B385,'Plantilla publicacion'!$A$3:$M$502,13,0)</f>
        <v>6000-DESPACHO DEL SUPERINTENDENTE DELEGADO PARA EL CONTROL Y VERIFICACIÓN DE REGLAMENTOS TÉCNICOS Y METROLOGÍA LEGAL</v>
      </c>
    </row>
    <row r="386" spans="1:14" ht="64.5" thickBot="1" x14ac:dyDescent="0.3">
      <c r="A386" s="13" t="str">
        <f>VLOOKUP(B386,'Plantilla publicacion'!$A$3:$B$502,2,0)</f>
        <v>Actividad propia</v>
      </c>
      <c r="B386" s="111" t="s">
        <v>1505</v>
      </c>
      <c r="C386" s="165"/>
      <c r="D386" s="165">
        <f>VLOOKUP(B386,'Plantilla publicacion'!$A$3:$M$502,6,0)</f>
        <v>0</v>
      </c>
      <c r="E386" s="165"/>
      <c r="F386" s="165"/>
      <c r="G386" s="165">
        <f>VLOOKUP(B386,'Plantilla publicacion'!$A$3:$M$502,7,0)</f>
        <v>0</v>
      </c>
      <c r="H386" s="113" t="str">
        <f>VLOOKUP(B386,'Plantilla publicacion'!$A$3:$M$502,8,0)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86" s="113">
        <f>VLOOKUP(B386,'Plantilla publicacion'!$A$3:$M$502,9,0)</f>
        <v>1</v>
      </c>
      <c r="J386" s="113" t="str">
        <f>VLOOKUP(B386,'Plantilla publicacion'!$A$3:$M$502,10,0)</f>
        <v>Númerica</v>
      </c>
      <c r="K386" s="114" t="str">
        <f>VLOOKUP(B386,'Plantilla publicacion'!$A$3:$M$502,11,0)</f>
        <v>2025-10-20</v>
      </c>
      <c r="L386" s="114" t="str">
        <f>VLOOKUP(B386,'Plantilla publicacion'!$A$3:$M$502,12,0)</f>
        <v>2025-11-07</v>
      </c>
      <c r="M386" s="115"/>
      <c r="N386" s="116" t="str">
        <f>VLOOKUP(B386,'Plantilla publicacion'!$A$3:$M$502,13,0)</f>
        <v>6000-DESPACHO DEL SUPERINTENDENTE DELEGADO PARA EL CONTROL Y VERIFICACIÓN DE REGLAMENTOS TÉCNICOS Y METROLOGÍA LEGAL</v>
      </c>
    </row>
  </sheetData>
  <autoFilter ref="A9:N386" xr:uid="{C55B0D7C-4224-4685-BB07-31E4684A39FD}"/>
  <mergeCells count="429">
    <mergeCell ref="B8:D8"/>
    <mergeCell ref="G8:N8"/>
    <mergeCell ref="B1:D3"/>
    <mergeCell ref="B4:N4"/>
    <mergeCell ref="B6:N6"/>
    <mergeCell ref="B7:N7"/>
    <mergeCell ref="B5:L5"/>
    <mergeCell ref="B191:N191"/>
    <mergeCell ref="B196:N196"/>
    <mergeCell ref="B276:N276"/>
    <mergeCell ref="B294:N294"/>
    <mergeCell ref="B313:N313"/>
    <mergeCell ref="C315:C317"/>
    <mergeCell ref="D315:D317"/>
    <mergeCell ref="E315:E317"/>
    <mergeCell ref="F315:F317"/>
    <mergeCell ref="G315:G317"/>
    <mergeCell ref="C278:C280"/>
    <mergeCell ref="D278:D280"/>
    <mergeCell ref="E278:E280"/>
    <mergeCell ref="C193:C195"/>
    <mergeCell ref="D193:D195"/>
    <mergeCell ref="E193:E195"/>
    <mergeCell ref="F193:F195"/>
    <mergeCell ref="G193:G195"/>
    <mergeCell ref="C198:C200"/>
    <mergeCell ref="D198:D200"/>
    <mergeCell ref="E198:E200"/>
    <mergeCell ref="F198:F200"/>
    <mergeCell ref="G198:G200"/>
    <mergeCell ref="C145:C149"/>
    <mergeCell ref="D145:D149"/>
    <mergeCell ref="E145:E149"/>
    <mergeCell ref="F145:F149"/>
    <mergeCell ref="G145:G149"/>
    <mergeCell ref="C183:C185"/>
    <mergeCell ref="D183:D185"/>
    <mergeCell ref="E183:E185"/>
    <mergeCell ref="F183:F185"/>
    <mergeCell ref="G183:G185"/>
    <mergeCell ref="C130:C132"/>
    <mergeCell ref="D130:D132"/>
    <mergeCell ref="E130:E132"/>
    <mergeCell ref="F130:F132"/>
    <mergeCell ref="G130:G132"/>
    <mergeCell ref="C142:C144"/>
    <mergeCell ref="D142:D144"/>
    <mergeCell ref="E142:E144"/>
    <mergeCell ref="F142:F144"/>
    <mergeCell ref="G142:G144"/>
    <mergeCell ref="G62:G64"/>
    <mergeCell ref="F62:F64"/>
    <mergeCell ref="E62:E64"/>
    <mergeCell ref="D62:D64"/>
    <mergeCell ref="C62:C64"/>
    <mergeCell ref="C103:C105"/>
    <mergeCell ref="D103:D105"/>
    <mergeCell ref="E103:E105"/>
    <mergeCell ref="G103:G105"/>
    <mergeCell ref="C10:C15"/>
    <mergeCell ref="G10:G15"/>
    <mergeCell ref="F10:F15"/>
    <mergeCell ref="E10:E15"/>
    <mergeCell ref="D10:D15"/>
    <mergeCell ref="C16:C18"/>
    <mergeCell ref="D16:D18"/>
    <mergeCell ref="G16:G18"/>
    <mergeCell ref="F16:F18"/>
    <mergeCell ref="E16:E18"/>
    <mergeCell ref="C25:C29"/>
    <mergeCell ref="D25:D29"/>
    <mergeCell ref="E25:E29"/>
    <mergeCell ref="F25:F29"/>
    <mergeCell ref="G25:G29"/>
    <mergeCell ref="C19:C24"/>
    <mergeCell ref="D19:D24"/>
    <mergeCell ref="E19:E24"/>
    <mergeCell ref="F19:F24"/>
    <mergeCell ref="G19:G24"/>
    <mergeCell ref="C35:C38"/>
    <mergeCell ref="D35:D38"/>
    <mergeCell ref="E35:E38"/>
    <mergeCell ref="F35:F38"/>
    <mergeCell ref="G35:G38"/>
    <mergeCell ref="C30:C34"/>
    <mergeCell ref="D30:D34"/>
    <mergeCell ref="E30:E34"/>
    <mergeCell ref="F30:F34"/>
    <mergeCell ref="G30:G34"/>
    <mergeCell ref="C47:C53"/>
    <mergeCell ref="D47:D53"/>
    <mergeCell ref="E47:E53"/>
    <mergeCell ref="F47:F53"/>
    <mergeCell ref="G47:G53"/>
    <mergeCell ref="C39:C44"/>
    <mergeCell ref="D39:D44"/>
    <mergeCell ref="E39:E44"/>
    <mergeCell ref="F39:F44"/>
    <mergeCell ref="G39:G44"/>
    <mergeCell ref="B45:N45"/>
    <mergeCell ref="C58:C61"/>
    <mergeCell ref="D58:D61"/>
    <mergeCell ref="E58:E61"/>
    <mergeCell ref="F58:F61"/>
    <mergeCell ref="G58:G61"/>
    <mergeCell ref="C54:C57"/>
    <mergeCell ref="D54:D57"/>
    <mergeCell ref="F54:F57"/>
    <mergeCell ref="G54:G57"/>
    <mergeCell ref="E54:E57"/>
    <mergeCell ref="C75:C78"/>
    <mergeCell ref="D75:D78"/>
    <mergeCell ref="E75:E78"/>
    <mergeCell ref="F75:F78"/>
    <mergeCell ref="G75:G78"/>
    <mergeCell ref="C65:C69"/>
    <mergeCell ref="D65:D69"/>
    <mergeCell ref="E65:E69"/>
    <mergeCell ref="F65:F69"/>
    <mergeCell ref="G65:G69"/>
    <mergeCell ref="G79:G81"/>
    <mergeCell ref="C82:C84"/>
    <mergeCell ref="D82:D84"/>
    <mergeCell ref="E82:E84"/>
    <mergeCell ref="F82:F84"/>
    <mergeCell ref="G82:G84"/>
    <mergeCell ref="C79:C81"/>
    <mergeCell ref="D79:D81"/>
    <mergeCell ref="E79:E81"/>
    <mergeCell ref="F79:F81"/>
    <mergeCell ref="E95:E98"/>
    <mergeCell ref="C90:C94"/>
    <mergeCell ref="D90:D94"/>
    <mergeCell ref="G90:G94"/>
    <mergeCell ref="F90:F94"/>
    <mergeCell ref="E90:E94"/>
    <mergeCell ref="C85:C89"/>
    <mergeCell ref="D85:D89"/>
    <mergeCell ref="E85:E89"/>
    <mergeCell ref="F85:F89"/>
    <mergeCell ref="G85:G89"/>
    <mergeCell ref="F119:F120"/>
    <mergeCell ref="C117:C118"/>
    <mergeCell ref="D117:D118"/>
    <mergeCell ref="E117:E118"/>
    <mergeCell ref="F117:F118"/>
    <mergeCell ref="G117:G118"/>
    <mergeCell ref="C110:C111"/>
    <mergeCell ref="D110:D111"/>
    <mergeCell ref="E110:E111"/>
    <mergeCell ref="F110:F111"/>
    <mergeCell ref="G110:G111"/>
    <mergeCell ref="G119:G120"/>
    <mergeCell ref="C128:C129"/>
    <mergeCell ref="D128:D129"/>
    <mergeCell ref="E128:E129"/>
    <mergeCell ref="F128:F129"/>
    <mergeCell ref="G128:G129"/>
    <mergeCell ref="C125:C127"/>
    <mergeCell ref="D125:D127"/>
    <mergeCell ref="E125:E127"/>
    <mergeCell ref="F125:F127"/>
    <mergeCell ref="G125:G127"/>
    <mergeCell ref="G121:G122"/>
    <mergeCell ref="D123:D124"/>
    <mergeCell ref="C123:C124"/>
    <mergeCell ref="E123:E124"/>
    <mergeCell ref="F123:F124"/>
    <mergeCell ref="G123:G124"/>
    <mergeCell ref="C119:C120"/>
    <mergeCell ref="C121:C122"/>
    <mergeCell ref="D121:D122"/>
    <mergeCell ref="E121:E122"/>
    <mergeCell ref="F121:F122"/>
    <mergeCell ref="D119:D120"/>
    <mergeCell ref="E119:E120"/>
    <mergeCell ref="C133:C136"/>
    <mergeCell ref="D133:D136"/>
    <mergeCell ref="E133:E136"/>
    <mergeCell ref="F133:F136"/>
    <mergeCell ref="G133:G136"/>
    <mergeCell ref="C137:C141"/>
    <mergeCell ref="D137:D141"/>
    <mergeCell ref="E137:E141"/>
    <mergeCell ref="F137:F141"/>
    <mergeCell ref="G137:G141"/>
    <mergeCell ref="G150:G154"/>
    <mergeCell ref="C155:C159"/>
    <mergeCell ref="D155:D159"/>
    <mergeCell ref="E155:E159"/>
    <mergeCell ref="F155:F159"/>
    <mergeCell ref="G155:G159"/>
    <mergeCell ref="C150:C154"/>
    <mergeCell ref="D150:D154"/>
    <mergeCell ref="E150:E154"/>
    <mergeCell ref="F150:F154"/>
    <mergeCell ref="C164:C167"/>
    <mergeCell ref="D164:D167"/>
    <mergeCell ref="E164:E167"/>
    <mergeCell ref="F164:F167"/>
    <mergeCell ref="G164:G167"/>
    <mergeCell ref="C160:C163"/>
    <mergeCell ref="D160:D163"/>
    <mergeCell ref="E160:E163"/>
    <mergeCell ref="F160:F163"/>
    <mergeCell ref="G160:G163"/>
    <mergeCell ref="C172:C175"/>
    <mergeCell ref="D172:D175"/>
    <mergeCell ref="E172:E175"/>
    <mergeCell ref="F172:F175"/>
    <mergeCell ref="G172:G175"/>
    <mergeCell ref="C168:C171"/>
    <mergeCell ref="D168:D171"/>
    <mergeCell ref="E168:E171"/>
    <mergeCell ref="F168:F171"/>
    <mergeCell ref="G168:G171"/>
    <mergeCell ref="C186:C190"/>
    <mergeCell ref="D186:D190"/>
    <mergeCell ref="E186:E190"/>
    <mergeCell ref="F186:F190"/>
    <mergeCell ref="G186:G190"/>
    <mergeCell ref="C176:C182"/>
    <mergeCell ref="D176:D182"/>
    <mergeCell ref="E176:E182"/>
    <mergeCell ref="F176:F182"/>
    <mergeCell ref="G176:G182"/>
    <mergeCell ref="C208:C213"/>
    <mergeCell ref="D208:D213"/>
    <mergeCell ref="F208:F213"/>
    <mergeCell ref="G208:G213"/>
    <mergeCell ref="E208:E213"/>
    <mergeCell ref="F201:F204"/>
    <mergeCell ref="C205:C207"/>
    <mergeCell ref="D205:D207"/>
    <mergeCell ref="E205:E207"/>
    <mergeCell ref="G205:G207"/>
    <mergeCell ref="F205:F207"/>
    <mergeCell ref="C201:C204"/>
    <mergeCell ref="D201:D204"/>
    <mergeCell ref="E201:E204"/>
    <mergeCell ref="G201:G204"/>
    <mergeCell ref="C218:C226"/>
    <mergeCell ref="D218:D226"/>
    <mergeCell ref="E218:E226"/>
    <mergeCell ref="F218:F226"/>
    <mergeCell ref="G218:G226"/>
    <mergeCell ref="C214:C217"/>
    <mergeCell ref="D214:D217"/>
    <mergeCell ref="E214:E217"/>
    <mergeCell ref="F214:F217"/>
    <mergeCell ref="G214:G217"/>
    <mergeCell ref="G227:G232"/>
    <mergeCell ref="C233:C237"/>
    <mergeCell ref="D233:D237"/>
    <mergeCell ref="E233:E237"/>
    <mergeCell ref="F233:F237"/>
    <mergeCell ref="G233:G237"/>
    <mergeCell ref="C227:C232"/>
    <mergeCell ref="D227:D232"/>
    <mergeCell ref="E227:E232"/>
    <mergeCell ref="F227:F232"/>
    <mergeCell ref="C245:C251"/>
    <mergeCell ref="D245:D251"/>
    <mergeCell ref="E245:E251"/>
    <mergeCell ref="F245:F251"/>
    <mergeCell ref="G245:G251"/>
    <mergeCell ref="C238:C244"/>
    <mergeCell ref="D238:D244"/>
    <mergeCell ref="E238:E244"/>
    <mergeCell ref="F238:F244"/>
    <mergeCell ref="G238:G244"/>
    <mergeCell ref="C255:C258"/>
    <mergeCell ref="D255:D258"/>
    <mergeCell ref="E255:E258"/>
    <mergeCell ref="F255:F258"/>
    <mergeCell ref="G255:G258"/>
    <mergeCell ref="C252:C254"/>
    <mergeCell ref="D252:D254"/>
    <mergeCell ref="E252:E254"/>
    <mergeCell ref="F252:F254"/>
    <mergeCell ref="G252:G254"/>
    <mergeCell ref="G259:G261"/>
    <mergeCell ref="C262:C270"/>
    <mergeCell ref="D262:D270"/>
    <mergeCell ref="E262:E270"/>
    <mergeCell ref="F262:F270"/>
    <mergeCell ref="G262:G270"/>
    <mergeCell ref="C259:C261"/>
    <mergeCell ref="D259:D261"/>
    <mergeCell ref="E259:E261"/>
    <mergeCell ref="F259:F261"/>
    <mergeCell ref="C281:C283"/>
    <mergeCell ref="D281:D283"/>
    <mergeCell ref="E281:E283"/>
    <mergeCell ref="F281:F283"/>
    <mergeCell ref="G281:G283"/>
    <mergeCell ref="C271:C275"/>
    <mergeCell ref="D271:D275"/>
    <mergeCell ref="E271:E275"/>
    <mergeCell ref="F271:F275"/>
    <mergeCell ref="G271:G275"/>
    <mergeCell ref="F278:F280"/>
    <mergeCell ref="G278:G280"/>
    <mergeCell ref="C287:C289"/>
    <mergeCell ref="D287:D289"/>
    <mergeCell ref="G287:G289"/>
    <mergeCell ref="F287:F289"/>
    <mergeCell ref="E287:E289"/>
    <mergeCell ref="C284:C286"/>
    <mergeCell ref="D284:D286"/>
    <mergeCell ref="E284:E286"/>
    <mergeCell ref="F284:F286"/>
    <mergeCell ref="G284:G286"/>
    <mergeCell ref="C290:C293"/>
    <mergeCell ref="D290:D293"/>
    <mergeCell ref="F290:F293"/>
    <mergeCell ref="G290:G293"/>
    <mergeCell ref="E290:E293"/>
    <mergeCell ref="C304:C308"/>
    <mergeCell ref="D304:D308"/>
    <mergeCell ref="E304:E308"/>
    <mergeCell ref="G304:G308"/>
    <mergeCell ref="F304:F308"/>
    <mergeCell ref="C296:C298"/>
    <mergeCell ref="D296:D298"/>
    <mergeCell ref="E296:E298"/>
    <mergeCell ref="G296:G298"/>
    <mergeCell ref="F296:F298"/>
    <mergeCell ref="C299:C303"/>
    <mergeCell ref="E299:E303"/>
    <mergeCell ref="D299:D303"/>
    <mergeCell ref="F299:F303"/>
    <mergeCell ref="G299:G303"/>
    <mergeCell ref="C323:C327"/>
    <mergeCell ref="D323:D327"/>
    <mergeCell ref="G323:G327"/>
    <mergeCell ref="F323:F327"/>
    <mergeCell ref="E323:E327"/>
    <mergeCell ref="C318:C320"/>
    <mergeCell ref="D318:D320"/>
    <mergeCell ref="E318:E320"/>
    <mergeCell ref="G318:G320"/>
    <mergeCell ref="F318:F320"/>
    <mergeCell ref="B321:N321"/>
    <mergeCell ref="C340:C343"/>
    <mergeCell ref="D340:D343"/>
    <mergeCell ref="E340:E343"/>
    <mergeCell ref="F340:F343"/>
    <mergeCell ref="G340:G343"/>
    <mergeCell ref="C328:C333"/>
    <mergeCell ref="D328:D333"/>
    <mergeCell ref="E328:E333"/>
    <mergeCell ref="F328:F333"/>
    <mergeCell ref="G328:G333"/>
    <mergeCell ref="C334:C337"/>
    <mergeCell ref="D334:D337"/>
    <mergeCell ref="E334:E337"/>
    <mergeCell ref="F334:F337"/>
    <mergeCell ref="G334:G337"/>
    <mergeCell ref="B338:N338"/>
    <mergeCell ref="G356:G360"/>
    <mergeCell ref="C352:C355"/>
    <mergeCell ref="D352:D355"/>
    <mergeCell ref="E352:E355"/>
    <mergeCell ref="F352:F355"/>
    <mergeCell ref="G352:G355"/>
    <mergeCell ref="C344:C351"/>
    <mergeCell ref="D344:D351"/>
    <mergeCell ref="E344:E351"/>
    <mergeCell ref="F344:F351"/>
    <mergeCell ref="G344:G351"/>
    <mergeCell ref="C382:C386"/>
    <mergeCell ref="D382:D386"/>
    <mergeCell ref="E382:E386"/>
    <mergeCell ref="F382:F386"/>
    <mergeCell ref="G382:G386"/>
    <mergeCell ref="C370:C377"/>
    <mergeCell ref="D370:D377"/>
    <mergeCell ref="G370:G377"/>
    <mergeCell ref="F370:F377"/>
    <mergeCell ref="E370:E377"/>
    <mergeCell ref="C309:C312"/>
    <mergeCell ref="D309:D312"/>
    <mergeCell ref="E309:E312"/>
    <mergeCell ref="G309:G312"/>
    <mergeCell ref="F309:F312"/>
    <mergeCell ref="C378:C381"/>
    <mergeCell ref="D378:D381"/>
    <mergeCell ref="E378:E381"/>
    <mergeCell ref="F378:F381"/>
    <mergeCell ref="G378:G381"/>
    <mergeCell ref="C364:C369"/>
    <mergeCell ref="D364:D369"/>
    <mergeCell ref="E364:E369"/>
    <mergeCell ref="G364:G369"/>
    <mergeCell ref="F364:F369"/>
    <mergeCell ref="C361:C363"/>
    <mergeCell ref="D361:D363"/>
    <mergeCell ref="E361:E363"/>
    <mergeCell ref="F361:F363"/>
    <mergeCell ref="G361:G363"/>
    <mergeCell ref="C356:C360"/>
    <mergeCell ref="D356:D360"/>
    <mergeCell ref="E356:E360"/>
    <mergeCell ref="F356:F360"/>
    <mergeCell ref="C70:C74"/>
    <mergeCell ref="D70:D74"/>
    <mergeCell ref="G70:G74"/>
    <mergeCell ref="F70:F74"/>
    <mergeCell ref="E70:E74"/>
    <mergeCell ref="C112:C116"/>
    <mergeCell ref="D112:D116"/>
    <mergeCell ref="E112:E116"/>
    <mergeCell ref="F112:F116"/>
    <mergeCell ref="G112:G116"/>
    <mergeCell ref="C106:C109"/>
    <mergeCell ref="D106:D109"/>
    <mergeCell ref="G106:G109"/>
    <mergeCell ref="F106:F109"/>
    <mergeCell ref="E106:E109"/>
    <mergeCell ref="F95:F98"/>
    <mergeCell ref="G95:G98"/>
    <mergeCell ref="C99:C102"/>
    <mergeCell ref="D99:D102"/>
    <mergeCell ref="E99:E102"/>
    <mergeCell ref="G99:G102"/>
    <mergeCell ref="F99:F102"/>
    <mergeCell ref="C95:C98"/>
    <mergeCell ref="D95:D98"/>
  </mergeCells>
  <conditionalFormatting sqref="N5:XFD5 A5:C5 A7:XFD8 A6 O6:XFD6 A17:B18 A63:B64 A76:B78 A83:B84 A96:B98 A118:B118 A122:B122 A124:B124 A129:B129 A173:B175 A196:XFD196 A202:B204 A353:B355 A341:B343 A365:B369 A321:XFD321 A338:XFD338 A313:XFD313 A305:B308 A288:B289 A300:B303 A282:B283 A239:B244 A260:B261 A379:B381 A387:XFD1048576 A362:B363 A357:B360 A345:B351 A329:B333 A297:B298 A294:XFD294 A285:B286 A276:XFD276 A263:B270 A256:B258 A253:B254 A234:B237 A228:B232 A215:B217 A209:B213 A191:XFD191 A184:B185 A177:B182 A169:B171 A165:B167 A161:B163 A156:B159 A151:B154 A146:B149 A143:B144 A138:B141 A134:B136 A131:B132 A126:B127 A120:B120 A113:B116 A107:B109 A104:B105 A100:B102 A91:B94 A80:B81 A71:B74 A66:B69 A59:B61 A55:B57 A48:B53 A45:XFD45 A36:B38 A31:B34 A20:B24 A11:B15 A26:B29 A279:B280 A316:B317 A324:B327 A371:B377 H316:XFD317 H279:XFD280 A194:B195 H194:XFD195 H184:XFD185 H143:XFD144 H131:XFD132 H104:XFD105 H63:XFD64 H17:XFD18 H11:XFD15 H20:XFD24 H26:XFD29 H31:XFD34 H36:XFD38 A40:B44 H40:XFD44 H48:XFD53 H55:XFD57 H59:XFD61 H66:XFD69 H76:XFD78 H80:XFD81 H83:XFD84 H86:XFD89 A86:B89 H91:XFD94 H96:XFD98 H100:XFD102 H107:XFD109 A111:B111 H111:XFD111 H118:XFD118 H120:XFD120 H122:XFD122 H124:XFD124 H129:XFD129 H126:XFD127 H138:XFD141 H134:XFD136 H146:XFD149 H151:XFD154 H156:XFD159 H165:XFD167 H169:XFD171 H173:XFD175 H177:XFD182 A187:B190 H187:XFD190 H199:XFD200 A199:B200 H202:XFD204 A206:B207 H206:XFD207 H209:XFD213 H215:XFD217 A219:B226 H219:XFD226 H228:XFD232 H234:XFD237 H239:XFD244 H246:XFD251 H253:XFD254 H256:XFD258 H260:XFD261 H263:XFD270 A272:B275 H272:XFD275 H282:XFD283 H285:XFD286 H288:XFD289 H297:XFD298 H305:XFD308 H300:XFD303 A291:B293 H291:XFD293 A319:B320 H319:XFD320 H324:XFD327 A335:B337 H335:XFD337 H329:XFD333 H341:XFD343 H345:XFD351 H353:XFD355 H357:XFD360 H362:XFD363 H365:XFD369 H371:XFD377 A383:B386 H383:XFD386 H379:XFD381 A310:B312 H310:XFD312 H113:XFD116 H71:XFD74 A246:B251 A1:F1 H1:XFD1 A2:XFD4 H161:XFD163">
    <cfRule type="cellIs" dxfId="506" priority="641" operator="equal">
      <formula>0</formula>
    </cfRule>
  </conditionalFormatting>
  <conditionalFormatting sqref="B6:N6">
    <cfRule type="cellIs" dxfId="505" priority="640" operator="equal">
      <formula>0</formula>
    </cfRule>
  </conditionalFormatting>
  <conditionalFormatting sqref="A10:B10 N10:XFD10 H10:L10">
    <cfRule type="cellIs" dxfId="504" priority="639" operator="equal">
      <formula>0</formula>
    </cfRule>
  </conditionalFormatting>
  <conditionalFormatting sqref="A16:B16 H16:L16 N16:XFD16">
    <cfRule type="cellIs" dxfId="503" priority="638" operator="equal">
      <formula>0</formula>
    </cfRule>
  </conditionalFormatting>
  <conditionalFormatting sqref="A19:B19 H19:L19 N19:XFD19">
    <cfRule type="cellIs" dxfId="502" priority="637" operator="equal">
      <formula>0</formula>
    </cfRule>
  </conditionalFormatting>
  <conditionalFormatting sqref="A25:B25 H25:L25 N25:XFD25">
    <cfRule type="cellIs" dxfId="501" priority="636" operator="equal">
      <formula>0</formula>
    </cfRule>
  </conditionalFormatting>
  <conditionalFormatting sqref="A30:B30 H30:L30 N30:XFD30">
    <cfRule type="cellIs" dxfId="500" priority="635" operator="equal">
      <formula>0</formula>
    </cfRule>
  </conditionalFormatting>
  <conditionalFormatting sqref="A35:B35 H35:L35 N35:XFD35">
    <cfRule type="cellIs" dxfId="499" priority="634" operator="equal">
      <formula>0</formula>
    </cfRule>
  </conditionalFormatting>
  <conditionalFormatting sqref="A39:B39 H39:L39 N39:XFD39">
    <cfRule type="cellIs" dxfId="498" priority="633" operator="equal">
      <formula>0</formula>
    </cfRule>
  </conditionalFormatting>
  <conditionalFormatting sqref="A47:B47 H47:L47 N47:XFD47">
    <cfRule type="cellIs" dxfId="497" priority="632" operator="equal">
      <formula>0</formula>
    </cfRule>
  </conditionalFormatting>
  <conditionalFormatting sqref="A54:B54 H54:L54 N54:XFD54">
    <cfRule type="cellIs" dxfId="496" priority="631" operator="equal">
      <formula>0</formula>
    </cfRule>
  </conditionalFormatting>
  <conditionalFormatting sqref="A58:B58 H58:L58 N58:XFD58">
    <cfRule type="cellIs" dxfId="495" priority="630" operator="equal">
      <formula>0</formula>
    </cfRule>
  </conditionalFormatting>
  <conditionalFormatting sqref="A62:B62 H62:L62 N62:XFD62">
    <cfRule type="cellIs" dxfId="494" priority="629" operator="equal">
      <formula>0</formula>
    </cfRule>
  </conditionalFormatting>
  <conditionalFormatting sqref="A65:B65 H65:L65 N65:XFD65">
    <cfRule type="cellIs" dxfId="493" priority="628" operator="equal">
      <formula>0</formula>
    </cfRule>
  </conditionalFormatting>
  <conditionalFormatting sqref="A70:B70 H70:L70 N70:XFD70">
    <cfRule type="cellIs" dxfId="492" priority="627" operator="equal">
      <formula>0</formula>
    </cfRule>
  </conditionalFormatting>
  <conditionalFormatting sqref="A75:B75 H75:L75 N75:XFD75">
    <cfRule type="cellIs" dxfId="491" priority="626" operator="equal">
      <formula>0</formula>
    </cfRule>
  </conditionalFormatting>
  <conditionalFormatting sqref="A79:B79 H79:L79 N79:XFD79">
    <cfRule type="cellIs" dxfId="490" priority="625" operator="equal">
      <formula>0</formula>
    </cfRule>
  </conditionalFormatting>
  <conditionalFormatting sqref="A82:B82 H82:L82 N82:XFD82">
    <cfRule type="cellIs" dxfId="489" priority="624" operator="equal">
      <formula>0</formula>
    </cfRule>
  </conditionalFormatting>
  <conditionalFormatting sqref="A85:B85 H85:L85 N85:XFD85">
    <cfRule type="cellIs" dxfId="488" priority="623" operator="equal">
      <formula>0</formula>
    </cfRule>
  </conditionalFormatting>
  <conditionalFormatting sqref="A90:B90 H90:L90 N90:XFD90">
    <cfRule type="cellIs" dxfId="487" priority="622" operator="equal">
      <formula>0</formula>
    </cfRule>
  </conditionalFormatting>
  <conditionalFormatting sqref="A95:B95 H95:L95 N95:XFD95">
    <cfRule type="cellIs" dxfId="486" priority="621" operator="equal">
      <formula>0</formula>
    </cfRule>
  </conditionalFormatting>
  <conditionalFormatting sqref="A99:B99 H99:L99 N99:XFD99">
    <cfRule type="cellIs" dxfId="485" priority="620" operator="equal">
      <formula>0</formula>
    </cfRule>
  </conditionalFormatting>
  <conditionalFormatting sqref="A103:B103 H103:L103 N103:XFD103">
    <cfRule type="cellIs" dxfId="484" priority="619" operator="equal">
      <formula>0</formula>
    </cfRule>
  </conditionalFormatting>
  <conditionalFormatting sqref="A106:B106 H106:L106 N106:XFD106">
    <cfRule type="cellIs" dxfId="483" priority="618" operator="equal">
      <formula>0</formula>
    </cfRule>
  </conditionalFormatting>
  <conditionalFormatting sqref="A110:B110 H110:L110 N110:XFD110">
    <cfRule type="cellIs" dxfId="482" priority="617" operator="equal">
      <formula>0</formula>
    </cfRule>
  </conditionalFormatting>
  <conditionalFormatting sqref="A112:B112 H112:L112 N112:XFD112">
    <cfRule type="cellIs" dxfId="481" priority="616" operator="equal">
      <formula>0</formula>
    </cfRule>
  </conditionalFormatting>
  <conditionalFormatting sqref="A117:B117 H117:L117 N117:XFD117">
    <cfRule type="cellIs" dxfId="480" priority="615" operator="equal">
      <formula>0</formula>
    </cfRule>
  </conditionalFormatting>
  <conditionalFormatting sqref="A119:B119 H119:L119 N119:XFD119">
    <cfRule type="cellIs" dxfId="479" priority="614" operator="equal">
      <formula>0</formula>
    </cfRule>
  </conditionalFormatting>
  <conditionalFormatting sqref="A121:B121 H121:L121 N121:XFD121">
    <cfRule type="cellIs" dxfId="478" priority="613" operator="equal">
      <formula>0</formula>
    </cfRule>
  </conditionalFormatting>
  <conditionalFormatting sqref="A123:B123 H123:L123 N123:XFD123">
    <cfRule type="cellIs" dxfId="477" priority="612" operator="equal">
      <formula>0</formula>
    </cfRule>
  </conditionalFormatting>
  <conditionalFormatting sqref="A125:B125 H125:L125 N125:XFD125">
    <cfRule type="cellIs" dxfId="476" priority="611" operator="equal">
      <formula>0</formula>
    </cfRule>
  </conditionalFormatting>
  <conditionalFormatting sqref="A128:B128 H128:L128 N128:XFD128">
    <cfRule type="cellIs" dxfId="475" priority="610" operator="equal">
      <formula>0</formula>
    </cfRule>
  </conditionalFormatting>
  <conditionalFormatting sqref="A130:B130 H130:L130 N130:XFD130">
    <cfRule type="cellIs" dxfId="474" priority="609" operator="equal">
      <formula>0</formula>
    </cfRule>
  </conditionalFormatting>
  <conditionalFormatting sqref="A133:B133 H133:L133 N133:XFD133">
    <cfRule type="cellIs" dxfId="473" priority="608" operator="equal">
      <formula>0</formula>
    </cfRule>
  </conditionalFormatting>
  <conditionalFormatting sqref="A137:B137 H137:L137 N137:XFD137">
    <cfRule type="cellIs" dxfId="472" priority="607" operator="equal">
      <formula>0</formula>
    </cfRule>
  </conditionalFormatting>
  <conditionalFormatting sqref="A142:B142 H142:L142 N142:XFD142">
    <cfRule type="cellIs" dxfId="471" priority="606" operator="equal">
      <formula>0</formula>
    </cfRule>
  </conditionalFormatting>
  <conditionalFormatting sqref="A145:B145 H145:L145 N145:XFD145">
    <cfRule type="cellIs" dxfId="470" priority="605" operator="equal">
      <formula>0</formula>
    </cfRule>
  </conditionalFormatting>
  <conditionalFormatting sqref="A150:B150 H150:L150 N150:XFD150">
    <cfRule type="cellIs" dxfId="469" priority="604" operator="equal">
      <formula>0</formula>
    </cfRule>
  </conditionalFormatting>
  <conditionalFormatting sqref="A155:B155 H155:L155 N155:XFD155">
    <cfRule type="cellIs" dxfId="468" priority="603" operator="equal">
      <formula>0</formula>
    </cfRule>
  </conditionalFormatting>
  <conditionalFormatting sqref="A160:B160 H160:L160 N160:XFD160">
    <cfRule type="cellIs" dxfId="467" priority="602" operator="equal">
      <formula>0</formula>
    </cfRule>
  </conditionalFormatting>
  <conditionalFormatting sqref="A164:B164 H164:L164 N164:XFD164">
    <cfRule type="cellIs" dxfId="466" priority="601" operator="equal">
      <formula>0</formula>
    </cfRule>
  </conditionalFormatting>
  <conditionalFormatting sqref="A168:B168 H168:L168 N168:XFD168">
    <cfRule type="cellIs" dxfId="465" priority="600" operator="equal">
      <formula>0</formula>
    </cfRule>
  </conditionalFormatting>
  <conditionalFormatting sqref="A172:B172 H172:L172 N172:XFD172">
    <cfRule type="cellIs" dxfId="464" priority="599" operator="equal">
      <formula>0</formula>
    </cfRule>
  </conditionalFormatting>
  <conditionalFormatting sqref="A176 H176:L176 N176:XFD176">
    <cfRule type="cellIs" dxfId="463" priority="598" operator="equal">
      <formula>0</formula>
    </cfRule>
  </conditionalFormatting>
  <conditionalFormatting sqref="A183:B183 H183:L183 N183:XFD183">
    <cfRule type="cellIs" dxfId="462" priority="597" operator="equal">
      <formula>0</formula>
    </cfRule>
  </conditionalFormatting>
  <conditionalFormatting sqref="A193:B193 H193:L193 N193:XFD193">
    <cfRule type="cellIs" dxfId="461" priority="595" operator="equal">
      <formula>0</formula>
    </cfRule>
  </conditionalFormatting>
  <conditionalFormatting sqref="A208:B208 H208:L208 N208:XFD208">
    <cfRule type="cellIs" dxfId="460" priority="594" operator="equal">
      <formula>0</formula>
    </cfRule>
  </conditionalFormatting>
  <conditionalFormatting sqref="A214:B214 H214:L214 N214:XFD214">
    <cfRule type="cellIs" dxfId="459" priority="593" operator="equal">
      <formula>0</formula>
    </cfRule>
  </conditionalFormatting>
  <conditionalFormatting sqref="A218:B218 H218:L218 N218:XFD218">
    <cfRule type="cellIs" dxfId="458" priority="591" operator="equal">
      <formula>0</formula>
    </cfRule>
  </conditionalFormatting>
  <conditionalFormatting sqref="A227:B227 H227:L227 N227:XFD227">
    <cfRule type="cellIs" dxfId="457" priority="590" operator="equal">
      <formula>0</formula>
    </cfRule>
  </conditionalFormatting>
  <conditionalFormatting sqref="A233:B233 H233:L233 N233:XFD233">
    <cfRule type="cellIs" dxfId="456" priority="589" operator="equal">
      <formula>0</formula>
    </cfRule>
  </conditionalFormatting>
  <conditionalFormatting sqref="A198:B198 H198:L198 N198:XFD198">
    <cfRule type="cellIs" dxfId="455" priority="588" operator="equal">
      <formula>0</formula>
    </cfRule>
  </conditionalFormatting>
  <conditionalFormatting sqref="A201:B201 H201:L201 N201:XFD201">
    <cfRule type="cellIs" dxfId="454" priority="587" operator="equal">
      <formula>0</formula>
    </cfRule>
  </conditionalFormatting>
  <conditionalFormatting sqref="A205:B205 H205:L205 N205:XFD205">
    <cfRule type="cellIs" dxfId="453" priority="586" operator="equal">
      <formula>0</formula>
    </cfRule>
  </conditionalFormatting>
  <conditionalFormatting sqref="A352:B352 H352:L352 N352:XFD352">
    <cfRule type="cellIs" dxfId="452" priority="585" operator="equal">
      <formula>0</formula>
    </cfRule>
  </conditionalFormatting>
  <conditionalFormatting sqref="A344:B344 H344:L344 N344:XFD344">
    <cfRule type="cellIs" dxfId="451" priority="584" operator="equal">
      <formula>0</formula>
    </cfRule>
  </conditionalFormatting>
  <conditionalFormatting sqref="A340:B340 H340:L340 N340:XFD340">
    <cfRule type="cellIs" dxfId="450" priority="583" operator="equal">
      <formula>0</formula>
    </cfRule>
  </conditionalFormatting>
  <conditionalFormatting sqref="A356:B356 H356:L356 N356:XFD356">
    <cfRule type="cellIs" dxfId="449" priority="582" operator="equal">
      <formula>0</formula>
    </cfRule>
  </conditionalFormatting>
  <conditionalFormatting sqref="A361:B361 H361:L361 N361:XFD361">
    <cfRule type="cellIs" dxfId="448" priority="581" operator="equal">
      <formula>0</formula>
    </cfRule>
  </conditionalFormatting>
  <conditionalFormatting sqref="A364:B364 H364:L364 N364:XFD364">
    <cfRule type="cellIs" dxfId="447" priority="580" operator="equal">
      <formula>0</formula>
    </cfRule>
  </conditionalFormatting>
  <conditionalFormatting sqref="A370:B370 H370:L370 N370:XFD370">
    <cfRule type="cellIs" dxfId="446" priority="579" operator="equal">
      <formula>0</formula>
    </cfRule>
  </conditionalFormatting>
  <conditionalFormatting sqref="A378:B378 H378:L378 N378:XFD378">
    <cfRule type="cellIs" dxfId="445" priority="578" operator="equal">
      <formula>0</formula>
    </cfRule>
  </conditionalFormatting>
  <conditionalFormatting sqref="A382:B382 H382:L382 N382:XFD382">
    <cfRule type="cellIs" dxfId="444" priority="577" operator="equal">
      <formula>0</formula>
    </cfRule>
  </conditionalFormatting>
  <conditionalFormatting sqref="A315:B315 H315:L315 N315:XFD315">
    <cfRule type="cellIs" dxfId="443" priority="576" operator="equal">
      <formula>0</formula>
    </cfRule>
  </conditionalFormatting>
  <conditionalFormatting sqref="A318:B318 H318:L318 N318:XFD318">
    <cfRule type="cellIs" dxfId="442" priority="575" operator="equal">
      <formula>0</formula>
    </cfRule>
  </conditionalFormatting>
  <conditionalFormatting sqref="A323:B323 H323:L323 N323:XFD323">
    <cfRule type="cellIs" dxfId="441" priority="574" operator="equal">
      <formula>0</formula>
    </cfRule>
  </conditionalFormatting>
  <conditionalFormatting sqref="A328:B328 H328:L328 N328:XFD328">
    <cfRule type="cellIs" dxfId="440" priority="573" operator="equal">
      <formula>0</formula>
    </cfRule>
  </conditionalFormatting>
  <conditionalFormatting sqref="A334:B334 H334:L334 N334:XFD334">
    <cfRule type="cellIs" dxfId="439" priority="572" operator="equal">
      <formula>0</formula>
    </cfRule>
  </conditionalFormatting>
  <conditionalFormatting sqref="A309:B309 H309:L309 N309:XFD309">
    <cfRule type="cellIs" dxfId="438" priority="571" operator="equal">
      <formula>0</formula>
    </cfRule>
  </conditionalFormatting>
  <conditionalFormatting sqref="A304:B304 H304:L304 N304:XFD304">
    <cfRule type="cellIs" dxfId="437" priority="570" operator="equal">
      <formula>0</formula>
    </cfRule>
  </conditionalFormatting>
  <conditionalFormatting sqref="A287:B287 H287:L287 N287:XFD287">
    <cfRule type="cellIs" dxfId="436" priority="569" operator="equal">
      <formula>0</formula>
    </cfRule>
  </conditionalFormatting>
  <conditionalFormatting sqref="A290:B290 H290:L290 N290:XFD290">
    <cfRule type="cellIs" dxfId="435" priority="568" operator="equal">
      <formula>0</formula>
    </cfRule>
  </conditionalFormatting>
  <conditionalFormatting sqref="A296:B296 H296:L296 N296:XFD296">
    <cfRule type="cellIs" dxfId="434" priority="567" operator="equal">
      <formula>0</formula>
    </cfRule>
  </conditionalFormatting>
  <conditionalFormatting sqref="A299:B299 H299:L299 N299:XFD299">
    <cfRule type="cellIs" dxfId="433" priority="566" operator="equal">
      <formula>0</formula>
    </cfRule>
  </conditionalFormatting>
  <conditionalFormatting sqref="A271:B271 H271:L271 N271:XFD271">
    <cfRule type="cellIs" dxfId="432" priority="565" operator="equal">
      <formula>0</formula>
    </cfRule>
  </conditionalFormatting>
  <conditionalFormatting sqref="A278:B278 H278:L278 N278:XFD278">
    <cfRule type="cellIs" dxfId="431" priority="564" operator="equal">
      <formula>0</formula>
    </cfRule>
  </conditionalFormatting>
  <conditionalFormatting sqref="A281:B281 H281:L281 N281:XFD281">
    <cfRule type="cellIs" dxfId="430" priority="563" operator="equal">
      <formula>0</formula>
    </cfRule>
  </conditionalFormatting>
  <conditionalFormatting sqref="A284:B284 H284:L284 N284:XFD284">
    <cfRule type="cellIs" dxfId="429" priority="562" operator="equal">
      <formula>0</formula>
    </cfRule>
  </conditionalFormatting>
  <conditionalFormatting sqref="A238:B238 H238:L238 N238:XFD238">
    <cfRule type="cellIs" dxfId="428" priority="561" operator="equal">
      <formula>0</formula>
    </cfRule>
  </conditionalFormatting>
  <conditionalFormatting sqref="A245:B245 H245:L245 N245:XFD245">
    <cfRule type="cellIs" dxfId="427" priority="560" operator="equal">
      <formula>0</formula>
    </cfRule>
  </conditionalFormatting>
  <conditionalFormatting sqref="A252:B252 H252:L252 N252:XFD252">
    <cfRule type="cellIs" dxfId="426" priority="559" operator="equal">
      <formula>0</formula>
    </cfRule>
  </conditionalFormatting>
  <conditionalFormatting sqref="A255:B255 H255:L255 N255:XFD255">
    <cfRule type="cellIs" dxfId="425" priority="558" operator="equal">
      <formula>0</formula>
    </cfRule>
  </conditionalFormatting>
  <conditionalFormatting sqref="A259:B259 H259:L259 N259:XFD259">
    <cfRule type="cellIs" dxfId="424" priority="557" operator="equal">
      <formula>0</formula>
    </cfRule>
  </conditionalFormatting>
  <conditionalFormatting sqref="A262:B262 H262:L262 N262:XFD262">
    <cfRule type="cellIs" dxfId="423" priority="556" operator="equal">
      <formula>0</formula>
    </cfRule>
  </conditionalFormatting>
  <conditionalFormatting sqref="A339:XFD339">
    <cfRule type="cellIs" dxfId="422" priority="388" operator="equal">
      <formula>0</formula>
    </cfRule>
  </conditionalFormatting>
  <conditionalFormatting sqref="A322:XFD322">
    <cfRule type="cellIs" dxfId="421" priority="387" operator="equal">
      <formula>0</formula>
    </cfRule>
  </conditionalFormatting>
  <conditionalFormatting sqref="A314:XFD314">
    <cfRule type="cellIs" dxfId="420" priority="386" operator="equal">
      <formula>0</formula>
    </cfRule>
  </conditionalFormatting>
  <conditionalFormatting sqref="A295:XFD295">
    <cfRule type="cellIs" dxfId="419" priority="385" operator="equal">
      <formula>0</formula>
    </cfRule>
  </conditionalFormatting>
  <conditionalFormatting sqref="A277:XFD277">
    <cfRule type="cellIs" dxfId="418" priority="384" operator="equal">
      <formula>0</formula>
    </cfRule>
  </conditionalFormatting>
  <conditionalFormatting sqref="A192:XFD192">
    <cfRule type="cellIs" dxfId="417" priority="383" operator="equal">
      <formula>0</formula>
    </cfRule>
  </conditionalFormatting>
  <conditionalFormatting sqref="A46:XFD46">
    <cfRule type="cellIs" dxfId="416" priority="382" operator="equal">
      <formula>0</formula>
    </cfRule>
  </conditionalFormatting>
  <conditionalFormatting sqref="A9:XFD9">
    <cfRule type="cellIs" dxfId="415" priority="381" operator="equal">
      <formula>0</formula>
    </cfRule>
  </conditionalFormatting>
  <conditionalFormatting sqref="C10:D10">
    <cfRule type="cellIs" dxfId="414" priority="380" operator="equal">
      <formula>0</formula>
    </cfRule>
  </conditionalFormatting>
  <conditionalFormatting sqref="C19:G19">
    <cfRule type="cellIs" dxfId="413" priority="378" operator="equal">
      <formula>0</formula>
    </cfRule>
  </conditionalFormatting>
  <conditionalFormatting sqref="C25:G25">
    <cfRule type="cellIs" dxfId="412" priority="377" operator="equal">
      <formula>0</formula>
    </cfRule>
  </conditionalFormatting>
  <conditionalFormatting sqref="C35:G35">
    <cfRule type="cellIs" dxfId="411" priority="375" operator="equal">
      <formula>0</formula>
    </cfRule>
  </conditionalFormatting>
  <conditionalFormatting sqref="C39:G39">
    <cfRule type="cellIs" dxfId="410" priority="374" operator="equal">
      <formula>0</formula>
    </cfRule>
  </conditionalFormatting>
  <conditionalFormatting sqref="C47:G47">
    <cfRule type="cellIs" dxfId="409" priority="373" operator="equal">
      <formula>0</formula>
    </cfRule>
  </conditionalFormatting>
  <conditionalFormatting sqref="C54:E54">
    <cfRule type="cellIs" dxfId="408" priority="372" operator="equal">
      <formula>0</formula>
    </cfRule>
  </conditionalFormatting>
  <conditionalFormatting sqref="C65:G65">
    <cfRule type="cellIs" dxfId="407" priority="369" operator="equal">
      <formula>0</formula>
    </cfRule>
  </conditionalFormatting>
  <conditionalFormatting sqref="C70:E70">
    <cfRule type="cellIs" dxfId="406" priority="368" operator="equal">
      <formula>0</formula>
    </cfRule>
  </conditionalFormatting>
  <conditionalFormatting sqref="C75:G75">
    <cfRule type="cellIs" dxfId="405" priority="367" operator="equal">
      <formula>0</formula>
    </cfRule>
  </conditionalFormatting>
  <conditionalFormatting sqref="C79:G79">
    <cfRule type="cellIs" dxfId="404" priority="366" operator="equal">
      <formula>0</formula>
    </cfRule>
  </conditionalFormatting>
  <conditionalFormatting sqref="C85:G85">
    <cfRule type="cellIs" dxfId="403" priority="364" operator="equal">
      <formula>0</formula>
    </cfRule>
  </conditionalFormatting>
  <conditionalFormatting sqref="C90:E90">
    <cfRule type="cellIs" dxfId="402" priority="363" operator="equal">
      <formula>0</formula>
    </cfRule>
  </conditionalFormatting>
  <conditionalFormatting sqref="C95:G95">
    <cfRule type="cellIs" dxfId="401" priority="362" operator="equal">
      <formula>0</formula>
    </cfRule>
  </conditionalFormatting>
  <conditionalFormatting sqref="C110:G110">
    <cfRule type="cellIs" dxfId="400" priority="358" operator="equal">
      <formula>0</formula>
    </cfRule>
  </conditionalFormatting>
  <conditionalFormatting sqref="C112:G112">
    <cfRule type="cellIs" dxfId="399" priority="357" operator="equal">
      <formula>0</formula>
    </cfRule>
  </conditionalFormatting>
  <conditionalFormatting sqref="C125:G125">
    <cfRule type="cellIs" dxfId="398" priority="352" operator="equal">
      <formula>0</formula>
    </cfRule>
  </conditionalFormatting>
  <conditionalFormatting sqref="C133:G133">
    <cfRule type="cellIs" dxfId="397" priority="349" operator="equal">
      <formula>0</formula>
    </cfRule>
  </conditionalFormatting>
  <conditionalFormatting sqref="C137:G137">
    <cfRule type="cellIs" dxfId="396" priority="348" operator="equal">
      <formula>0</formula>
    </cfRule>
  </conditionalFormatting>
  <conditionalFormatting sqref="C145:G145">
    <cfRule type="cellIs" dxfId="395" priority="346" operator="equal">
      <formula>0</formula>
    </cfRule>
  </conditionalFormatting>
  <conditionalFormatting sqref="C160:G160">
    <cfRule type="cellIs" dxfId="394" priority="343" operator="equal">
      <formula>0</formula>
    </cfRule>
  </conditionalFormatting>
  <conditionalFormatting sqref="C176:G176">
    <cfRule type="cellIs" dxfId="393" priority="339" operator="equal">
      <formula>0</formula>
    </cfRule>
  </conditionalFormatting>
  <conditionalFormatting sqref="C198:G198">
    <cfRule type="cellIs" dxfId="392" priority="335" operator="equal">
      <formula>0</formula>
    </cfRule>
  </conditionalFormatting>
  <conditionalFormatting sqref="C201:F201">
    <cfRule type="cellIs" dxfId="391" priority="334" operator="equal">
      <formula>0</formula>
    </cfRule>
  </conditionalFormatting>
  <conditionalFormatting sqref="C205:F205">
    <cfRule type="cellIs" dxfId="390" priority="333" operator="equal">
      <formula>0</formula>
    </cfRule>
  </conditionalFormatting>
  <conditionalFormatting sqref="C208:E208">
    <cfRule type="cellIs" dxfId="389" priority="332" operator="equal">
      <formula>0</formula>
    </cfRule>
  </conditionalFormatting>
  <conditionalFormatting sqref="C214:G214">
    <cfRule type="cellIs" dxfId="388" priority="331" operator="equal">
      <formula>0</formula>
    </cfRule>
  </conditionalFormatting>
  <conditionalFormatting sqref="C218:G218">
    <cfRule type="cellIs" dxfId="387" priority="330" operator="equal">
      <formula>0</formula>
    </cfRule>
  </conditionalFormatting>
  <conditionalFormatting sqref="C227:G227">
    <cfRule type="cellIs" dxfId="386" priority="329" operator="equal">
      <formula>0</formula>
    </cfRule>
  </conditionalFormatting>
  <conditionalFormatting sqref="C233:G233">
    <cfRule type="cellIs" dxfId="385" priority="328" operator="equal">
      <formula>0</formula>
    </cfRule>
  </conditionalFormatting>
  <conditionalFormatting sqref="C238:G238">
    <cfRule type="cellIs" dxfId="384" priority="327" operator="equal">
      <formula>0</formula>
    </cfRule>
  </conditionalFormatting>
  <conditionalFormatting sqref="C252:G252">
    <cfRule type="cellIs" dxfId="383" priority="325" operator="equal">
      <formula>0</formula>
    </cfRule>
  </conditionalFormatting>
  <conditionalFormatting sqref="C255:G255">
    <cfRule type="cellIs" dxfId="382" priority="324" operator="equal">
      <formula>0</formula>
    </cfRule>
  </conditionalFormatting>
  <conditionalFormatting sqref="C259:G259">
    <cfRule type="cellIs" dxfId="381" priority="323" operator="equal">
      <formula>0</formula>
    </cfRule>
  </conditionalFormatting>
  <conditionalFormatting sqref="C262:G262">
    <cfRule type="cellIs" dxfId="380" priority="322" operator="equal">
      <formula>0</formula>
    </cfRule>
  </conditionalFormatting>
  <conditionalFormatting sqref="C271:G271">
    <cfRule type="cellIs" dxfId="379" priority="321" operator="equal">
      <formula>0</formula>
    </cfRule>
  </conditionalFormatting>
  <conditionalFormatting sqref="C290:E290">
    <cfRule type="cellIs" dxfId="378" priority="317" operator="equal">
      <formula>0</formula>
    </cfRule>
  </conditionalFormatting>
  <conditionalFormatting sqref="C304:F304">
    <cfRule type="cellIs" dxfId="377" priority="314" operator="equal">
      <formula>0</formula>
    </cfRule>
  </conditionalFormatting>
  <conditionalFormatting sqref="C309:F309">
    <cfRule type="cellIs" dxfId="376" priority="313" operator="equal">
      <formula>0</formula>
    </cfRule>
  </conditionalFormatting>
  <conditionalFormatting sqref="C318:F318">
    <cfRule type="cellIs" dxfId="375" priority="311" operator="equal">
      <formula>0</formula>
    </cfRule>
  </conditionalFormatting>
  <conditionalFormatting sqref="C323:E323">
    <cfRule type="cellIs" dxfId="374" priority="310" operator="equal">
      <formula>0</formula>
    </cfRule>
  </conditionalFormatting>
  <conditionalFormatting sqref="C328:G328">
    <cfRule type="cellIs" dxfId="373" priority="309" operator="equal">
      <formula>0</formula>
    </cfRule>
  </conditionalFormatting>
  <conditionalFormatting sqref="C334:G334">
    <cfRule type="cellIs" dxfId="372" priority="308" operator="equal">
      <formula>0</formula>
    </cfRule>
  </conditionalFormatting>
  <conditionalFormatting sqref="C340:G340">
    <cfRule type="cellIs" dxfId="371" priority="307" operator="equal">
      <formula>0</formula>
    </cfRule>
  </conditionalFormatting>
  <conditionalFormatting sqref="C344:G344">
    <cfRule type="cellIs" dxfId="370" priority="306" operator="equal">
      <formula>0</formula>
    </cfRule>
  </conditionalFormatting>
  <conditionalFormatting sqref="C352:G352">
    <cfRule type="cellIs" dxfId="369" priority="305" operator="equal">
      <formula>0</formula>
    </cfRule>
  </conditionalFormatting>
  <conditionalFormatting sqref="C356:G356">
    <cfRule type="cellIs" dxfId="368" priority="304" operator="equal">
      <formula>0</formula>
    </cfRule>
  </conditionalFormatting>
  <conditionalFormatting sqref="C361:G361">
    <cfRule type="cellIs" dxfId="367" priority="303" operator="equal">
      <formula>0</formula>
    </cfRule>
  </conditionalFormatting>
  <conditionalFormatting sqref="C364:F364">
    <cfRule type="cellIs" dxfId="366" priority="302" operator="equal">
      <formula>0</formula>
    </cfRule>
  </conditionalFormatting>
  <conditionalFormatting sqref="C370:E370">
    <cfRule type="cellIs" dxfId="365" priority="301" operator="equal">
      <formula>0</formula>
    </cfRule>
  </conditionalFormatting>
  <conditionalFormatting sqref="C378:G378">
    <cfRule type="cellIs" dxfId="364" priority="300" operator="equal">
      <formula>0</formula>
    </cfRule>
  </conditionalFormatting>
  <conditionalFormatting sqref="C382:G382">
    <cfRule type="cellIs" dxfId="363" priority="299" operator="equal">
      <formula>0</formula>
    </cfRule>
  </conditionalFormatting>
  <conditionalFormatting sqref="A186:B186 H186:L186 N186:XFD186">
    <cfRule type="cellIs" dxfId="362" priority="297" operator="equal">
      <formula>0</formula>
    </cfRule>
  </conditionalFormatting>
  <conditionalFormatting sqref="C186:G186">
    <cfRule type="cellIs" dxfId="361" priority="294" operator="equal">
      <formula>0</formula>
    </cfRule>
  </conditionalFormatting>
  <conditionalFormatting sqref="A197:XFD197">
    <cfRule type="cellIs" dxfId="360" priority="293" operator="equal">
      <formula>0</formula>
    </cfRule>
  </conditionalFormatting>
  <conditionalFormatting sqref="C315">
    <cfRule type="cellIs" dxfId="359" priority="292" operator="equal">
      <formula>0</formula>
    </cfRule>
  </conditionalFormatting>
  <conditionalFormatting sqref="D315">
    <cfRule type="cellIs" dxfId="358" priority="291" operator="equal">
      <formula>0</formula>
    </cfRule>
  </conditionalFormatting>
  <conditionalFormatting sqref="E315">
    <cfRule type="cellIs" dxfId="357" priority="290" operator="equal">
      <formula>0</formula>
    </cfRule>
  </conditionalFormatting>
  <conditionalFormatting sqref="F315">
    <cfRule type="cellIs" dxfId="356" priority="289" operator="equal">
      <formula>0</formula>
    </cfRule>
  </conditionalFormatting>
  <conditionalFormatting sqref="G315">
    <cfRule type="cellIs" dxfId="355" priority="288" operator="equal">
      <formula>0</formula>
    </cfRule>
  </conditionalFormatting>
  <conditionalFormatting sqref="C278">
    <cfRule type="cellIs" dxfId="354" priority="287" operator="equal">
      <formula>0</formula>
    </cfRule>
  </conditionalFormatting>
  <conditionalFormatting sqref="D278">
    <cfRule type="cellIs" dxfId="353" priority="286" operator="equal">
      <formula>0</formula>
    </cfRule>
  </conditionalFormatting>
  <conditionalFormatting sqref="E278">
    <cfRule type="cellIs" dxfId="352" priority="285" operator="equal">
      <formula>0</formula>
    </cfRule>
  </conditionalFormatting>
  <conditionalFormatting sqref="F278">
    <cfRule type="cellIs" dxfId="351" priority="284" operator="equal">
      <formula>0</formula>
    </cfRule>
  </conditionalFormatting>
  <conditionalFormatting sqref="G278">
    <cfRule type="cellIs" dxfId="350" priority="283" operator="equal">
      <formula>0</formula>
    </cfRule>
  </conditionalFormatting>
  <conditionalFormatting sqref="C193">
    <cfRule type="cellIs" dxfId="349" priority="282" operator="equal">
      <formula>0</formula>
    </cfRule>
  </conditionalFormatting>
  <conditionalFormatting sqref="D193">
    <cfRule type="cellIs" dxfId="348" priority="281" operator="equal">
      <formula>0</formula>
    </cfRule>
  </conditionalFormatting>
  <conditionalFormatting sqref="E193">
    <cfRule type="cellIs" dxfId="347" priority="280" operator="equal">
      <formula>0</formula>
    </cfRule>
  </conditionalFormatting>
  <conditionalFormatting sqref="F193">
    <cfRule type="cellIs" dxfId="346" priority="279" operator="equal">
      <formula>0</formula>
    </cfRule>
  </conditionalFormatting>
  <conditionalFormatting sqref="G193">
    <cfRule type="cellIs" dxfId="345" priority="278" operator="equal">
      <formula>0</formula>
    </cfRule>
  </conditionalFormatting>
  <conditionalFormatting sqref="C183">
    <cfRule type="cellIs" dxfId="344" priority="277" operator="equal">
      <formula>0</formula>
    </cfRule>
  </conditionalFormatting>
  <conditionalFormatting sqref="D183">
    <cfRule type="cellIs" dxfId="343" priority="276" operator="equal">
      <formula>0</formula>
    </cfRule>
  </conditionalFormatting>
  <conditionalFormatting sqref="E183">
    <cfRule type="cellIs" dxfId="342" priority="275" operator="equal">
      <formula>0</formula>
    </cfRule>
  </conditionalFormatting>
  <conditionalFormatting sqref="F183">
    <cfRule type="cellIs" dxfId="341" priority="274" operator="equal">
      <formula>0</formula>
    </cfRule>
  </conditionalFormatting>
  <conditionalFormatting sqref="G183">
    <cfRule type="cellIs" dxfId="340" priority="273" operator="equal">
      <formula>0</formula>
    </cfRule>
  </conditionalFormatting>
  <conditionalFormatting sqref="C142">
    <cfRule type="cellIs" dxfId="339" priority="272" operator="equal">
      <formula>0</formula>
    </cfRule>
  </conditionalFormatting>
  <conditionalFormatting sqref="D142">
    <cfRule type="cellIs" dxfId="338" priority="271" operator="equal">
      <formula>0</formula>
    </cfRule>
  </conditionalFormatting>
  <conditionalFormatting sqref="E142">
    <cfRule type="cellIs" dxfId="337" priority="270" operator="equal">
      <formula>0</formula>
    </cfRule>
  </conditionalFormatting>
  <conditionalFormatting sqref="F142:G142">
    <cfRule type="cellIs" dxfId="336" priority="269" operator="equal">
      <formula>0</formula>
    </cfRule>
  </conditionalFormatting>
  <conditionalFormatting sqref="C130">
    <cfRule type="cellIs" dxfId="335" priority="268" operator="equal">
      <formula>0</formula>
    </cfRule>
  </conditionalFormatting>
  <conditionalFormatting sqref="D130">
    <cfRule type="cellIs" dxfId="334" priority="267" operator="equal">
      <formula>0</formula>
    </cfRule>
  </conditionalFormatting>
  <conditionalFormatting sqref="E130">
    <cfRule type="cellIs" dxfId="333" priority="266" operator="equal">
      <formula>0</formula>
    </cfRule>
  </conditionalFormatting>
  <conditionalFormatting sqref="F130">
    <cfRule type="cellIs" dxfId="332" priority="265" operator="equal">
      <formula>0</formula>
    </cfRule>
  </conditionalFormatting>
  <conditionalFormatting sqref="G130">
    <cfRule type="cellIs" dxfId="331" priority="264" operator="equal">
      <formula>0</formula>
    </cfRule>
  </conditionalFormatting>
  <conditionalFormatting sqref="C103">
    <cfRule type="cellIs" dxfId="330" priority="263" operator="equal">
      <formula>0</formula>
    </cfRule>
  </conditionalFormatting>
  <conditionalFormatting sqref="D103">
    <cfRule type="cellIs" dxfId="329" priority="262" operator="equal">
      <formula>0</formula>
    </cfRule>
  </conditionalFormatting>
  <conditionalFormatting sqref="E103">
    <cfRule type="cellIs" dxfId="328" priority="261" operator="equal">
      <formula>0</formula>
    </cfRule>
  </conditionalFormatting>
  <conditionalFormatting sqref="G103">
    <cfRule type="cellIs" dxfId="327" priority="259" operator="equal">
      <formula>0</formula>
    </cfRule>
  </conditionalFormatting>
  <conditionalFormatting sqref="G62">
    <cfRule type="cellIs" dxfId="326" priority="258" operator="equal">
      <formula>0</formula>
    </cfRule>
  </conditionalFormatting>
  <conditionalFormatting sqref="F62">
    <cfRule type="cellIs" dxfId="325" priority="257" operator="equal">
      <formula>0</formula>
    </cfRule>
  </conditionalFormatting>
  <conditionalFormatting sqref="E62">
    <cfRule type="cellIs" dxfId="324" priority="256" operator="equal">
      <formula>0</formula>
    </cfRule>
  </conditionalFormatting>
  <conditionalFormatting sqref="D62">
    <cfRule type="cellIs" dxfId="323" priority="255" operator="equal">
      <formula>0</formula>
    </cfRule>
  </conditionalFormatting>
  <conditionalFormatting sqref="C62">
    <cfRule type="cellIs" dxfId="322" priority="254" operator="equal">
      <formula>0</formula>
    </cfRule>
  </conditionalFormatting>
  <conditionalFormatting sqref="C16">
    <cfRule type="cellIs" dxfId="321" priority="253" operator="equal">
      <formula>0</formula>
    </cfRule>
  </conditionalFormatting>
  <conditionalFormatting sqref="D16">
    <cfRule type="cellIs" dxfId="320" priority="252" operator="equal">
      <formula>0</formula>
    </cfRule>
  </conditionalFormatting>
  <conditionalFormatting sqref="G16">
    <cfRule type="cellIs" dxfId="319" priority="251" operator="equal">
      <formula>0</formula>
    </cfRule>
  </conditionalFormatting>
  <conditionalFormatting sqref="F16">
    <cfRule type="cellIs" dxfId="318" priority="250" operator="equal">
      <formula>0</formula>
    </cfRule>
  </conditionalFormatting>
  <conditionalFormatting sqref="E16">
    <cfRule type="cellIs" dxfId="317" priority="249" operator="equal">
      <formula>0</formula>
    </cfRule>
  </conditionalFormatting>
  <conditionalFormatting sqref="G10">
    <cfRule type="cellIs" dxfId="316" priority="248" operator="equal">
      <formula>0</formula>
    </cfRule>
  </conditionalFormatting>
  <conditionalFormatting sqref="F10">
    <cfRule type="cellIs" dxfId="315" priority="247" operator="equal">
      <formula>0</formula>
    </cfRule>
  </conditionalFormatting>
  <conditionalFormatting sqref="E10">
    <cfRule type="cellIs" dxfId="314" priority="246" operator="equal">
      <formula>0</formula>
    </cfRule>
  </conditionalFormatting>
  <conditionalFormatting sqref="C30">
    <cfRule type="cellIs" dxfId="313" priority="245" operator="equal">
      <formula>0</formula>
    </cfRule>
  </conditionalFormatting>
  <conditionalFormatting sqref="D30">
    <cfRule type="cellIs" dxfId="312" priority="244" operator="equal">
      <formula>0</formula>
    </cfRule>
  </conditionalFormatting>
  <conditionalFormatting sqref="E30">
    <cfRule type="cellIs" dxfId="311" priority="243" operator="equal">
      <formula>0</formula>
    </cfRule>
  </conditionalFormatting>
  <conditionalFormatting sqref="F30">
    <cfRule type="cellIs" dxfId="310" priority="242" operator="equal">
      <formula>0</formula>
    </cfRule>
  </conditionalFormatting>
  <conditionalFormatting sqref="G30">
    <cfRule type="cellIs" dxfId="309" priority="241" operator="equal">
      <formula>0</formula>
    </cfRule>
  </conditionalFormatting>
  <conditionalFormatting sqref="F54">
    <cfRule type="cellIs" dxfId="308" priority="240" operator="equal">
      <formula>0</formula>
    </cfRule>
  </conditionalFormatting>
  <conditionalFormatting sqref="G54">
    <cfRule type="cellIs" dxfId="307" priority="239" operator="equal">
      <formula>0</formula>
    </cfRule>
  </conditionalFormatting>
  <conditionalFormatting sqref="C58">
    <cfRule type="cellIs" dxfId="306" priority="238" operator="equal">
      <formula>0</formula>
    </cfRule>
  </conditionalFormatting>
  <conditionalFormatting sqref="D58">
    <cfRule type="cellIs" dxfId="305" priority="237" operator="equal">
      <formula>0</formula>
    </cfRule>
  </conditionalFormatting>
  <conditionalFormatting sqref="E58">
    <cfRule type="cellIs" dxfId="304" priority="236" operator="equal">
      <formula>0</formula>
    </cfRule>
  </conditionalFormatting>
  <conditionalFormatting sqref="F58">
    <cfRule type="cellIs" dxfId="303" priority="235" operator="equal">
      <formula>0</formula>
    </cfRule>
  </conditionalFormatting>
  <conditionalFormatting sqref="G58">
    <cfRule type="cellIs" dxfId="302" priority="234" operator="equal">
      <formula>0</formula>
    </cfRule>
  </conditionalFormatting>
  <conditionalFormatting sqref="C82">
    <cfRule type="cellIs" dxfId="301" priority="233" operator="equal">
      <formula>0</formula>
    </cfRule>
  </conditionalFormatting>
  <conditionalFormatting sqref="D82">
    <cfRule type="cellIs" dxfId="300" priority="232" operator="equal">
      <formula>0</formula>
    </cfRule>
  </conditionalFormatting>
  <conditionalFormatting sqref="E82">
    <cfRule type="cellIs" dxfId="299" priority="231" operator="equal">
      <formula>0</formula>
    </cfRule>
  </conditionalFormatting>
  <conditionalFormatting sqref="F82">
    <cfRule type="cellIs" dxfId="298" priority="230" operator="equal">
      <formula>0</formula>
    </cfRule>
  </conditionalFormatting>
  <conditionalFormatting sqref="G82">
    <cfRule type="cellIs" dxfId="297" priority="229" operator="equal">
      <formula>0</formula>
    </cfRule>
  </conditionalFormatting>
  <conditionalFormatting sqref="G90">
    <cfRule type="cellIs" dxfId="296" priority="228" operator="equal">
      <formula>0</formula>
    </cfRule>
  </conditionalFormatting>
  <conditionalFormatting sqref="F90">
    <cfRule type="cellIs" dxfId="295" priority="227" operator="equal">
      <formula>0</formula>
    </cfRule>
  </conditionalFormatting>
  <conditionalFormatting sqref="C99">
    <cfRule type="cellIs" dxfId="294" priority="226" operator="equal">
      <formula>0</formula>
    </cfRule>
  </conditionalFormatting>
  <conditionalFormatting sqref="D99">
    <cfRule type="cellIs" dxfId="293" priority="225" operator="equal">
      <formula>0</formula>
    </cfRule>
  </conditionalFormatting>
  <conditionalFormatting sqref="E99:F99">
    <cfRule type="cellIs" dxfId="292" priority="224" operator="equal">
      <formula>0</formula>
    </cfRule>
  </conditionalFormatting>
  <conditionalFormatting sqref="G99">
    <cfRule type="cellIs" dxfId="291" priority="222" operator="equal">
      <formula>0</formula>
    </cfRule>
  </conditionalFormatting>
  <conditionalFormatting sqref="C106">
    <cfRule type="cellIs" dxfId="290" priority="221" operator="equal">
      <formula>0</formula>
    </cfRule>
  </conditionalFormatting>
  <conditionalFormatting sqref="D106">
    <cfRule type="cellIs" dxfId="289" priority="220" operator="equal">
      <formula>0</formula>
    </cfRule>
  </conditionalFormatting>
  <conditionalFormatting sqref="G106">
    <cfRule type="cellIs" dxfId="288" priority="219" operator="equal">
      <formula>0</formula>
    </cfRule>
  </conditionalFormatting>
  <conditionalFormatting sqref="F106">
    <cfRule type="cellIs" dxfId="287" priority="218" operator="equal">
      <formula>0</formula>
    </cfRule>
  </conditionalFormatting>
  <conditionalFormatting sqref="E106">
    <cfRule type="cellIs" dxfId="286" priority="217" operator="equal">
      <formula>0</formula>
    </cfRule>
  </conditionalFormatting>
  <conditionalFormatting sqref="C117">
    <cfRule type="cellIs" dxfId="285" priority="216" operator="equal">
      <formula>0</formula>
    </cfRule>
  </conditionalFormatting>
  <conditionalFormatting sqref="D117">
    <cfRule type="cellIs" dxfId="284" priority="215" operator="equal">
      <formula>0</formula>
    </cfRule>
  </conditionalFormatting>
  <conditionalFormatting sqref="E117">
    <cfRule type="cellIs" dxfId="283" priority="214" operator="equal">
      <formula>0</formula>
    </cfRule>
  </conditionalFormatting>
  <conditionalFormatting sqref="F117">
    <cfRule type="cellIs" dxfId="282" priority="213" operator="equal">
      <formula>0</formula>
    </cfRule>
  </conditionalFormatting>
  <conditionalFormatting sqref="G117">
    <cfRule type="cellIs" dxfId="281" priority="212" operator="equal">
      <formula>0</formula>
    </cfRule>
  </conditionalFormatting>
  <conditionalFormatting sqref="C119">
    <cfRule type="cellIs" dxfId="280" priority="211" operator="equal">
      <formula>0</formula>
    </cfRule>
  </conditionalFormatting>
  <conditionalFormatting sqref="C121">
    <cfRule type="cellIs" dxfId="279" priority="210" operator="equal">
      <formula>0</formula>
    </cfRule>
  </conditionalFormatting>
  <conditionalFormatting sqref="D121">
    <cfRule type="cellIs" dxfId="278" priority="209" operator="equal">
      <formula>0</formula>
    </cfRule>
  </conditionalFormatting>
  <conditionalFormatting sqref="E121">
    <cfRule type="cellIs" dxfId="277" priority="208" operator="equal">
      <formula>0</formula>
    </cfRule>
  </conditionalFormatting>
  <conditionalFormatting sqref="F121">
    <cfRule type="cellIs" dxfId="276" priority="207" operator="equal">
      <formula>0</formula>
    </cfRule>
  </conditionalFormatting>
  <conditionalFormatting sqref="G121">
    <cfRule type="cellIs" dxfId="275" priority="206" operator="equal">
      <formula>0</formula>
    </cfRule>
  </conditionalFormatting>
  <conditionalFormatting sqref="D123">
    <cfRule type="cellIs" dxfId="274" priority="205" operator="equal">
      <formula>0</formula>
    </cfRule>
  </conditionalFormatting>
  <conditionalFormatting sqref="C123">
    <cfRule type="cellIs" dxfId="273" priority="204" operator="equal">
      <formula>0</formula>
    </cfRule>
  </conditionalFormatting>
  <conditionalFormatting sqref="E123">
    <cfRule type="cellIs" dxfId="272" priority="203" operator="equal">
      <formula>0</formula>
    </cfRule>
  </conditionalFormatting>
  <conditionalFormatting sqref="F123">
    <cfRule type="cellIs" dxfId="271" priority="202" operator="equal">
      <formula>0</formula>
    </cfRule>
  </conditionalFormatting>
  <conditionalFormatting sqref="G123">
    <cfRule type="cellIs" dxfId="270" priority="201" operator="equal">
      <formula>0</formula>
    </cfRule>
  </conditionalFormatting>
  <conditionalFormatting sqref="D119">
    <cfRule type="cellIs" dxfId="269" priority="200" operator="equal">
      <formula>0</formula>
    </cfRule>
  </conditionalFormatting>
  <conditionalFormatting sqref="E119">
    <cfRule type="cellIs" dxfId="268" priority="199" operator="equal">
      <formula>0</formula>
    </cfRule>
  </conditionalFormatting>
  <conditionalFormatting sqref="F119">
    <cfRule type="cellIs" dxfId="267" priority="198" operator="equal">
      <formula>0</formula>
    </cfRule>
  </conditionalFormatting>
  <conditionalFormatting sqref="G119">
    <cfRule type="cellIs" dxfId="266" priority="197" operator="equal">
      <formula>0</formula>
    </cfRule>
  </conditionalFormatting>
  <conditionalFormatting sqref="C128">
    <cfRule type="cellIs" dxfId="265" priority="196" operator="equal">
      <formula>0</formula>
    </cfRule>
  </conditionalFormatting>
  <conditionalFormatting sqref="D128">
    <cfRule type="cellIs" dxfId="264" priority="195" operator="equal">
      <formula>0</formula>
    </cfRule>
  </conditionalFormatting>
  <conditionalFormatting sqref="E128">
    <cfRule type="cellIs" dxfId="263" priority="194" operator="equal">
      <formula>0</formula>
    </cfRule>
  </conditionalFormatting>
  <conditionalFormatting sqref="F128">
    <cfRule type="cellIs" dxfId="262" priority="193" operator="equal">
      <formula>0</formula>
    </cfRule>
  </conditionalFormatting>
  <conditionalFormatting sqref="G128">
    <cfRule type="cellIs" dxfId="261" priority="192" operator="equal">
      <formula>0</formula>
    </cfRule>
  </conditionalFormatting>
  <conditionalFormatting sqref="C150">
    <cfRule type="cellIs" dxfId="260" priority="191" operator="equal">
      <formula>0</formula>
    </cfRule>
  </conditionalFormatting>
  <conditionalFormatting sqref="D150">
    <cfRule type="cellIs" dxfId="259" priority="190" operator="equal">
      <formula>0</formula>
    </cfRule>
  </conditionalFormatting>
  <conditionalFormatting sqref="E150:G150">
    <cfRule type="cellIs" dxfId="258" priority="189" operator="equal">
      <formula>0</formula>
    </cfRule>
  </conditionalFormatting>
  <conditionalFormatting sqref="C155">
    <cfRule type="cellIs" dxfId="257" priority="188" operator="equal">
      <formula>0</formula>
    </cfRule>
  </conditionalFormatting>
  <conditionalFormatting sqref="D155">
    <cfRule type="cellIs" dxfId="256" priority="187" operator="equal">
      <formula>0</formula>
    </cfRule>
  </conditionalFormatting>
  <conditionalFormatting sqref="E155">
    <cfRule type="cellIs" dxfId="255" priority="186" operator="equal">
      <formula>0</formula>
    </cfRule>
  </conditionalFormatting>
  <conditionalFormatting sqref="F155">
    <cfRule type="cellIs" dxfId="254" priority="185" operator="equal">
      <formula>0</formula>
    </cfRule>
  </conditionalFormatting>
  <conditionalFormatting sqref="G155">
    <cfRule type="cellIs" dxfId="253" priority="184" operator="equal">
      <formula>0</formula>
    </cfRule>
  </conditionalFormatting>
  <conditionalFormatting sqref="C164">
    <cfRule type="cellIs" dxfId="252" priority="183" operator="equal">
      <formula>0</formula>
    </cfRule>
  </conditionalFormatting>
  <conditionalFormatting sqref="D164">
    <cfRule type="cellIs" dxfId="251" priority="182" operator="equal">
      <formula>0</formula>
    </cfRule>
  </conditionalFormatting>
  <conditionalFormatting sqref="E164">
    <cfRule type="cellIs" dxfId="250" priority="181" operator="equal">
      <formula>0</formula>
    </cfRule>
  </conditionalFormatting>
  <conditionalFormatting sqref="F164">
    <cfRule type="cellIs" dxfId="249" priority="180" operator="equal">
      <formula>0</formula>
    </cfRule>
  </conditionalFormatting>
  <conditionalFormatting sqref="G164">
    <cfRule type="cellIs" dxfId="248" priority="179" operator="equal">
      <formula>0</formula>
    </cfRule>
  </conditionalFormatting>
  <conditionalFormatting sqref="C168">
    <cfRule type="cellIs" dxfId="247" priority="178" operator="equal">
      <formula>0</formula>
    </cfRule>
  </conditionalFormatting>
  <conditionalFormatting sqref="D168">
    <cfRule type="cellIs" dxfId="246" priority="177" operator="equal">
      <formula>0</formula>
    </cfRule>
  </conditionalFormatting>
  <conditionalFormatting sqref="E168">
    <cfRule type="cellIs" dxfId="245" priority="176" operator="equal">
      <formula>0</formula>
    </cfRule>
  </conditionalFormatting>
  <conditionalFormatting sqref="F168">
    <cfRule type="cellIs" dxfId="244" priority="175" operator="equal">
      <formula>0</formula>
    </cfRule>
  </conditionalFormatting>
  <conditionalFormatting sqref="G168">
    <cfRule type="cellIs" dxfId="243" priority="174" operator="equal">
      <formula>0</formula>
    </cfRule>
  </conditionalFormatting>
  <conditionalFormatting sqref="C172">
    <cfRule type="cellIs" dxfId="242" priority="173" operator="equal">
      <formula>0</formula>
    </cfRule>
  </conditionalFormatting>
  <conditionalFormatting sqref="D172">
    <cfRule type="cellIs" dxfId="241" priority="172" operator="equal">
      <formula>0</formula>
    </cfRule>
  </conditionalFormatting>
  <conditionalFormatting sqref="E172">
    <cfRule type="cellIs" dxfId="240" priority="171" operator="equal">
      <formula>0</formula>
    </cfRule>
  </conditionalFormatting>
  <conditionalFormatting sqref="F172">
    <cfRule type="cellIs" dxfId="239" priority="170" operator="equal">
      <formula>0</formula>
    </cfRule>
  </conditionalFormatting>
  <conditionalFormatting sqref="G172">
    <cfRule type="cellIs" dxfId="238" priority="169" operator="equal">
      <formula>0</formula>
    </cfRule>
  </conditionalFormatting>
  <conditionalFormatting sqref="G201">
    <cfRule type="cellIs" dxfId="237" priority="168" operator="equal">
      <formula>0</formula>
    </cfRule>
  </conditionalFormatting>
  <conditionalFormatting sqref="G205">
    <cfRule type="cellIs" dxfId="236" priority="167" operator="equal">
      <formula>0</formula>
    </cfRule>
  </conditionalFormatting>
  <conditionalFormatting sqref="F208">
    <cfRule type="cellIs" dxfId="235" priority="166" operator="equal">
      <formula>0</formula>
    </cfRule>
  </conditionalFormatting>
  <conditionalFormatting sqref="G208">
    <cfRule type="cellIs" dxfId="234" priority="165" operator="equal">
      <formula>0</formula>
    </cfRule>
  </conditionalFormatting>
  <conditionalFormatting sqref="C245">
    <cfRule type="cellIs" dxfId="233" priority="164" operator="equal">
      <formula>0</formula>
    </cfRule>
  </conditionalFormatting>
  <conditionalFormatting sqref="D245">
    <cfRule type="cellIs" dxfId="232" priority="163" operator="equal">
      <formula>0</formula>
    </cfRule>
  </conditionalFormatting>
  <conditionalFormatting sqref="E245">
    <cfRule type="cellIs" dxfId="231" priority="162" operator="equal">
      <formula>0</formula>
    </cfRule>
  </conditionalFormatting>
  <conditionalFormatting sqref="F245">
    <cfRule type="cellIs" dxfId="230" priority="161" operator="equal">
      <formula>0</formula>
    </cfRule>
  </conditionalFormatting>
  <conditionalFormatting sqref="G245">
    <cfRule type="cellIs" dxfId="229" priority="160" operator="equal">
      <formula>0</formula>
    </cfRule>
  </conditionalFormatting>
  <conditionalFormatting sqref="C281">
    <cfRule type="cellIs" dxfId="228" priority="159" operator="equal">
      <formula>0</formula>
    </cfRule>
  </conditionalFormatting>
  <conditionalFormatting sqref="D281">
    <cfRule type="cellIs" dxfId="227" priority="158" operator="equal">
      <formula>0</formula>
    </cfRule>
  </conditionalFormatting>
  <conditionalFormatting sqref="E281">
    <cfRule type="cellIs" dxfId="226" priority="157" operator="equal">
      <formula>0</formula>
    </cfRule>
  </conditionalFormatting>
  <conditionalFormatting sqref="F281">
    <cfRule type="cellIs" dxfId="225" priority="156" operator="equal">
      <formula>0</formula>
    </cfRule>
  </conditionalFormatting>
  <conditionalFormatting sqref="G281">
    <cfRule type="cellIs" dxfId="224" priority="155" operator="equal">
      <formula>0</formula>
    </cfRule>
  </conditionalFormatting>
  <conditionalFormatting sqref="C284">
    <cfRule type="cellIs" dxfId="223" priority="154" operator="equal">
      <formula>0</formula>
    </cfRule>
  </conditionalFormatting>
  <conditionalFormatting sqref="D284">
    <cfRule type="cellIs" dxfId="222" priority="153" operator="equal">
      <formula>0</formula>
    </cfRule>
  </conditionalFormatting>
  <conditionalFormatting sqref="E284">
    <cfRule type="cellIs" dxfId="221" priority="152" operator="equal">
      <formula>0</formula>
    </cfRule>
  </conditionalFormatting>
  <conditionalFormatting sqref="F284">
    <cfRule type="cellIs" dxfId="220" priority="151" operator="equal">
      <formula>0</formula>
    </cfRule>
  </conditionalFormatting>
  <conditionalFormatting sqref="G284">
    <cfRule type="cellIs" dxfId="219" priority="150" operator="equal">
      <formula>0</formula>
    </cfRule>
  </conditionalFormatting>
  <conditionalFormatting sqref="C287">
    <cfRule type="cellIs" dxfId="218" priority="149" operator="equal">
      <formula>0</formula>
    </cfRule>
  </conditionalFormatting>
  <conditionalFormatting sqref="D287">
    <cfRule type="cellIs" dxfId="217" priority="148" operator="equal">
      <formula>0</formula>
    </cfRule>
  </conditionalFormatting>
  <conditionalFormatting sqref="G287">
    <cfRule type="cellIs" dxfId="216" priority="147" operator="equal">
      <formula>0</formula>
    </cfRule>
  </conditionalFormatting>
  <conditionalFormatting sqref="F287">
    <cfRule type="cellIs" dxfId="215" priority="146" operator="equal">
      <formula>0</formula>
    </cfRule>
  </conditionalFormatting>
  <conditionalFormatting sqref="E287">
    <cfRule type="cellIs" dxfId="214" priority="145" operator="equal">
      <formula>0</formula>
    </cfRule>
  </conditionalFormatting>
  <conditionalFormatting sqref="C296">
    <cfRule type="cellIs" dxfId="213" priority="144" operator="equal">
      <formula>0</formula>
    </cfRule>
  </conditionalFormatting>
  <conditionalFormatting sqref="D296">
    <cfRule type="cellIs" dxfId="212" priority="143" operator="equal">
      <formula>0</formula>
    </cfRule>
  </conditionalFormatting>
  <conditionalFormatting sqref="E296">
    <cfRule type="cellIs" dxfId="211" priority="142" operator="equal">
      <formula>0</formula>
    </cfRule>
  </conditionalFormatting>
  <conditionalFormatting sqref="F296:G296">
    <cfRule type="cellIs" dxfId="210" priority="141" operator="equal">
      <formula>0</formula>
    </cfRule>
  </conditionalFormatting>
  <conditionalFormatting sqref="G304">
    <cfRule type="cellIs" dxfId="209" priority="140" operator="equal">
      <formula>0</formula>
    </cfRule>
  </conditionalFormatting>
  <conditionalFormatting sqref="C299">
    <cfRule type="cellIs" dxfId="208" priority="139" operator="equal">
      <formula>0</formula>
    </cfRule>
  </conditionalFormatting>
  <conditionalFormatting sqref="E299">
    <cfRule type="cellIs" dxfId="207" priority="138" operator="equal">
      <formula>0</formula>
    </cfRule>
  </conditionalFormatting>
  <conditionalFormatting sqref="D299">
    <cfRule type="cellIs" dxfId="206" priority="137" operator="equal">
      <formula>0</formula>
    </cfRule>
  </conditionalFormatting>
  <conditionalFormatting sqref="F299">
    <cfRule type="cellIs" dxfId="205" priority="136" operator="equal">
      <formula>0</formula>
    </cfRule>
  </conditionalFormatting>
  <conditionalFormatting sqref="G299">
    <cfRule type="cellIs" dxfId="204" priority="135" operator="equal">
      <formula>0</formula>
    </cfRule>
  </conditionalFormatting>
  <conditionalFormatting sqref="F290">
    <cfRule type="cellIs" dxfId="203" priority="134" operator="equal">
      <formula>0</formula>
    </cfRule>
  </conditionalFormatting>
  <conditionalFormatting sqref="G290">
    <cfRule type="cellIs" dxfId="202" priority="133" operator="equal">
      <formula>0</formula>
    </cfRule>
  </conditionalFormatting>
  <conditionalFormatting sqref="G318">
    <cfRule type="cellIs" dxfId="201" priority="132" operator="equal">
      <formula>0</formula>
    </cfRule>
  </conditionalFormatting>
  <conditionalFormatting sqref="G323">
    <cfRule type="cellIs" dxfId="200" priority="131" operator="equal">
      <formula>0</formula>
    </cfRule>
  </conditionalFormatting>
  <conditionalFormatting sqref="F323">
    <cfRule type="cellIs" dxfId="199" priority="130" operator="equal">
      <formula>0</formula>
    </cfRule>
  </conditionalFormatting>
  <conditionalFormatting sqref="G364">
    <cfRule type="cellIs" dxfId="198" priority="129" operator="equal">
      <formula>0</formula>
    </cfRule>
  </conditionalFormatting>
  <conditionalFormatting sqref="G370">
    <cfRule type="cellIs" dxfId="197" priority="128" operator="equal">
      <formula>0</formula>
    </cfRule>
  </conditionalFormatting>
  <conditionalFormatting sqref="F370">
    <cfRule type="cellIs" dxfId="196" priority="127" operator="equal">
      <formula>0</formula>
    </cfRule>
  </conditionalFormatting>
  <conditionalFormatting sqref="G309">
    <cfRule type="cellIs" dxfId="195" priority="126" operator="equal">
      <formula>0</formula>
    </cfRule>
  </conditionalFormatting>
  <conditionalFormatting sqref="G70">
    <cfRule type="cellIs" dxfId="194" priority="125" operator="equal">
      <formula>0</formula>
    </cfRule>
  </conditionalFormatting>
  <conditionalFormatting sqref="F70">
    <cfRule type="cellIs" dxfId="193" priority="124" operator="equal">
      <formula>0</formula>
    </cfRule>
  </conditionalFormatting>
  <conditionalFormatting sqref="B176">
    <cfRule type="cellIs" dxfId="192" priority="123" operator="equal">
      <formula>0</formula>
    </cfRule>
  </conditionalFormatting>
  <conditionalFormatting sqref="M10">
    <cfRule type="cellIs" dxfId="191" priority="122" operator="equal">
      <formula>0</formula>
    </cfRule>
  </conditionalFormatting>
  <conditionalFormatting sqref="M16">
    <cfRule type="cellIs" dxfId="190" priority="121" operator="equal">
      <formula>0</formula>
    </cfRule>
  </conditionalFormatting>
  <conditionalFormatting sqref="M19">
    <cfRule type="cellIs" dxfId="189" priority="120" operator="equal">
      <formula>0</formula>
    </cfRule>
  </conditionalFormatting>
  <conditionalFormatting sqref="M25">
    <cfRule type="cellIs" dxfId="188" priority="119" operator="equal">
      <formula>0</formula>
    </cfRule>
  </conditionalFormatting>
  <conditionalFormatting sqref="M30">
    <cfRule type="cellIs" dxfId="187" priority="118" operator="equal">
      <formula>0</formula>
    </cfRule>
  </conditionalFormatting>
  <conditionalFormatting sqref="M35">
    <cfRule type="cellIs" dxfId="186" priority="117" operator="equal">
      <formula>0</formula>
    </cfRule>
  </conditionalFormatting>
  <conditionalFormatting sqref="M39">
    <cfRule type="cellIs" dxfId="185" priority="116" operator="equal">
      <formula>0</formula>
    </cfRule>
  </conditionalFormatting>
  <conditionalFormatting sqref="M47">
    <cfRule type="cellIs" dxfId="184" priority="115" operator="equal">
      <formula>0</formula>
    </cfRule>
  </conditionalFormatting>
  <conditionalFormatting sqref="M58">
    <cfRule type="cellIs" dxfId="183" priority="113" operator="equal">
      <formula>0</formula>
    </cfRule>
  </conditionalFormatting>
  <conditionalFormatting sqref="M65">
    <cfRule type="cellIs" dxfId="182" priority="111" operator="equal">
      <formula>0</formula>
    </cfRule>
  </conditionalFormatting>
  <conditionalFormatting sqref="M79">
    <cfRule type="cellIs" dxfId="181" priority="108" operator="equal">
      <formula>0</formula>
    </cfRule>
  </conditionalFormatting>
  <conditionalFormatting sqref="M90">
    <cfRule type="cellIs" dxfId="180" priority="105" operator="equal">
      <formula>0</formula>
    </cfRule>
  </conditionalFormatting>
  <conditionalFormatting sqref="M95">
    <cfRule type="cellIs" dxfId="179" priority="104" operator="equal">
      <formula>0</formula>
    </cfRule>
  </conditionalFormatting>
  <conditionalFormatting sqref="M99">
    <cfRule type="cellIs" dxfId="178" priority="103" operator="equal">
      <formula>0</formula>
    </cfRule>
  </conditionalFormatting>
  <conditionalFormatting sqref="M103">
    <cfRule type="cellIs" dxfId="177" priority="102" operator="equal">
      <formula>0</formula>
    </cfRule>
  </conditionalFormatting>
  <conditionalFormatting sqref="M112">
    <cfRule type="cellIs" dxfId="176" priority="99" operator="equal">
      <formula>0</formula>
    </cfRule>
  </conditionalFormatting>
  <conditionalFormatting sqref="M117">
    <cfRule type="cellIs" dxfId="175" priority="98" operator="equal">
      <formula>0</formula>
    </cfRule>
  </conditionalFormatting>
  <conditionalFormatting sqref="M121">
    <cfRule type="cellIs" dxfId="174" priority="96" operator="equal">
      <formula>0</formula>
    </cfRule>
  </conditionalFormatting>
  <conditionalFormatting sqref="M123">
    <cfRule type="cellIs" dxfId="173" priority="95" operator="equal">
      <formula>0</formula>
    </cfRule>
  </conditionalFormatting>
  <conditionalFormatting sqref="M128">
    <cfRule type="cellIs" dxfId="172" priority="92" operator="equal">
      <formula>0</formula>
    </cfRule>
  </conditionalFormatting>
  <conditionalFormatting sqref="M130">
    <cfRule type="cellIs" dxfId="171" priority="91" operator="equal">
      <formula>0</formula>
    </cfRule>
  </conditionalFormatting>
  <conditionalFormatting sqref="M137">
    <cfRule type="cellIs" dxfId="170" priority="89" operator="equal">
      <formula>0</formula>
    </cfRule>
  </conditionalFormatting>
  <conditionalFormatting sqref="M145">
    <cfRule type="cellIs" dxfId="169" priority="87" operator="equal">
      <formula>0</formula>
    </cfRule>
  </conditionalFormatting>
  <conditionalFormatting sqref="M176">
    <cfRule type="cellIs" dxfId="168" priority="80" operator="equal">
      <formula>0</formula>
    </cfRule>
  </conditionalFormatting>
  <conditionalFormatting sqref="M186">
    <cfRule type="cellIs" dxfId="167" priority="78" operator="equal">
      <formula>0</formula>
    </cfRule>
  </conditionalFormatting>
  <conditionalFormatting sqref="M193">
    <cfRule type="cellIs" dxfId="166" priority="77" operator="equal">
      <formula>0</formula>
    </cfRule>
  </conditionalFormatting>
  <conditionalFormatting sqref="M201">
    <cfRule type="cellIs" dxfId="165" priority="75" operator="equal">
      <formula>0</formula>
    </cfRule>
  </conditionalFormatting>
  <conditionalFormatting sqref="M208">
    <cfRule type="cellIs" dxfId="164" priority="73" operator="equal">
      <formula>0</formula>
    </cfRule>
  </conditionalFormatting>
  <conditionalFormatting sqref="M218">
    <cfRule type="cellIs" dxfId="163" priority="71" operator="equal">
      <formula>0</formula>
    </cfRule>
  </conditionalFormatting>
  <conditionalFormatting sqref="M233">
    <cfRule type="cellIs" dxfId="162" priority="69" operator="equal">
      <formula>0</formula>
    </cfRule>
  </conditionalFormatting>
  <conditionalFormatting sqref="M245">
    <cfRule type="cellIs" dxfId="161" priority="67" operator="equal">
      <formula>0</formula>
    </cfRule>
  </conditionalFormatting>
  <conditionalFormatting sqref="M252">
    <cfRule type="cellIs" dxfId="160" priority="66" operator="equal">
      <formula>0</formula>
    </cfRule>
  </conditionalFormatting>
  <conditionalFormatting sqref="M262">
    <cfRule type="cellIs" dxfId="159" priority="63" operator="equal">
      <formula>0</formula>
    </cfRule>
  </conditionalFormatting>
  <conditionalFormatting sqref="M271">
    <cfRule type="cellIs" dxfId="158" priority="62" operator="equal">
      <formula>0</formula>
    </cfRule>
  </conditionalFormatting>
  <conditionalFormatting sqref="M278">
    <cfRule type="cellIs" dxfId="157" priority="61" operator="equal">
      <formula>0</formula>
    </cfRule>
  </conditionalFormatting>
  <conditionalFormatting sqref="M284">
    <cfRule type="cellIs" dxfId="156" priority="59" operator="equal">
      <formula>0</formula>
    </cfRule>
  </conditionalFormatting>
  <conditionalFormatting sqref="M290">
    <cfRule type="cellIs" dxfId="155" priority="58" operator="equal">
      <formula>0</formula>
    </cfRule>
  </conditionalFormatting>
  <conditionalFormatting sqref="M296">
    <cfRule type="cellIs" dxfId="154" priority="55" operator="equal">
      <formula>0</formula>
    </cfRule>
  </conditionalFormatting>
  <conditionalFormatting sqref="M304">
    <cfRule type="cellIs" dxfId="153" priority="53" operator="equal">
      <formula>0</formula>
    </cfRule>
  </conditionalFormatting>
  <conditionalFormatting sqref="M315">
    <cfRule type="cellIs" dxfId="152" priority="52" operator="equal">
      <formula>0</formula>
    </cfRule>
  </conditionalFormatting>
  <conditionalFormatting sqref="M323">
    <cfRule type="cellIs" dxfId="151" priority="50" operator="equal">
      <formula>0</formula>
    </cfRule>
  </conditionalFormatting>
  <conditionalFormatting sqref="M334">
    <cfRule type="cellIs" dxfId="150" priority="48" operator="equal">
      <formula>0</formula>
    </cfRule>
  </conditionalFormatting>
  <conditionalFormatting sqref="M340">
    <cfRule type="cellIs" dxfId="149" priority="47" operator="equal">
      <formula>0</formula>
    </cfRule>
  </conditionalFormatting>
  <conditionalFormatting sqref="M361">
    <cfRule type="cellIs" dxfId="148" priority="43" operator="equal">
      <formula>0</formula>
    </cfRule>
  </conditionalFormatting>
  <conditionalFormatting sqref="M378">
    <cfRule type="cellIs" dxfId="147" priority="40" operator="equal">
      <formula>0</formula>
    </cfRule>
  </conditionalFormatting>
  <conditionalFormatting sqref="M382">
    <cfRule type="cellIs" dxfId="146" priority="39" operator="equal">
      <formula>0</formula>
    </cfRule>
  </conditionalFormatting>
  <conditionalFormatting sqref="M370">
    <cfRule type="cellIs" dxfId="145" priority="38" operator="equal">
      <formula>0</formula>
    </cfRule>
  </conditionalFormatting>
  <conditionalFormatting sqref="M364">
    <cfRule type="cellIs" dxfId="144" priority="37" operator="equal">
      <formula>0</formula>
    </cfRule>
  </conditionalFormatting>
  <conditionalFormatting sqref="M356">
    <cfRule type="cellIs" dxfId="143" priority="36" operator="equal">
      <formula>0</formula>
    </cfRule>
  </conditionalFormatting>
  <conditionalFormatting sqref="M352">
    <cfRule type="cellIs" dxfId="142" priority="35" operator="equal">
      <formula>0</formula>
    </cfRule>
  </conditionalFormatting>
  <conditionalFormatting sqref="M344">
    <cfRule type="cellIs" dxfId="141" priority="34" operator="equal">
      <formula>0</formula>
    </cfRule>
  </conditionalFormatting>
  <conditionalFormatting sqref="M328">
    <cfRule type="cellIs" dxfId="140" priority="33" operator="equal">
      <formula>0</formula>
    </cfRule>
  </conditionalFormatting>
  <conditionalFormatting sqref="M318">
    <cfRule type="cellIs" dxfId="139" priority="32" operator="equal">
      <formula>0</formula>
    </cfRule>
  </conditionalFormatting>
  <conditionalFormatting sqref="M309">
    <cfRule type="cellIs" dxfId="138" priority="31" operator="equal">
      <formula>0</formula>
    </cfRule>
  </conditionalFormatting>
  <conditionalFormatting sqref="M299">
    <cfRule type="cellIs" dxfId="137" priority="30" operator="equal">
      <formula>0</formula>
    </cfRule>
  </conditionalFormatting>
  <conditionalFormatting sqref="M287">
    <cfRule type="cellIs" dxfId="136" priority="29" operator="equal">
      <formula>0</formula>
    </cfRule>
  </conditionalFormatting>
  <conditionalFormatting sqref="M281">
    <cfRule type="cellIs" dxfId="135" priority="28" operator="equal">
      <formula>0</formula>
    </cfRule>
  </conditionalFormatting>
  <conditionalFormatting sqref="M259">
    <cfRule type="cellIs" dxfId="134" priority="27" operator="equal">
      <formula>0</formula>
    </cfRule>
  </conditionalFormatting>
  <conditionalFormatting sqref="M255">
    <cfRule type="cellIs" dxfId="133" priority="26" operator="equal">
      <formula>0</formula>
    </cfRule>
  </conditionalFormatting>
  <conditionalFormatting sqref="M238">
    <cfRule type="cellIs" dxfId="132" priority="25" operator="equal">
      <formula>0</formula>
    </cfRule>
  </conditionalFormatting>
  <conditionalFormatting sqref="M227">
    <cfRule type="cellIs" dxfId="131" priority="24" operator="equal">
      <formula>0</formula>
    </cfRule>
  </conditionalFormatting>
  <conditionalFormatting sqref="M214">
    <cfRule type="cellIs" dxfId="130" priority="23" operator="equal">
      <formula>0</formula>
    </cfRule>
  </conditionalFormatting>
  <conditionalFormatting sqref="M205">
    <cfRule type="cellIs" dxfId="129" priority="22" operator="equal">
      <formula>0</formula>
    </cfRule>
  </conditionalFormatting>
  <conditionalFormatting sqref="M183">
    <cfRule type="cellIs" dxfId="128" priority="21" operator="equal">
      <formula>0</formula>
    </cfRule>
  </conditionalFormatting>
  <conditionalFormatting sqref="M198">
    <cfRule type="cellIs" dxfId="127" priority="20" operator="equal">
      <formula>0</formula>
    </cfRule>
  </conditionalFormatting>
  <conditionalFormatting sqref="M172">
    <cfRule type="cellIs" dxfId="126" priority="19" operator="equal">
      <formula>0</formula>
    </cfRule>
  </conditionalFormatting>
  <conditionalFormatting sqref="M168">
    <cfRule type="cellIs" dxfId="125" priority="18" operator="equal">
      <formula>0</formula>
    </cfRule>
  </conditionalFormatting>
  <conditionalFormatting sqref="M160">
    <cfRule type="cellIs" dxfId="124" priority="16" operator="equal">
      <formula>0</formula>
    </cfRule>
  </conditionalFormatting>
  <conditionalFormatting sqref="M155">
    <cfRule type="cellIs" dxfId="123" priority="15" operator="equal">
      <formula>0</formula>
    </cfRule>
  </conditionalFormatting>
  <conditionalFormatting sqref="M164">
    <cfRule type="cellIs" dxfId="122" priority="14" operator="equal">
      <formula>0</formula>
    </cfRule>
  </conditionalFormatting>
  <conditionalFormatting sqref="M150">
    <cfRule type="cellIs" dxfId="121" priority="13" operator="equal">
      <formula>0</formula>
    </cfRule>
  </conditionalFormatting>
  <conditionalFormatting sqref="M142">
    <cfRule type="cellIs" dxfId="120" priority="12" operator="equal">
      <formula>0</formula>
    </cfRule>
  </conditionalFormatting>
  <conditionalFormatting sqref="M133">
    <cfRule type="cellIs" dxfId="119" priority="11" operator="equal">
      <formula>0</formula>
    </cfRule>
  </conditionalFormatting>
  <conditionalFormatting sqref="M125">
    <cfRule type="cellIs" dxfId="118" priority="10" operator="equal">
      <formula>0</formula>
    </cfRule>
  </conditionalFormatting>
  <conditionalFormatting sqref="M119">
    <cfRule type="cellIs" dxfId="117" priority="9" operator="equal">
      <formula>0</formula>
    </cfRule>
  </conditionalFormatting>
  <conditionalFormatting sqref="M110">
    <cfRule type="cellIs" dxfId="116" priority="8" operator="equal">
      <formula>0</formula>
    </cfRule>
  </conditionalFormatting>
  <conditionalFormatting sqref="M106">
    <cfRule type="cellIs" dxfId="115" priority="7" operator="equal">
      <formula>0</formula>
    </cfRule>
  </conditionalFormatting>
  <conditionalFormatting sqref="M82">
    <cfRule type="cellIs" dxfId="114" priority="6" operator="equal">
      <formula>0</formula>
    </cfRule>
  </conditionalFormatting>
  <conditionalFormatting sqref="M85">
    <cfRule type="cellIs" dxfId="113" priority="5" operator="equal">
      <formula>0</formula>
    </cfRule>
  </conditionalFormatting>
  <conditionalFormatting sqref="M75">
    <cfRule type="cellIs" dxfId="112" priority="4" operator="equal">
      <formula>0</formula>
    </cfRule>
  </conditionalFormatting>
  <conditionalFormatting sqref="M70">
    <cfRule type="cellIs" dxfId="111" priority="3" operator="equal">
      <formula>0</formula>
    </cfRule>
  </conditionalFormatting>
  <conditionalFormatting sqref="M54">
    <cfRule type="cellIs" dxfId="110" priority="2" operator="equal">
      <formula>0</formula>
    </cfRule>
  </conditionalFormatting>
  <conditionalFormatting sqref="M62">
    <cfRule type="cellIs" dxfId="109" priority="1" operator="equal">
      <formula>0</formula>
    </cfRule>
  </conditionalFormatting>
  <dataValidations count="1">
    <dataValidation type="list" allowBlank="1" showInputMessage="1" showErrorMessage="1" sqref="C10 C16 C19 C25 C30 C35 C39 C47 C54 C58 C62 C65 C70 C75 C79 C82 C85 C90 C95 C99 C103 C106 C110 C112 C117 C119 C121 C123 C125 C128 C130 C133 C137 C142 C145 C150 C155 C160 C164 C168 C172 C176 C183 C186 C193 C198 C201 C205 C208 C214 C218 C227 C233 C238 C245 C252 C255 C259 C262 C271 C278 C281 C287 C290 C296 C299 C304 C309 C315 C318 C323 C328 C334 C340 C344 C352 C356 C361 C364 C370 C378 C382 C284"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4" min="4" max="13" man="1"/>
    <brk id="306" min="4"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N14"/>
  <sheetViews>
    <sheetView showGridLines="0" view="pageBreakPreview" topLeftCell="B1" zoomScale="70" zoomScaleNormal="110" zoomScaleSheetLayoutView="100" workbookViewId="0">
      <selection activeCell="H13" sqref="H13"/>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4" width="29.42578125" style="1" customWidth="1"/>
    <col min="15" max="16384" width="11.42578125" style="5"/>
  </cols>
  <sheetData>
    <row r="1" spans="1:14" ht="43.5" customHeight="1" x14ac:dyDescent="0.25">
      <c r="I1" s="128"/>
      <c r="J1" s="128"/>
      <c r="K1" s="128"/>
      <c r="L1" s="128"/>
      <c r="M1" s="128"/>
      <c r="N1" s="128"/>
    </row>
    <row r="2" spans="1:14" ht="25.5" customHeight="1" x14ac:dyDescent="0.25">
      <c r="E2" s="139" t="s">
        <v>14</v>
      </c>
      <c r="H2" s="137"/>
      <c r="I2" s="130"/>
      <c r="J2" s="130"/>
      <c r="K2" s="130"/>
      <c r="L2" s="130"/>
      <c r="M2" s="130"/>
      <c r="N2" s="130"/>
    </row>
    <row r="3" spans="1:14" ht="32.25" customHeight="1" x14ac:dyDescent="0.25">
      <c r="B3" s="39"/>
      <c r="C3" s="39"/>
      <c r="D3" s="39"/>
      <c r="E3" s="39"/>
      <c r="F3" s="39"/>
      <c r="G3" s="39"/>
      <c r="H3" s="138"/>
      <c r="I3" s="132"/>
      <c r="J3" s="132"/>
      <c r="K3" s="132"/>
      <c r="L3" s="132"/>
      <c r="M3" s="132"/>
      <c r="N3" s="132"/>
    </row>
    <row r="4" spans="1:14" ht="39.75" customHeight="1" x14ac:dyDescent="0.25">
      <c r="B4" s="176" t="s">
        <v>1741</v>
      </c>
      <c r="C4" s="176"/>
      <c r="D4" s="176"/>
      <c r="E4" s="176"/>
      <c r="F4" s="176"/>
      <c r="G4" s="176"/>
      <c r="H4" s="176"/>
      <c r="I4" s="176"/>
      <c r="J4" s="176"/>
      <c r="K4" s="176"/>
      <c r="L4" s="176"/>
      <c r="M4" s="176"/>
      <c r="N4" s="177"/>
    </row>
    <row r="5" spans="1:14" ht="64.5" customHeight="1" x14ac:dyDescent="0.25">
      <c r="B5" s="188" t="s">
        <v>1742</v>
      </c>
      <c r="C5" s="188"/>
      <c r="D5" s="188"/>
      <c r="E5" s="188"/>
      <c r="F5" s="188"/>
      <c r="G5" s="188"/>
      <c r="H5" s="188"/>
      <c r="I5" s="188"/>
      <c r="J5" s="188"/>
      <c r="K5" s="188"/>
      <c r="L5" s="188"/>
      <c r="M5" s="42"/>
      <c r="N5" s="10"/>
    </row>
    <row r="6" spans="1:14" ht="19.5" customHeight="1" x14ac:dyDescent="0.25">
      <c r="B6" s="178" t="str">
        <f>CONCATENATE(COUNTIF(A10:A37,"producto")," PRODUCTOS")</f>
        <v>1 PRODUCTOS</v>
      </c>
      <c r="C6" s="178"/>
      <c r="D6" s="178"/>
      <c r="E6" s="178"/>
      <c r="F6" s="178"/>
      <c r="G6" s="178"/>
      <c r="H6" s="178"/>
      <c r="I6" s="178"/>
      <c r="J6" s="178"/>
      <c r="K6" s="178"/>
      <c r="L6" s="178"/>
      <c r="M6" s="178"/>
      <c r="N6" s="178"/>
    </row>
    <row r="7" spans="1:14" ht="32.25" customHeight="1" thickBot="1" x14ac:dyDescent="0.3">
      <c r="B7" s="228" t="s">
        <v>48</v>
      </c>
      <c r="C7" s="229"/>
      <c r="D7" s="229"/>
      <c r="E7" s="229"/>
      <c r="F7" s="229"/>
      <c r="G7" s="229"/>
      <c r="H7" s="229"/>
      <c r="I7" s="229"/>
      <c r="J7" s="229"/>
      <c r="K7" s="229"/>
      <c r="L7" s="229"/>
      <c r="M7" s="229"/>
      <c r="N7" s="230"/>
    </row>
    <row r="8" spans="1:14" ht="27" hidden="1" customHeight="1" thickBot="1" x14ac:dyDescent="0.3">
      <c r="B8" s="182" t="s">
        <v>8</v>
      </c>
      <c r="C8" s="183"/>
      <c r="D8" s="184"/>
      <c r="E8" s="54"/>
      <c r="F8" s="54"/>
      <c r="G8" s="185"/>
      <c r="H8" s="186"/>
      <c r="I8" s="186"/>
      <c r="J8" s="186"/>
      <c r="K8" s="186"/>
      <c r="L8" s="186"/>
      <c r="M8" s="186"/>
      <c r="N8" s="187"/>
    </row>
    <row r="9" spans="1:14" ht="48" customHeight="1" thickBot="1" x14ac:dyDescent="0.3">
      <c r="B9" s="81" t="s">
        <v>515</v>
      </c>
      <c r="C9" s="83" t="s">
        <v>1782</v>
      </c>
      <c r="D9" s="83" t="s">
        <v>0</v>
      </c>
      <c r="E9" s="83" t="s">
        <v>1729</v>
      </c>
      <c r="F9" s="83" t="s">
        <v>1785</v>
      </c>
      <c r="G9" s="83" t="s">
        <v>1</v>
      </c>
      <c r="H9" s="83" t="s">
        <v>2</v>
      </c>
      <c r="I9" s="83" t="s">
        <v>3</v>
      </c>
      <c r="J9" s="83" t="s">
        <v>4</v>
      </c>
      <c r="K9" s="84" t="s">
        <v>5</v>
      </c>
      <c r="L9" s="84" t="s">
        <v>6</v>
      </c>
      <c r="M9" s="86" t="s">
        <v>1783</v>
      </c>
      <c r="N9" s="85" t="s">
        <v>7</v>
      </c>
    </row>
    <row r="10" spans="1:14" s="12" customFormat="1" ht="25.5" x14ac:dyDescent="0.25">
      <c r="A10" s="5" t="str">
        <f>VLOOKUP(B10,'Plantilla publicacion'!$A$3:$B$502,2,0)</f>
        <v>Producto</v>
      </c>
      <c r="B10" s="105" t="s">
        <v>1275</v>
      </c>
      <c r="C10" s="166" t="str">
        <f>VLOOKUP(B10,'Plantilla publicacion'!$A$3:$R$502,17,0)</f>
        <v>PND - 5-31-5-b- Convergencia regional - Entidades públicas territoriales y nacionales fortalecidas / PES - Transformación Institucional</v>
      </c>
      <c r="D10" s="166" t="str">
        <f>VLOOKUP(B10,'Plantilla publicacion'!$A$3:$M$502,6,0)</f>
        <v>81-Mejorar la oportunidad en la atención de trámites y servicios.</v>
      </c>
      <c r="E10" s="166" t="str">
        <f>VLOOKUP(B10,'Plantilla publicacion'!$A$3:$O$502,14,0)</f>
        <v>138-Avance promedio de cumplimiento de productos asociados a mejorar la oportunidad en la atención de trámites y servicios.</v>
      </c>
      <c r="F10" s="166" t="str">
        <f>VLOOKUP(B10,'Plantilla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166" t="str">
        <f>VLOOKUP(B10,'Plantilla publicacion'!$A$3:$M$502,7,0)</f>
        <v>FUNCIONAMIENTO</v>
      </c>
      <c r="H10" s="107" t="str">
        <f>VLOOKUP(B10,'Plantilla publicacion'!$A$3:$M$502,8,0)</f>
        <v>Sistema de alertas para monitorear el comportamiento de los trámites misionales priorizados, elaborado y presentado (Correo electronico con el envío del reporte al equipo directivo)</v>
      </c>
      <c r="I10" s="107">
        <f>VLOOKUP(B10,'Plantilla publicacion'!$A$3:$M$502,9,0)</f>
        <v>1</v>
      </c>
      <c r="J10" s="107" t="str">
        <f>VLOOKUP(B10,'Plantilla publicacion'!$A$3:$M$502,10,0)</f>
        <v>Númerica</v>
      </c>
      <c r="K10" s="107" t="str">
        <f>VLOOKUP(B10,'Plantilla publicacion'!$A$3:$M$502,11,0)</f>
        <v>2025-03-14</v>
      </c>
      <c r="L10" s="107" t="str">
        <f>VLOOKUP(B10,'Plantilla publicacion'!$A$3:$M$502,12,0)</f>
        <v>2025-12-15</v>
      </c>
      <c r="M10" s="107">
        <f>IF(ISERROR(VLOOKUP(B10,'Plantilla publicacion'!$A$3:$P$501,16,0)),"NA",VLOOKUP(B10,'Plantilla publicacion'!$A$3:$P$501,16,0))</f>
        <v>0</v>
      </c>
      <c r="N10" s="108" t="str">
        <f>VLOOKUP(B10,'Plantilla publicacion'!$A$3:$M$502,13,0)</f>
        <v>30-OFICINA ASESORA DE PLANEACIÓN</v>
      </c>
    </row>
    <row r="11" spans="1:14" ht="25.5" x14ac:dyDescent="0.25">
      <c r="A11" s="13" t="str">
        <f>VLOOKUP(B11,'Plantilla publicacion'!$A$3:$B$502,2,0)</f>
        <v>Actividad propia</v>
      </c>
      <c r="B11" s="109" t="s">
        <v>1277</v>
      </c>
      <c r="C11" s="164"/>
      <c r="D11" s="164">
        <f>VLOOKUP(B11,'Plantilla publicacion'!$A$3:$M$502,6,0)</f>
        <v>0</v>
      </c>
      <c r="E11" s="164"/>
      <c r="F11" s="164"/>
      <c r="G11" s="164">
        <f>VLOOKUP(B11,'Plantilla publicacion'!$A$3:$M$502,7,0)</f>
        <v>0</v>
      </c>
      <c r="H11" s="6" t="str">
        <f>VLOOKUP(B11,'Plantilla publicacion'!$A$3:$M$502,8,0)</f>
        <v>Priorizar los trámites por Delegatura objeto de monitoreo (Documento con los tramites priorizados por Delegatura objeto de monitoreo)</v>
      </c>
      <c r="I11" s="6">
        <f>VLOOKUP(B11,'Plantilla publicacion'!$A$3:$M$502,9,0)</f>
        <v>1</v>
      </c>
      <c r="J11" s="6" t="str">
        <f>VLOOKUP(B11,'Plantilla publicacion'!$A$3:$M$502,10,0)</f>
        <v>Númerica</v>
      </c>
      <c r="K11" s="7" t="str">
        <f>VLOOKUP(B11,'Plantilla publicacion'!$A$3:$M$502,11,0)</f>
        <v>2025-03-14</v>
      </c>
      <c r="L11" s="7" t="str">
        <f>VLOOKUP(B11,'Plantilla publicacion'!$A$3:$M$502,12,0)</f>
        <v>2025-04-15</v>
      </c>
      <c r="M11" s="59"/>
      <c r="N11" s="110" t="str">
        <f>VLOOKUP(B11,'Plantilla publicacion'!$A$3:$M$502,13,0)</f>
        <v>30-OFICINA ASESORA DE PLANEACIÓN</v>
      </c>
    </row>
    <row r="12" spans="1:14" ht="25.5" x14ac:dyDescent="0.25">
      <c r="A12" s="13" t="str">
        <f>VLOOKUP(B12,'Plantilla publicacion'!$A$3:$B$502,2,0)</f>
        <v>Actividad propia</v>
      </c>
      <c r="B12" s="126" t="s">
        <v>1279</v>
      </c>
      <c r="C12" s="164"/>
      <c r="D12" s="164">
        <f>VLOOKUP(B12,'Plantilla publicacion'!$A$3:$M$502,6,0)</f>
        <v>0</v>
      </c>
      <c r="E12" s="164"/>
      <c r="F12" s="164"/>
      <c r="G12" s="164">
        <f>VLOOKUP(B12,'Plantilla publicacion'!$A$3:$M$502,7,0)</f>
        <v>0</v>
      </c>
      <c r="H12" s="6" t="str">
        <f>VLOOKUP(B12,'Plantilla publicacion'!$A$3:$M$502,8,0)</f>
        <v>Definir los parámetros que determinarán las alertas (Documento con la definición de los parámetros )</v>
      </c>
      <c r="I12" s="6">
        <f>VLOOKUP(B12,'Plantilla publicacion'!$A$3:$M$502,9,0)</f>
        <v>1</v>
      </c>
      <c r="J12" s="6" t="str">
        <f>VLOOKUP(B12,'Plantilla publicacion'!$A$3:$M$502,10,0)</f>
        <v>Númerica</v>
      </c>
      <c r="K12" s="7" t="str">
        <f>VLOOKUP(B12,'Plantilla publicacion'!$A$3:$M$502,11,0)</f>
        <v>2025-04-18</v>
      </c>
      <c r="L12" s="7" t="str">
        <f>VLOOKUP(B12,'Plantilla publicacion'!$A$3:$M$502,12,0)</f>
        <v>2025-05-02</v>
      </c>
      <c r="M12" s="59"/>
      <c r="N12" s="110" t="str">
        <f>VLOOKUP(B12,'Plantilla publicacion'!$A$3:$M$502,13,0)</f>
        <v>30-OFICINA ASESORA DE PLANEACIÓN</v>
      </c>
    </row>
    <row r="13" spans="1:14" ht="25.5" x14ac:dyDescent="0.25">
      <c r="A13" s="13" t="str">
        <f>VLOOKUP(B13,'Plantilla publicacion'!$A$3:$B$502,2,0)</f>
        <v>Actividad propia</v>
      </c>
      <c r="B13" s="126" t="s">
        <v>1282</v>
      </c>
      <c r="C13" s="164"/>
      <c r="D13" s="164">
        <f>VLOOKUP(B13,'Plantilla publicacion'!$A$3:$M$502,6,0)</f>
        <v>0</v>
      </c>
      <c r="E13" s="164"/>
      <c r="F13" s="164"/>
      <c r="G13" s="164">
        <f>VLOOKUP(B13,'Plantilla publicacion'!$A$3:$M$502,7,0)</f>
        <v>0</v>
      </c>
      <c r="H13" s="6" t="str">
        <f>VLOOKUP(B13,'Plantilla publicacion'!$A$3:$M$502,8,0)</f>
        <v>Definir y validar con las Delegaturas el diseño del reporte de alertas (Diseño del reporte de alertas definido y validado por las Delegaturas)</v>
      </c>
      <c r="I13" s="6">
        <f>VLOOKUP(B13,'Plantilla publicacion'!$A$3:$M$502,9,0)</f>
        <v>1</v>
      </c>
      <c r="J13" s="6" t="str">
        <f>VLOOKUP(B13,'Plantilla publicacion'!$A$3:$M$502,10,0)</f>
        <v>Númerica</v>
      </c>
      <c r="K13" s="7" t="str">
        <f>VLOOKUP(B13,'Plantilla publicacion'!$A$3:$M$502,11,0)</f>
        <v>2025-05-05</v>
      </c>
      <c r="L13" s="7" t="str">
        <f>VLOOKUP(B13,'Plantilla publicacion'!$A$3:$M$502,12,0)</f>
        <v>2025-05-23</v>
      </c>
      <c r="M13" s="59"/>
      <c r="N13" s="110" t="str">
        <f>VLOOKUP(B13,'Plantilla publicacion'!$A$3:$M$502,13,0)</f>
        <v>30-OFICINA ASESORA DE PLANEACIÓN</v>
      </c>
    </row>
    <row r="14" spans="1:14" ht="26.25" thickBot="1" x14ac:dyDescent="0.3">
      <c r="A14" s="13" t="str">
        <f>VLOOKUP(B14,'Plantilla publicacion'!$A$3:$B$502,2,0)</f>
        <v>Actividad propia</v>
      </c>
      <c r="B14" s="111" t="s">
        <v>1284</v>
      </c>
      <c r="C14" s="165"/>
      <c r="D14" s="165">
        <f>VLOOKUP(B14,'Plantilla publicacion'!$A$3:$M$502,6,0)</f>
        <v>0</v>
      </c>
      <c r="E14" s="165"/>
      <c r="F14" s="165"/>
      <c r="G14" s="165">
        <f>VLOOKUP(B14,'Plantilla publicacion'!$A$3:$M$502,7,0)</f>
        <v>0</v>
      </c>
      <c r="H14" s="113" t="str">
        <f>VLOOKUP(B14,'Plantilla publicacion'!$A$3:$M$502,8,0)</f>
        <v>Elaborar y presentar reportes al equipo directivo.  (Correos electronicos con el envío del reporte al equipo directivo)</v>
      </c>
      <c r="I14" s="113">
        <f>VLOOKUP(B14,'Plantilla publicacion'!$A$3:$M$502,9,0)</f>
        <v>2</v>
      </c>
      <c r="J14" s="113" t="str">
        <f>VLOOKUP(B14,'Plantilla publicacion'!$A$3:$M$502,10,0)</f>
        <v>Númerica</v>
      </c>
      <c r="K14" s="114" t="str">
        <f>VLOOKUP(B14,'Plantilla publicacion'!$A$3:$M$502,11,0)</f>
        <v>2025-05-26</v>
      </c>
      <c r="L14" s="114" t="str">
        <f>VLOOKUP(B14,'Plantilla publicacion'!$A$3:$M$502,12,0)</f>
        <v>2025-12-15</v>
      </c>
      <c r="M14" s="115"/>
      <c r="N14" s="116" t="str">
        <f>VLOOKUP(B14,'Plantilla publicacion'!$A$3:$M$502,13,0)</f>
        <v>30-OFICINA ASESORA DE PLANEACIÓN</v>
      </c>
    </row>
  </sheetData>
  <autoFilter ref="A9:N14" xr:uid="{4FE74383-0BB2-4C96-B4A4-35E713121F9A}"/>
  <mergeCells count="11">
    <mergeCell ref="B8:D8"/>
    <mergeCell ref="G8:N8"/>
    <mergeCell ref="B4:N4"/>
    <mergeCell ref="B6:N6"/>
    <mergeCell ref="B7:N7"/>
    <mergeCell ref="B5:L5"/>
    <mergeCell ref="C10:C14"/>
    <mergeCell ref="D10:D14"/>
    <mergeCell ref="E10:E14"/>
    <mergeCell ref="G10:G14"/>
    <mergeCell ref="F10:F14"/>
  </mergeCells>
  <conditionalFormatting sqref="A15:XFD1048576 B11:B14 A7:XFD8 A6 O6:XFD6 A5:C5 N5:XFD5 H11:XFD14 A1:G1 I1:XFD1 A2:XFD4">
    <cfRule type="cellIs" dxfId="108" priority="15" operator="equal">
      <formula>0</formula>
    </cfRule>
    <cfRule type="cellIs" dxfId="107" priority="16" operator="equal">
      <formula>0</formula>
    </cfRule>
  </conditionalFormatting>
  <conditionalFormatting sqref="A11:A14">
    <cfRule type="cellIs" dxfId="106" priority="14" operator="equal">
      <formula>0</formula>
    </cfRule>
  </conditionalFormatting>
  <conditionalFormatting sqref="B6:N6">
    <cfRule type="cellIs" dxfId="105" priority="13" operator="equal">
      <formula>0</formula>
    </cfRule>
  </conditionalFormatting>
  <conditionalFormatting sqref="A10:B10 H10:XFD10">
    <cfRule type="cellIs" dxfId="104" priority="12" operator="equal">
      <formula>0</formula>
    </cfRule>
  </conditionalFormatting>
  <conditionalFormatting sqref="A9:XFD9">
    <cfRule type="cellIs" dxfId="103" priority="8" operator="equal">
      <formula>0</formula>
    </cfRule>
  </conditionalFormatting>
  <conditionalFormatting sqref="C10">
    <cfRule type="cellIs" dxfId="102" priority="6" operator="equal">
      <formula>0</formula>
    </cfRule>
  </conditionalFormatting>
  <conditionalFormatting sqref="D10">
    <cfRule type="cellIs" dxfId="101" priority="5" operator="equal">
      <formula>0</formula>
    </cfRule>
  </conditionalFormatting>
  <conditionalFormatting sqref="E10">
    <cfRule type="cellIs" dxfId="100" priority="4" operator="equal">
      <formula>0</formula>
    </cfRule>
  </conditionalFormatting>
  <conditionalFormatting sqref="G10">
    <cfRule type="cellIs" dxfId="99" priority="3" operator="equal">
      <formula>0</formula>
    </cfRule>
  </conditionalFormatting>
  <conditionalFormatting sqref="F10">
    <cfRule type="cellIs" dxfId="98"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 right="0.7" top="0.75" bottom="0.75" header="0.3" footer="0.3"/>
  <pageSetup scale="3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N29"/>
  <sheetViews>
    <sheetView showGridLines="0" view="pageBreakPreview" topLeftCell="B9" zoomScale="57" zoomScaleNormal="110" zoomScaleSheetLayoutView="100" workbookViewId="0">
      <selection activeCell="C9" sqref="C1:C1048576"/>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57.85546875" style="5" customWidth="1"/>
    <col min="9" max="9" width="12.85546875" style="5" customWidth="1"/>
    <col min="10" max="10" width="15.28515625" style="5" customWidth="1"/>
    <col min="11" max="12" width="11.42578125" style="4"/>
    <col min="13" max="13" width="29.7109375" style="4" customWidth="1"/>
    <col min="14" max="14" width="53.5703125" style="1" customWidth="1"/>
    <col min="15" max="16384" width="11.42578125" style="5"/>
  </cols>
  <sheetData>
    <row r="1" spans="1:14" ht="43.5" customHeight="1" x14ac:dyDescent="0.25">
      <c r="G1" s="134"/>
      <c r="I1" s="128"/>
      <c r="J1" s="128"/>
      <c r="K1" s="128"/>
      <c r="L1" s="128"/>
      <c r="M1" s="128"/>
      <c r="N1" s="128"/>
    </row>
    <row r="2" spans="1:14" ht="25.5" customHeight="1" x14ac:dyDescent="0.25">
      <c r="E2" s="136" t="s">
        <v>14</v>
      </c>
      <c r="G2" s="134"/>
      <c r="H2" s="130"/>
      <c r="I2" s="130"/>
      <c r="J2" s="130"/>
      <c r="K2" s="130"/>
      <c r="L2" s="130"/>
      <c r="M2" s="130"/>
      <c r="N2" s="130"/>
    </row>
    <row r="3" spans="1:14" ht="32.25" customHeight="1" x14ac:dyDescent="0.25">
      <c r="B3" s="39"/>
      <c r="C3" s="39"/>
      <c r="D3" s="39"/>
      <c r="E3" s="39"/>
      <c r="F3" s="39"/>
      <c r="G3" s="135"/>
      <c r="H3" s="132"/>
      <c r="I3" s="132"/>
      <c r="J3" s="132"/>
      <c r="K3" s="132"/>
      <c r="L3" s="132"/>
      <c r="M3" s="132"/>
      <c r="N3" s="132"/>
    </row>
    <row r="4" spans="1:14" ht="55.5" customHeight="1" x14ac:dyDescent="0.25">
      <c r="B4" s="176" t="s">
        <v>1743</v>
      </c>
      <c r="C4" s="176"/>
      <c r="D4" s="176"/>
      <c r="E4" s="176"/>
      <c r="F4" s="176"/>
      <c r="G4" s="176"/>
      <c r="H4" s="176"/>
      <c r="I4" s="176"/>
      <c r="J4" s="176"/>
      <c r="K4" s="176"/>
      <c r="L4" s="176"/>
      <c r="M4" s="176"/>
      <c r="N4" s="177"/>
    </row>
    <row r="5" spans="1:14" ht="86.25" customHeight="1" x14ac:dyDescent="0.25">
      <c r="B5" s="188" t="s">
        <v>1744</v>
      </c>
      <c r="C5" s="188"/>
      <c r="D5" s="188"/>
      <c r="E5" s="188"/>
      <c r="F5" s="188"/>
      <c r="G5" s="188"/>
      <c r="H5" s="188"/>
      <c r="I5" s="188"/>
      <c r="J5" s="188"/>
      <c r="K5" s="188"/>
      <c r="L5" s="188"/>
      <c r="M5" s="42"/>
      <c r="N5" s="10"/>
    </row>
    <row r="6" spans="1:14" ht="18" customHeight="1" x14ac:dyDescent="0.25">
      <c r="B6" s="178" t="str">
        <f>CONCATENATE(COUNTIF(A10:A29,"producto")," PRODUCTOS")</f>
        <v>5 PRODUCTOS</v>
      </c>
      <c r="C6" s="178"/>
      <c r="D6" s="178"/>
      <c r="E6" s="178"/>
      <c r="F6" s="178"/>
      <c r="G6" s="178"/>
      <c r="H6" s="178"/>
      <c r="I6" s="178"/>
      <c r="J6" s="178"/>
      <c r="K6" s="178"/>
      <c r="L6" s="178"/>
      <c r="M6" s="178"/>
      <c r="N6" s="178"/>
    </row>
    <row r="7" spans="1:14" ht="32.25" customHeight="1" thickBot="1" x14ac:dyDescent="0.3">
      <c r="B7" s="234" t="s">
        <v>50</v>
      </c>
      <c r="C7" s="235"/>
      <c r="D7" s="235"/>
      <c r="E7" s="235"/>
      <c r="F7" s="235"/>
      <c r="G7" s="235"/>
      <c r="H7" s="235"/>
      <c r="I7" s="235"/>
      <c r="J7" s="235"/>
      <c r="K7" s="235"/>
      <c r="L7" s="235"/>
      <c r="M7" s="235"/>
      <c r="N7" s="236"/>
    </row>
    <row r="8" spans="1:14" ht="35.25" hidden="1" customHeight="1" x14ac:dyDescent="0.25">
      <c r="B8" s="182" t="s">
        <v>8</v>
      </c>
      <c r="C8" s="183"/>
      <c r="D8" s="184"/>
      <c r="E8" s="54"/>
      <c r="F8" s="54"/>
      <c r="G8" s="185"/>
      <c r="H8" s="186"/>
      <c r="I8" s="186"/>
      <c r="J8" s="186"/>
      <c r="K8" s="186"/>
      <c r="L8" s="186"/>
      <c r="M8" s="186"/>
      <c r="N8" s="187"/>
    </row>
    <row r="9" spans="1:14" ht="48" customHeight="1" thickBot="1" x14ac:dyDescent="0.3">
      <c r="B9" s="22" t="s">
        <v>515</v>
      </c>
      <c r="C9" s="23" t="s">
        <v>1782</v>
      </c>
      <c r="D9" s="23" t="s">
        <v>0</v>
      </c>
      <c r="E9" s="23" t="s">
        <v>1729</v>
      </c>
      <c r="F9" s="23" t="s">
        <v>1785</v>
      </c>
      <c r="G9" s="23" t="s">
        <v>1</v>
      </c>
      <c r="H9" s="23" t="s">
        <v>2</v>
      </c>
      <c r="I9" s="23" t="s">
        <v>3</v>
      </c>
      <c r="J9" s="23" t="s">
        <v>4</v>
      </c>
      <c r="K9" s="24" t="s">
        <v>5</v>
      </c>
      <c r="L9" s="24" t="s">
        <v>6</v>
      </c>
      <c r="M9" s="58" t="s">
        <v>1783</v>
      </c>
      <c r="N9" s="25" t="s">
        <v>7</v>
      </c>
    </row>
    <row r="10" spans="1:14" s="12" customFormat="1" ht="76.5" x14ac:dyDescent="0.25">
      <c r="A10" s="5" t="str">
        <f>VLOOKUP(B10,'Plantilla publicacion'!$A$3:$B$502,2,0)</f>
        <v>Producto</v>
      </c>
      <c r="B10" s="15" t="s">
        <v>1185</v>
      </c>
      <c r="C10" s="189" t="str">
        <f>VLOOKUP(B10,'Plantilla publicacion'!$A$3:$R$502,17,0)</f>
        <v>PND - 5-31-5-d- Convergencia regional - Gobierno digital para la gente / PES - Transformación Institucional</v>
      </c>
      <c r="D10" s="189" t="str">
        <f>VLOOKUP(B10,'Plantilla publicacion'!$A$3:$M$502,6,0)</f>
        <v>62-Fortalecer la infraestructura, uso y aprovechamiento de las tecnologías de la información, para optimizar la capacidad institucional</v>
      </c>
      <c r="E10" s="189" t="str">
        <f>VLOOKUP(B10,'Plantilla publicacion'!$A$3:$O$502,14,0)</f>
        <v>109-Cumplimiento de productos del PAI asociados a Fortalecer la infraestructura, uso y aprovechamiento de las tecnologías de la información, para optimizar la capacidad institucional</v>
      </c>
      <c r="F10" s="189" t="str">
        <f>VLOOKUP(B10,'Plantilla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189" t="str">
        <f>VLOOKUP(B10,'Plantilla publicacion'!$A$3:$M$502,7,0)</f>
        <v>N/A</v>
      </c>
      <c r="H10" s="15" t="str">
        <f>VLOOKUP(B10,'Plantilla publicacion'!$A$3:$M$502,8,0)</f>
        <v>Solución, mapa de ruta y documentación inicial en materia procedimental para el manejo del expediente electrónico - Segunda fase de estructura de expediente electrónico, realizada  (Informe elaborado)</v>
      </c>
      <c r="I10" s="15">
        <f>VLOOKUP(B10,'Plantilla publicacion'!$A$3:$M$502,9,0)</f>
        <v>1</v>
      </c>
      <c r="J10" s="15" t="str">
        <f>VLOOKUP(B10,'Plantilla publicacion'!$A$3:$M$502,10,0)</f>
        <v>Númerica</v>
      </c>
      <c r="K10" s="15" t="str">
        <f>VLOOKUP(B10,'Plantilla publicacion'!$A$3:$M$502,11,0)</f>
        <v>2025-02-03</v>
      </c>
      <c r="L10" s="15" t="str">
        <f>VLOOKUP(B10,'Plantilla publicacion'!$A$3:$M$502,12,0)</f>
        <v>2025-11-28</v>
      </c>
      <c r="M10" s="15">
        <f>IF(ISERROR(VLOOKUP(B10,'Plantilla publicacion'!$A$3:$P$501,16,0)),"NA",VLOOKUP(B10,'Plantilla publicacion'!$A$3:$P$501,16,0))</f>
        <v>0</v>
      </c>
      <c r="N10" s="15" t="str">
        <f>VLOOKUP(B10,'Plantilla publicacion'!$A$3:$M$502,13,0)</f>
        <v>141-GRUPO DE TRABAJO DE GESTIÓN DOCUMENTAL Y ARCHIVO;
20-OFICINA DE TECNOLOGÍA E INFORMÁTICA;
2000-DESPACHO DEL SUPERINTENDENTE DELEGADO PARA LA PROPIEDAD INDUSTRIAL;
2020-DIRECCIÓN DE NUEVAS CREACIONES;
30-OFICINA ASESORA DE PLANEACIÓN</v>
      </c>
    </row>
    <row r="11" spans="1:14" ht="76.5" x14ac:dyDescent="0.25">
      <c r="A11" s="13" t="str">
        <f>VLOOKUP(B11,'Plantilla publicacion'!$A$3:$B$502,2,0)</f>
        <v>Actividad propia</v>
      </c>
      <c r="B11" s="6" t="s">
        <v>1189</v>
      </c>
      <c r="C11" s="164"/>
      <c r="D11" s="164">
        <f>VLOOKUP(B11,'Plantilla publicacion'!$A$3:$M$502,6,0)</f>
        <v>0</v>
      </c>
      <c r="E11" s="164"/>
      <c r="F11" s="164"/>
      <c r="G11" s="164">
        <f>VLOOKUP(B11,'Plantilla publicacion'!$A$3:$M$502,7,0)</f>
        <v>0</v>
      </c>
      <c r="H11" s="6" t="str">
        <f>VLOOKUP(B11,'Plantilla publicacion'!$A$3:$M$502,8,0)</f>
        <v>Establecer cronograma para identificar el plan de trabajo a desarrollar (Cronograma establecido)</v>
      </c>
      <c r="I11" s="6">
        <f>VLOOKUP(B11,'Plantilla publicacion'!$A$3:$M$502,9,0)</f>
        <v>1</v>
      </c>
      <c r="J11" s="6" t="str">
        <f>VLOOKUP(B11,'Plantilla publicacion'!$A$3:$M$502,10,0)</f>
        <v>Númerica</v>
      </c>
      <c r="K11" s="7" t="str">
        <f>VLOOKUP(B11,'Plantilla publicacion'!$A$3:$M$502,11,0)</f>
        <v>2025-02-03</v>
      </c>
      <c r="L11" s="7" t="str">
        <f>VLOOKUP(B11,'Plantilla publicacion'!$A$3:$M$502,12,0)</f>
        <v>2025-02-28</v>
      </c>
      <c r="M11" s="59"/>
      <c r="N11" s="17" t="str">
        <f>VLOOKUP(B11,'Plantilla publicacion'!$A$3:$M$502,13,0)</f>
        <v>141-GRUPO DE TRABAJO DE GESTIÓN DOCUMENTAL Y ARCHIVO;
20-OFICINA DE TECNOLOGÍA E INFORMÁTICA;
2000-DESPACHO DEL SUPERINTENDENTE DELEGADO PARA LA PROPIEDAD INDUSTRIAL;
2020-DIRECCIÓN DE NUEVAS CREACIONES;
30-OFICINA ASESORA DE PLANEACIÓN</v>
      </c>
    </row>
    <row r="12" spans="1:14" ht="38.25" x14ac:dyDescent="0.25">
      <c r="A12" s="13" t="str">
        <f>VLOOKUP(B12,'Plantilla publicacion'!$A$3:$B$502,2,0)</f>
        <v>Actividad propia</v>
      </c>
      <c r="B12" s="6" t="s">
        <v>1191</v>
      </c>
      <c r="C12" s="164"/>
      <c r="D12" s="164">
        <f>VLOOKUP(B12,'Plantilla publicacion'!$A$3:$M$502,6,0)</f>
        <v>0</v>
      </c>
      <c r="E12" s="164"/>
      <c r="F12" s="164"/>
      <c r="G12" s="164">
        <f>VLOOKUP(B12,'Plantilla publicacion'!$A$3:$M$502,7,0)</f>
        <v>0</v>
      </c>
      <c r="H12" s="6" t="str">
        <f>VLOOKUP(B12,'Plantilla publicacion'!$A$3:$M$502,8,0)</f>
        <v>Realizar el seguimiento a las actividades planeadas en el cronograma (Informes de seguimiento a las actividades planeadas en el cronograma)</v>
      </c>
      <c r="I12" s="6">
        <f>VLOOKUP(B12,'Plantilla publicacion'!$A$3:$M$502,9,0)</f>
        <v>8</v>
      </c>
      <c r="J12" s="6" t="str">
        <f>VLOOKUP(B12,'Plantilla publicacion'!$A$3:$M$502,10,0)</f>
        <v>Númerica</v>
      </c>
      <c r="K12" s="7" t="str">
        <f>VLOOKUP(B12,'Plantilla publicacion'!$A$3:$M$502,11,0)</f>
        <v>2025-03-03</v>
      </c>
      <c r="L12" s="7" t="str">
        <f>VLOOKUP(B12,'Plantilla publicacion'!$A$3:$M$502,12,0)</f>
        <v>2025-10-31</v>
      </c>
      <c r="M12" s="59"/>
      <c r="N12" s="17" t="str">
        <f>VLOOKUP(B12,'Plantilla publicacion'!$A$3:$M$502,13,0)</f>
        <v>2000-DESPACHO DEL SUPERINTENDENTE DELEGADO PARA LA PROPIEDAD INDUSTRIAL</v>
      </c>
    </row>
    <row r="13" spans="1:14" ht="77.25" thickBot="1" x14ac:dyDescent="0.3">
      <c r="A13" s="13" t="str">
        <f>VLOOKUP(B13,'Plantilla publicacion'!$A$3:$B$502,2,0)</f>
        <v>Actividad propia</v>
      </c>
      <c r="B13" s="11" t="s">
        <v>1193</v>
      </c>
      <c r="C13" s="164"/>
      <c r="D13" s="164">
        <f>VLOOKUP(B13,'Plantilla publicacion'!$A$3:$M$502,6,0)</f>
        <v>0</v>
      </c>
      <c r="E13" s="164"/>
      <c r="F13" s="164"/>
      <c r="G13" s="164">
        <f>VLOOKUP(B13,'Plantilla publicacion'!$A$3:$M$502,7,0)</f>
        <v>0</v>
      </c>
      <c r="H13" s="11" t="str">
        <f>VLOOKUP(B13,'Plantilla publicacion'!$A$3:$M$502,8,0)</f>
        <v>Elaborar informe de brechas (Informe elaborado)</v>
      </c>
      <c r="I13" s="11">
        <f>VLOOKUP(B13,'Plantilla publicacion'!$A$3:$M$502,9,0)</f>
        <v>1</v>
      </c>
      <c r="J13" s="11" t="str">
        <f>VLOOKUP(B13,'Plantilla publicacion'!$A$3:$M$502,10,0)</f>
        <v>Númerica</v>
      </c>
      <c r="K13" s="117" t="str">
        <f>VLOOKUP(B13,'Plantilla publicacion'!$A$3:$M$502,11,0)</f>
        <v>2025-11-04</v>
      </c>
      <c r="L13" s="117" t="str">
        <f>VLOOKUP(B13,'Plantilla publicacion'!$A$3:$M$502,12,0)</f>
        <v>2025-11-28</v>
      </c>
      <c r="M13" s="118"/>
      <c r="N13" s="119" t="str">
        <f>VLOOKUP(B13,'Plantilla publicacion'!$A$3:$M$502,13,0)</f>
        <v>141-GRUPO DE TRABAJO DE GESTIÓN DOCUMENTAL Y ARCHIVO;
20-OFICINA DE TECNOLOGÍA E INFORMÁTICA;
2000-DESPACHO DEL SUPERINTENDENTE DELEGADO PARA LA PROPIEDAD INDUSTRIAL;
2020-DIRECCIÓN DE NUEVAS CREACIONES;
30-OFICINA ASESORA DE PLANEACIÓN</v>
      </c>
    </row>
    <row r="14" spans="1:14" s="12" customFormat="1" ht="76.5" x14ac:dyDescent="0.25">
      <c r="A14" s="5" t="str">
        <f>VLOOKUP(B14,'Plantilla publicacion'!$A$3:$B$502,2,0)</f>
        <v>Producto</v>
      </c>
      <c r="B14" s="105" t="s">
        <v>1195</v>
      </c>
      <c r="C14" s="166" t="str">
        <f>VLOOKUP(B14,'Plantilla publicacion'!$A$3:$R$502,17,0)</f>
        <v>PND - 5-31-5-d- Convergencia regional - Gobierno digital para la gente / PES - Transformación Institucional</v>
      </c>
      <c r="D14" s="166" t="str">
        <f>VLOOKUP(B14,'Plantilla publicacion'!$A$3:$M$502,6,0)</f>
        <v>62-Fortalecer la infraestructura, uso y aprovechamiento de las tecnologías de la información, para optimizar la capacidad institucional</v>
      </c>
      <c r="E14" s="166" t="str">
        <f>VLOOKUP(B14,'Plantilla publicacion'!$A$3:$O$502,14,0)</f>
        <v>109-Cumplimiento de productos del PAI asociados a Fortalecer la infraestructura, uso y aprovechamiento de las tecnologías de la información, para optimizar la capacidad institucional</v>
      </c>
      <c r="F14" s="166" t="str">
        <f>VLOOKUP(B14,'Plantilla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166" t="str">
        <f>VLOOKUP(B14,'Plantilla publicacion'!$A$3:$M$502,7,0)</f>
        <v>N/A</v>
      </c>
      <c r="H14" s="107" t="str">
        <f>VLOOKUP(B14,'Plantilla publicacion'!$A$3:$M$502,8,0)</f>
        <v>Protocolo para la conservación de evidencias en el entorno digital, gestión de pruebas digitales y el aseguramiento del acervo probatorio en entornos digitales, elaborado. (Protocolo elaborado)</v>
      </c>
      <c r="I14" s="107">
        <f>VLOOKUP(B14,'Plantilla publicacion'!$A$3:$M$502,9,0)</f>
        <v>1</v>
      </c>
      <c r="J14" s="107" t="str">
        <f>VLOOKUP(B14,'Plantilla publicacion'!$A$3:$M$502,10,0)</f>
        <v>Númerica</v>
      </c>
      <c r="K14" s="107" t="str">
        <f>VLOOKUP(B14,'Plantilla publicacion'!$A$3:$M$502,11,0)</f>
        <v>2025-01-20</v>
      </c>
      <c r="L14" s="107" t="str">
        <f>VLOOKUP(B14,'Plantilla publicacion'!$A$3:$M$502,12,0)</f>
        <v>2025-11-28</v>
      </c>
      <c r="M14" s="107">
        <f>IF(ISERROR(VLOOKUP(B14,'Plantilla publicacion'!$A$3:$P$501,16,0)),"NA",VLOOKUP(B14,'Plantilla publicacion'!$A$3:$P$501,16,0))</f>
        <v>0</v>
      </c>
      <c r="N14" s="108" t="str">
        <f>VLOOKUP(B14,'Plantilla publicacion'!$A$3:$M$502,13,0)</f>
        <v>10-OFICINA  ASESORA JURÍDICA;
20-OFICINA DE TECNOLOGÍA E INFORMÁTICA;
2000-DESPACHO DEL SUPERINTENDENTE DELEGADO PARA LA PROPIEDAD INDUSTRIAL;
2010-DIRECCION DE SIGNOS DISTINTIVOS;
2020-DIRECCIÓN DE NUEVAS CREACIONES</v>
      </c>
    </row>
    <row r="15" spans="1:14" ht="63.75" x14ac:dyDescent="0.25">
      <c r="A15" s="13" t="str">
        <f>VLOOKUP(B15,'Plantilla publicacion'!$A$3:$B$502,2,0)</f>
        <v>Actividad propia</v>
      </c>
      <c r="B15" s="109" t="s">
        <v>1197</v>
      </c>
      <c r="C15" s="164"/>
      <c r="D15" s="164">
        <f>VLOOKUP(B15,'Plantilla publicacion'!$A$3:$M$502,6,0)</f>
        <v>0</v>
      </c>
      <c r="E15" s="164"/>
      <c r="F15" s="164"/>
      <c r="G15" s="164">
        <f>VLOOKUP(B15,'Plantilla publicacion'!$A$3:$M$502,7,0)</f>
        <v>0</v>
      </c>
      <c r="H15" s="6" t="str">
        <f>VLOOKUP(B15,'Plantilla publicacion'!$A$3:$M$502,8,0)</f>
        <v>Identificar los tipos de evidencia y fuentes que requieren de conservación en los trámites de PI  (Informe sobre tipos de evidencia y fuentes de conservación elaborado)</v>
      </c>
      <c r="I15" s="6">
        <f>VLOOKUP(B15,'Plantilla publicacion'!$A$3:$M$502,9,0)</f>
        <v>1</v>
      </c>
      <c r="J15" s="6" t="str">
        <f>VLOOKUP(B15,'Plantilla publicacion'!$A$3:$M$502,10,0)</f>
        <v>Númerica</v>
      </c>
      <c r="K15" s="7" t="str">
        <f>VLOOKUP(B15,'Plantilla publicacion'!$A$3:$M$502,11,0)</f>
        <v>2025-01-20</v>
      </c>
      <c r="L15" s="7" t="str">
        <f>VLOOKUP(B15,'Plantilla publicacion'!$A$3:$M$502,12,0)</f>
        <v>2025-02-28</v>
      </c>
      <c r="M15" s="59"/>
      <c r="N15" s="110" t="str">
        <f>VLOOKUP(B15,'Plantilla publicacion'!$A$3:$M$502,13,0)</f>
        <v>20-OFICINA DE TECNOLOGÍA E INFORMÁTICA;
2000-DESPACHO DEL SUPERINTENDENTE DELEGADO PARA LA PROPIEDAD INDUSTRIAL;
2010-DIRECCION DE SIGNOS DISTINTIVOS;
2020-DIRECCIÓN DE NUEVAS CREACIONES</v>
      </c>
    </row>
    <row r="16" spans="1:14" ht="25.5" x14ac:dyDescent="0.25">
      <c r="A16" s="13" t="str">
        <f>VLOOKUP(B16,'Plantilla publicacion'!$A$3:$B$502,2,0)</f>
        <v>Actividad sin participación</v>
      </c>
      <c r="B16" s="109" t="s">
        <v>1200</v>
      </c>
      <c r="C16" s="164"/>
      <c r="D16" s="164">
        <f>VLOOKUP(B16,'Plantilla publicacion'!$A$3:$M$502,6,0)</f>
        <v>0</v>
      </c>
      <c r="E16" s="164"/>
      <c r="F16" s="164"/>
      <c r="G16" s="164">
        <f>VLOOKUP(B16,'Plantilla publicacion'!$A$3:$M$502,7,0)</f>
        <v>0</v>
      </c>
      <c r="H16" s="6" t="str">
        <f>VLOOKUP(B16,'Plantilla publicacion'!$A$3:$M$502,8,0)</f>
        <v>Realizar un análisis de las leyes y regulaciones sobre la conservación de evidencias digitales  (Documento de análisis elaborado)</v>
      </c>
      <c r="I16" s="6">
        <f>VLOOKUP(B16,'Plantilla publicacion'!$A$3:$M$502,9,0)</f>
        <v>1</v>
      </c>
      <c r="J16" s="6" t="str">
        <f>VLOOKUP(B16,'Plantilla publicacion'!$A$3:$M$502,10,0)</f>
        <v>Númerica</v>
      </c>
      <c r="K16" s="7" t="str">
        <f>VLOOKUP(B16,'Plantilla publicacion'!$A$3:$M$502,11,0)</f>
        <v>2025-01-20</v>
      </c>
      <c r="L16" s="7" t="str">
        <f>VLOOKUP(B16,'Plantilla publicacion'!$A$3:$M$502,12,0)</f>
        <v>2025-02-28</v>
      </c>
      <c r="M16" s="59"/>
      <c r="N16" s="110" t="str">
        <f>VLOOKUP(B16,'Plantilla publicacion'!$A$3:$M$502,13,0)</f>
        <v>10-OFICINA  ASESORA JURÍDICA</v>
      </c>
    </row>
    <row r="17" spans="1:14" ht="63.75" x14ac:dyDescent="0.25">
      <c r="A17" s="13" t="str">
        <f>VLOOKUP(B17,'Plantilla publicacion'!$A$3:$B$502,2,0)</f>
        <v>Actividad propia</v>
      </c>
      <c r="B17" s="109" t="s">
        <v>1203</v>
      </c>
      <c r="C17" s="164"/>
      <c r="D17" s="164">
        <f>VLOOKUP(B17,'Plantilla publicacion'!$A$3:$M$502,6,0)</f>
        <v>0</v>
      </c>
      <c r="E17" s="164"/>
      <c r="F17" s="164"/>
      <c r="G17" s="164">
        <f>VLOOKUP(B17,'Plantilla publicacion'!$A$3:$M$502,7,0)</f>
        <v>0</v>
      </c>
      <c r="H17" s="6" t="str">
        <f>VLOOKUP(B17,'Plantilla publicacion'!$A$3:$M$502,8,0)</f>
        <v>Definir la estructura y contenido del Protocolo (Documento con la estructura y contenido definido)</v>
      </c>
      <c r="I17" s="6">
        <f>VLOOKUP(B17,'Plantilla publicacion'!$A$3:$M$502,9,0)</f>
        <v>1</v>
      </c>
      <c r="J17" s="6" t="str">
        <f>VLOOKUP(B17,'Plantilla publicacion'!$A$3:$M$502,10,0)</f>
        <v>Númerica</v>
      </c>
      <c r="K17" s="7" t="str">
        <f>VLOOKUP(B17,'Plantilla publicacion'!$A$3:$M$502,11,0)</f>
        <v>2025-03-03</v>
      </c>
      <c r="L17" s="7" t="str">
        <f>VLOOKUP(B17,'Plantilla publicacion'!$A$3:$M$502,12,0)</f>
        <v>2025-04-30</v>
      </c>
      <c r="M17" s="59"/>
      <c r="N17" s="110" t="str">
        <f>VLOOKUP(B17,'Plantilla publicacion'!$A$3:$M$502,13,0)</f>
        <v>20-OFICINA DE TECNOLOGÍA E INFORMÁTICA;
2000-DESPACHO DEL SUPERINTENDENTE DELEGADO PARA LA PROPIEDAD INDUSTRIAL;
2010-DIRECCION DE SIGNOS DISTINTIVOS;
2020-DIRECCIÓN DE NUEVAS CREACIONES</v>
      </c>
    </row>
    <row r="18" spans="1:14" ht="64.5" thickBot="1" x14ac:dyDescent="0.3">
      <c r="A18" s="13" t="str">
        <f>VLOOKUP(B18,'Plantilla publicacion'!$A$3:$B$502,2,0)</f>
        <v>Actividad propia</v>
      </c>
      <c r="B18" s="111" t="s">
        <v>1204</v>
      </c>
      <c r="C18" s="165"/>
      <c r="D18" s="165">
        <f>VLOOKUP(B18,'Plantilla publicacion'!$A$3:$M$502,6,0)</f>
        <v>0</v>
      </c>
      <c r="E18" s="165"/>
      <c r="F18" s="165"/>
      <c r="G18" s="165">
        <f>VLOOKUP(B18,'Plantilla publicacion'!$A$3:$M$502,7,0)</f>
        <v>0</v>
      </c>
      <c r="H18" s="113" t="str">
        <f>VLOOKUP(B18,'Plantilla publicacion'!$A$3:$M$502,8,0)</f>
        <v>Elaborar el protocolo para la conservación de evidencias en el entorno digital (Protocolo elaborado)</v>
      </c>
      <c r="I18" s="113">
        <f>VLOOKUP(B18,'Plantilla publicacion'!$A$3:$M$502,9,0)</f>
        <v>1</v>
      </c>
      <c r="J18" s="113" t="str">
        <f>VLOOKUP(B18,'Plantilla publicacion'!$A$3:$M$502,10,0)</f>
        <v>Númerica</v>
      </c>
      <c r="K18" s="114" t="str">
        <f>VLOOKUP(B18,'Plantilla publicacion'!$A$3:$M$502,11,0)</f>
        <v>2025-05-05</v>
      </c>
      <c r="L18" s="114" t="str">
        <f>VLOOKUP(B18,'Plantilla publicacion'!$A$3:$M$502,12,0)</f>
        <v>2025-11-28</v>
      </c>
      <c r="M18" s="115"/>
      <c r="N18" s="116" t="str">
        <f>VLOOKUP(B18,'Plantilla publicacion'!$A$3:$M$502,13,0)</f>
        <v>20-OFICINA DE TECNOLOGÍA E INFORMÁTICA;
2000-DESPACHO DEL SUPERINTENDENTE DELEGADO PARA LA PROPIEDAD INDUSTRIAL;
2010-DIRECCION DE SIGNOS DISTINTIVOS;
2020-DIRECCIÓN DE NUEVAS CREACIONES</v>
      </c>
    </row>
    <row r="19" spans="1:14" s="12" customFormat="1" ht="51" x14ac:dyDescent="0.25">
      <c r="A19" s="5" t="str">
        <f>VLOOKUP(B19,'Plantilla publicacion'!$A$3:$B$502,2,0)</f>
        <v>Producto</v>
      </c>
      <c r="B19" s="15" t="s">
        <v>1661</v>
      </c>
      <c r="C19" s="164" t="str">
        <f>VLOOKUP(B19,'Plantilla publicacion'!$A$3:$R$502,17,0)</f>
        <v>PND - 5-31-5-d- Convergencia regional - Gobierno digital para la gente / PES - Transformación Institucional</v>
      </c>
      <c r="D19" s="164" t="str">
        <f>VLOOKUP(B19,'Plantilla publicacion'!$A$3:$M$502,6,0)</f>
        <v>62-Fortalecer la infraestructura, uso y aprovechamiento de las tecnologías de la información, para optimizar la capacidad institucional</v>
      </c>
      <c r="E19" s="164" t="str">
        <f>VLOOKUP(B19,'Plantilla publicacion'!$A$3:$O$502,14,0)</f>
        <v>109-Cumplimiento de productos del PAI asociados a Fortalecer la infraestructura, uso y aprovechamiento de las tecnologías de la información, para optimizar la capacidad institucional</v>
      </c>
      <c r="F19" s="164" t="str">
        <f>VLOOKUP(B19,'Plantilla publicacion'!$A$3:$P$502,15,0)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9" s="164" t="str">
        <f>VLOOKUP(B19,'Plantilla publicacion'!$A$3:$M$502,7,0)</f>
        <v>FUNCIONAMIENTO</v>
      </c>
      <c r="H19" s="15" t="str">
        <f>VLOOKUP(B19,'Plantilla publicacion'!$A$3:$M$502,8,0)</f>
        <v>Estrategia para una eficiente y efectiva gestión archivística que garantice la transición al expediente electrónico, implementada (documento con la estrategia definida, seguimiento al plan de trabajo y evidencias de su cumplimiento)</v>
      </c>
      <c r="I19" s="15">
        <f>VLOOKUP(B19,'Plantilla publicacion'!$A$3:$M$502,9,0)</f>
        <v>100</v>
      </c>
      <c r="J19" s="15" t="str">
        <f>VLOOKUP(B19,'Plantilla publicacion'!$A$3:$M$502,10,0)</f>
        <v>Porcentual</v>
      </c>
      <c r="K19" s="15" t="str">
        <f>VLOOKUP(B19,'Plantilla publicacion'!$A$3:$M$502,11,0)</f>
        <v>2025-02-03</v>
      </c>
      <c r="L19" s="15" t="str">
        <f>VLOOKUP(B19,'Plantilla publicacion'!$A$3:$M$502,12,0)</f>
        <v>2025-12-19</v>
      </c>
      <c r="M19" s="15">
        <f>IF(ISERROR(VLOOKUP(B19,'Plantilla publicacion'!$A$3:$P$501,16,0)),"NA",VLOOKUP(B19,'Plantilla publicacion'!$A$3:$P$501,16,0))</f>
        <v>0</v>
      </c>
      <c r="N19" s="15" t="str">
        <f>VLOOKUP(B19,'Plantilla publicacion'!$A$3:$M$502,13,0)</f>
        <v>141-GRUPO DE TRABAJO DE GESTIÓN DOCUMENTAL Y ARCHIVO</v>
      </c>
    </row>
    <row r="20" spans="1:14" ht="51" x14ac:dyDescent="0.25">
      <c r="A20" s="13" t="str">
        <f>VLOOKUP(B20,'Plantilla publicacion'!$A$3:$B$502,2,0)</f>
        <v>Actividad propia</v>
      </c>
      <c r="B20" s="6" t="s">
        <v>1664</v>
      </c>
      <c r="C20" s="164"/>
      <c r="D20" s="164">
        <f>VLOOKUP(B20,'Plantilla publicacion'!$A$3:$M$502,6,0)</f>
        <v>0</v>
      </c>
      <c r="E20" s="164"/>
      <c r="F20" s="164"/>
      <c r="G20" s="164">
        <f>VLOOKUP(B20,'Plantilla publicacion'!$A$3:$M$502,7,0)</f>
        <v>0</v>
      </c>
      <c r="H20" s="6" t="str">
        <f>VLOOKUP(B20,'Plantilla publicacion'!$A$3:$M$502,8,0)</f>
        <v>Definir la estrategia que garantizará la transición al expediente electrónico. (Incluye metas, plazos, recursos necesarios y etapas de implementación) (documento con la estrategia definida / único entregable)</v>
      </c>
      <c r="I20" s="6">
        <f>VLOOKUP(B20,'Plantilla publicacion'!$A$3:$M$502,9,0)</f>
        <v>1</v>
      </c>
      <c r="J20" s="6" t="str">
        <f>VLOOKUP(B20,'Plantilla publicacion'!$A$3:$M$502,10,0)</f>
        <v>Númerica</v>
      </c>
      <c r="K20" s="7" t="str">
        <f>VLOOKUP(B20,'Plantilla publicacion'!$A$3:$M$502,11,0)</f>
        <v>2025-02-03</v>
      </c>
      <c r="L20" s="7" t="str">
        <f>VLOOKUP(B20,'Plantilla publicacion'!$A$3:$M$502,12,0)</f>
        <v>2025-04-25</v>
      </c>
      <c r="M20" s="59"/>
      <c r="N20" s="17" t="str">
        <f>VLOOKUP(B20,'Plantilla publicacion'!$A$3:$M$502,13,0)</f>
        <v>141-GRUPO DE TRABAJO DE GESTIÓN DOCUMENTAL Y ARCHIVO</v>
      </c>
    </row>
    <row r="21" spans="1:14" ht="38.25" x14ac:dyDescent="0.25">
      <c r="A21" s="13" t="str">
        <f>VLOOKUP(B21,'Plantilla publicacion'!$A$3:$B$502,2,0)</f>
        <v>Actividad propia</v>
      </c>
      <c r="B21" s="6" t="s">
        <v>1667</v>
      </c>
      <c r="C21" s="164"/>
      <c r="D21" s="164">
        <f>VLOOKUP(B21,'Plantilla publicacion'!$A$3:$M$502,6,0)</f>
        <v>0</v>
      </c>
      <c r="E21" s="164"/>
      <c r="F21" s="164"/>
      <c r="G21" s="164">
        <f>VLOOKUP(B21,'Plantilla publicacion'!$A$3:$M$502,7,0)</f>
        <v>0</v>
      </c>
      <c r="H21" s="6" t="str">
        <f>VLOOKUP(B21,'Plantilla publicacion'!$A$3:$M$502,8,0)</f>
        <v>Elaborar un plan de trabajo que defina las actividades,  fechas y responsbales, que permitan la implementación de la estrategia definida (plan de trabajo / único entregable)</v>
      </c>
      <c r="I21" s="6">
        <f>VLOOKUP(B21,'Plantilla publicacion'!$A$3:$M$502,9,0)</f>
        <v>1</v>
      </c>
      <c r="J21" s="6" t="str">
        <f>VLOOKUP(B21,'Plantilla publicacion'!$A$3:$M$502,10,0)</f>
        <v>Númerica</v>
      </c>
      <c r="K21" s="7" t="str">
        <f>VLOOKUP(B21,'Plantilla publicacion'!$A$3:$M$502,11,0)</f>
        <v>2025-04-28</v>
      </c>
      <c r="L21" s="7" t="str">
        <f>VLOOKUP(B21,'Plantilla publicacion'!$A$3:$M$502,12,0)</f>
        <v>2025-05-16</v>
      </c>
      <c r="M21" s="59"/>
      <c r="N21" s="17" t="str">
        <f>VLOOKUP(B21,'Plantilla publicacion'!$A$3:$M$502,13,0)</f>
        <v>141-GRUPO DE TRABAJO DE GESTIÓN DOCUMENTAL Y ARCHIVO</v>
      </c>
    </row>
    <row r="22" spans="1:14" ht="39" thickBot="1" x14ac:dyDescent="0.3">
      <c r="A22" s="13" t="str">
        <f>VLOOKUP(B22,'Plantilla publicacion'!$A$3:$B$502,2,0)</f>
        <v>Actividad propia</v>
      </c>
      <c r="B22" s="11" t="s">
        <v>1671</v>
      </c>
      <c r="C22" s="164"/>
      <c r="D22" s="164">
        <f>VLOOKUP(B22,'Plantilla publicacion'!$A$3:$M$502,6,0)</f>
        <v>0</v>
      </c>
      <c r="E22" s="164"/>
      <c r="F22" s="164"/>
      <c r="G22" s="164">
        <f>VLOOKUP(B22,'Plantilla publicacion'!$A$3:$M$502,7,0)</f>
        <v>0</v>
      </c>
      <c r="H22" s="11" t="str">
        <f>VLOOKUP(B22,'Plantilla publicacion'!$A$3:$M$502,8,0)</f>
        <v>Ejecutar las actividades del plan de trabajo planificadas para la vigencia 2025 (Seguimiento al plan de trabajo y evidencias de su cumplimiento)</v>
      </c>
      <c r="I22" s="11">
        <f>VLOOKUP(B22,'Plantilla publicacion'!$A$3:$M$502,9,0)</f>
        <v>100</v>
      </c>
      <c r="J22" s="11" t="str">
        <f>VLOOKUP(B22,'Plantilla publicacion'!$A$3:$M$502,10,0)</f>
        <v>Porcentual</v>
      </c>
      <c r="K22" s="117" t="str">
        <f>VLOOKUP(B22,'Plantilla publicacion'!$A$3:$M$502,11,0)</f>
        <v>2025-05-19</v>
      </c>
      <c r="L22" s="117" t="str">
        <f>VLOOKUP(B22,'Plantilla publicacion'!$A$3:$M$502,12,0)</f>
        <v>2025-12-19</v>
      </c>
      <c r="M22" s="59"/>
      <c r="N22" s="119" t="str">
        <f>VLOOKUP(B22,'Plantilla publicacion'!$A$3:$M$502,13,0)</f>
        <v>141-GRUPO DE TRABAJO DE GESTIÓN DOCUMENTAL Y ARCHIVO</v>
      </c>
    </row>
    <row r="23" spans="1:14" s="12" customFormat="1" ht="25.5" x14ac:dyDescent="0.25">
      <c r="A23" s="5" t="str">
        <f>VLOOKUP(B23,'Plantilla publicacion'!$A$3:$B$502,2,0)</f>
        <v>Producto</v>
      </c>
      <c r="B23" s="105" t="s">
        <v>1674</v>
      </c>
      <c r="C23" s="166" t="str">
        <f>VLOOKUP(B23,'Plantilla publicacion'!$A$3:$R$502,17,0)</f>
        <v>PND - 5-31-5-b- Convergencia regional - Entidades públicas territoriales y nacionales fortalecidas / PES - Transformación Institucional</v>
      </c>
      <c r="D23" s="166" t="str">
        <f>VLOOKUP(B23,'Plantilla publicacion'!$A$3:$M$502,6,0)</f>
        <v>60-Fortalecer el Sistema Integral de Gestión Institucional en el marco del Modelo Integrado de Planeación y gestión para mejorar la prestación del servicio.</v>
      </c>
      <c r="E23" s="166" t="str">
        <f>VLOOKUP(B23,'Plantilla publicacion'!$A$3:$O$502,14,0)</f>
        <v>106-Cumplimiento de productos del PAI asociados a Fortalecer el Sistema Integral de Gestión Institucional para mejorar la prestación del servicio.</v>
      </c>
      <c r="F23" s="166" t="str">
        <f>VLOOKUP(B23,'Plantilla publicacion'!$A$3:$P$502,15,0)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3" s="166" t="str">
        <f>VLOOKUP(B23,'Plantilla publicacion'!$A$3:$M$502,7,0)</f>
        <v>FUNCIONAMIENTO</v>
      </c>
      <c r="H23" s="107" t="str">
        <f>VLOOKUP(B23,'Plantilla publicacion'!$A$3:$M$502,8,0)</f>
        <v>Plan Institucional de Archivos publicado y ejecutado (Plan ejecutado con seguimiento / Link de publicación)</v>
      </c>
      <c r="I23" s="107">
        <f>VLOOKUP(B23,'Plantilla publicacion'!$A$3:$M$502,9,0)</f>
        <v>100</v>
      </c>
      <c r="J23" s="107" t="str">
        <f>VLOOKUP(B23,'Plantilla publicacion'!$A$3:$M$502,10,0)</f>
        <v>Porcentual</v>
      </c>
      <c r="K23" s="107" t="str">
        <f>VLOOKUP(B23,'Plantilla publicacion'!$A$3:$M$502,11,0)</f>
        <v>2025-01-14</v>
      </c>
      <c r="L23" s="107" t="str">
        <f>VLOOKUP(B23,'Plantilla publicacion'!$A$3:$M$502,12,0)</f>
        <v>2025-12-19</v>
      </c>
      <c r="M23" s="107" t="str">
        <f>IF(ISERROR(VLOOKUP(B23,'Plantilla publicacion'!$A$3:$P$501,16,0)),"NA",VLOOKUP(B23,'Plantilla publicacion'!$A$3:$P$501,16,0))</f>
        <v>PES_20230204 / PEI_26 / DECRETO 612</v>
      </c>
      <c r="N23" s="108" t="str">
        <f>VLOOKUP(B23,'Plantilla publicacion'!$A$3:$M$502,13,0)</f>
        <v>141-GRUPO DE TRABAJO DE GESTIÓN DOCUMENTAL Y ARCHIVO</v>
      </c>
    </row>
    <row r="24" spans="1:14" ht="25.5" x14ac:dyDescent="0.25">
      <c r="A24" s="13" t="str">
        <f>VLOOKUP(B24,'Plantilla publicacion'!$A$3:$B$502,2,0)</f>
        <v>Actividad propia</v>
      </c>
      <c r="B24" s="109" t="s">
        <v>1676</v>
      </c>
      <c r="C24" s="164"/>
      <c r="D24" s="164">
        <f>VLOOKUP(B24,'Plantilla publicacion'!$A$3:$M$502,6,0)</f>
        <v>0</v>
      </c>
      <c r="E24" s="164"/>
      <c r="F24" s="164"/>
      <c r="G24" s="164">
        <f>VLOOKUP(B24,'Plantilla publicacion'!$A$3:$M$502,7,0)</f>
        <v>0</v>
      </c>
      <c r="H24" s="6" t="str">
        <f>VLOOKUP(B24,'Plantilla publicacion'!$A$3:$M$502,8,0)</f>
        <v>Actualizar y publicar el Plan Institucional de Archivo 2025 (Documento del Plan Institucional de Archivos, actualizado).)</v>
      </c>
      <c r="I24" s="6">
        <f>VLOOKUP(B24,'Plantilla publicacion'!$A$3:$M$502,9,0)</f>
        <v>1</v>
      </c>
      <c r="J24" s="6" t="str">
        <f>VLOOKUP(B24,'Plantilla publicacion'!$A$3:$M$502,10,0)</f>
        <v>Númerica</v>
      </c>
      <c r="K24" s="7" t="str">
        <f>VLOOKUP(B24,'Plantilla publicacion'!$A$3:$M$502,11,0)</f>
        <v>2025-01-14</v>
      </c>
      <c r="L24" s="7" t="str">
        <f>VLOOKUP(B24,'Plantilla publicacion'!$A$3:$M$502,12,0)</f>
        <v>2025-01-31</v>
      </c>
      <c r="M24" s="59"/>
      <c r="N24" s="110" t="str">
        <f>VLOOKUP(B24,'Plantilla publicacion'!$A$3:$M$502,13,0)</f>
        <v>141-GRUPO DE TRABAJO DE GESTIÓN DOCUMENTAL Y ARCHIVO</v>
      </c>
    </row>
    <row r="25" spans="1:14" ht="25.5" x14ac:dyDescent="0.25">
      <c r="A25" s="13" t="str">
        <f>VLOOKUP(B25,'Plantilla publicacion'!$A$3:$B$502,2,0)</f>
        <v>Actividad propia</v>
      </c>
      <c r="B25" s="109" t="s">
        <v>1678</v>
      </c>
      <c r="C25" s="164"/>
      <c r="D25" s="164">
        <f>VLOOKUP(B25,'Plantilla publicacion'!$A$3:$M$502,6,0)</f>
        <v>0</v>
      </c>
      <c r="E25" s="164"/>
      <c r="F25" s="164"/>
      <c r="G25" s="164">
        <f>VLOOKUP(B25,'Plantilla publicacion'!$A$3:$M$502,7,0)</f>
        <v>0</v>
      </c>
      <c r="H25" s="6" t="str">
        <f>VLOOKUP(B25,'Plantilla publicacion'!$A$3:$M$502,8,0)</f>
        <v>Formular el plan institucional de Archivo (Documento de Plan de Trabajo para el seguimiento de la ejecución)</v>
      </c>
      <c r="I25" s="6">
        <f>VLOOKUP(B25,'Plantilla publicacion'!$A$3:$M$502,9,0)</f>
        <v>1</v>
      </c>
      <c r="J25" s="6" t="str">
        <f>VLOOKUP(B25,'Plantilla publicacion'!$A$3:$M$502,10,0)</f>
        <v>Númerica</v>
      </c>
      <c r="K25" s="7" t="str">
        <f>VLOOKUP(B25,'Plantilla publicacion'!$A$3:$M$502,11,0)</f>
        <v>2025-01-14</v>
      </c>
      <c r="L25" s="7" t="str">
        <f>VLOOKUP(B25,'Plantilla publicacion'!$A$3:$M$502,12,0)</f>
        <v>2025-01-31</v>
      </c>
      <c r="M25" s="59"/>
      <c r="N25" s="110" t="str">
        <f>VLOOKUP(B25,'Plantilla publicacion'!$A$3:$M$502,13,0)</f>
        <v>141-GRUPO DE TRABAJO DE GESTIÓN DOCUMENTAL Y ARCHIVO</v>
      </c>
    </row>
    <row r="26" spans="1:14" ht="26.25" thickBot="1" x14ac:dyDescent="0.3">
      <c r="A26" s="13" t="str">
        <f>VLOOKUP(B26,'Plantilla publicacion'!$A$3:$B$502,2,0)</f>
        <v>Actividad propia</v>
      </c>
      <c r="B26" s="111" t="s">
        <v>1680</v>
      </c>
      <c r="C26" s="165"/>
      <c r="D26" s="165">
        <f>VLOOKUP(B26,'Plantilla publicacion'!$A$3:$M$502,6,0)</f>
        <v>0</v>
      </c>
      <c r="E26" s="165"/>
      <c r="F26" s="165"/>
      <c r="G26" s="165">
        <f>VLOOKUP(B26,'Plantilla publicacion'!$A$3:$M$502,7,0)</f>
        <v>0</v>
      </c>
      <c r="H26" s="113" t="str">
        <f>VLOOKUP(B26,'Plantilla publicacion'!$A$3:$M$502,8,0)</f>
        <v>Ejecutar el Plan de Trabajo del Plan Institucional de Archivos 2025 (informes de avance de ejecución del plan de trabajo)</v>
      </c>
      <c r="I26" s="113">
        <f>VLOOKUP(B26,'Plantilla publicacion'!$A$3:$M$502,9,0)</f>
        <v>100</v>
      </c>
      <c r="J26" s="113" t="str">
        <f>VLOOKUP(B26,'Plantilla publicacion'!$A$3:$M$502,10,0)</f>
        <v>Porcentual</v>
      </c>
      <c r="K26" s="114" t="str">
        <f>VLOOKUP(B26,'Plantilla publicacion'!$A$3:$M$502,11,0)</f>
        <v>2025-02-03</v>
      </c>
      <c r="L26" s="114" t="str">
        <f>VLOOKUP(B26,'Plantilla publicacion'!$A$3:$M$502,12,0)</f>
        <v>2025-12-19</v>
      </c>
      <c r="M26" s="115"/>
      <c r="N26" s="116" t="str">
        <f>VLOOKUP(B26,'Plantilla publicacion'!$A$3:$M$502,13,0)</f>
        <v>141-GRUPO DE TRABAJO DE GESTIÓN DOCUMENTAL Y ARCHIVO</v>
      </c>
    </row>
    <row r="27" spans="1:14" s="12" customFormat="1" ht="38.25" x14ac:dyDescent="0.25">
      <c r="A27" s="5" t="str">
        <f>VLOOKUP(B27,'Plantilla publicacion'!$A$3:$B$502,2,0)</f>
        <v>Producto</v>
      </c>
      <c r="B27" s="105" t="s">
        <v>1682</v>
      </c>
      <c r="C27" s="166" t="str">
        <f>VLOOKUP(B27,'Plantilla publicacion'!$A$3:$R$502,17,0)</f>
        <v>PND - 5-31-5-b- Convergencia regional - Entidades públicas territoriales y nacionales fortalecidas / PES - Transformación Institucional</v>
      </c>
      <c r="D27" s="166" t="str">
        <f>VLOOKUP(B27,'Plantilla publicacion'!$A$3:$M$502,6,0)</f>
        <v>81-Mejorar la oportunidad en la atención de trámites y servicios.</v>
      </c>
      <c r="E27" s="166" t="str">
        <f>VLOOKUP(B27,'Plantilla publicacion'!$A$3:$O$502,14,0)</f>
        <v>138-Avance promedio de cumplimiento de productos asociados a mejorar la oportunidad en la atención de trámites y servicios.</v>
      </c>
      <c r="F27" s="166" t="str">
        <f>VLOOKUP(B27,'Plantilla publicacion'!$A$3:$P$502,15,0)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 s="166" t="str">
        <f>VLOOKUP(B27,'Plantilla publicacion'!$A$3:$M$502,7,0)</f>
        <v>C-3599-0200-0005-53105b</v>
      </c>
      <c r="H27" s="107" t="str">
        <f>VLOOKUP(B27,'Plantilla publicacion'!$A$3:$M$502,8,0)</f>
        <v>Servicios complementarios de gestión documental con radicados de entrada, traslados y salidas, realizados.(Informe anual de servicios complementarios de gestión documental)</v>
      </c>
      <c r="I27" s="107">
        <f>VLOOKUP(B27,'Plantilla publicacion'!$A$3:$M$502,9,0)</f>
        <v>3357800</v>
      </c>
      <c r="J27" s="107" t="str">
        <f>VLOOKUP(B27,'Plantilla publicacion'!$A$3:$M$502,10,0)</f>
        <v>Númerica</v>
      </c>
      <c r="K27" s="107" t="str">
        <f>VLOOKUP(B27,'Plantilla publicacion'!$A$3:$M$502,11,0)</f>
        <v>2025-01-02</v>
      </c>
      <c r="L27" s="107" t="str">
        <f>VLOOKUP(B27,'Plantilla publicacion'!$A$3:$M$502,12,0)</f>
        <v>2025-12-31</v>
      </c>
      <c r="M27" s="15">
        <f>IF(ISERROR(VLOOKUP(B27,'Plantilla publicacion'!$A$3:$P$501,16,0)),"NA",VLOOKUP(B27,'Plantilla publicacion'!$A$3:$P$501,16,0))</f>
        <v>0</v>
      </c>
      <c r="N27" s="108" t="str">
        <f>VLOOKUP(B27,'Plantilla publicacion'!$A$3:$M$502,13,0)</f>
        <v>141-GRUPO DE TRABAJO DE GESTIÓN DOCUMENTAL Y ARCHIVO</v>
      </c>
    </row>
    <row r="28" spans="1:14" ht="39" thickBot="1" x14ac:dyDescent="0.3">
      <c r="A28" s="13" t="str">
        <f>VLOOKUP(B28,'Plantilla publicacion'!$A$3:$B$502,2,0)</f>
        <v>Actividad propia</v>
      </c>
      <c r="B28" s="111" t="s">
        <v>1684</v>
      </c>
      <c r="C28" s="165"/>
      <c r="D28" s="165">
        <f>VLOOKUP(B28,'Plantilla publicacion'!$A$3:$M$502,6,0)</f>
        <v>0</v>
      </c>
      <c r="E28" s="165"/>
      <c r="F28" s="165"/>
      <c r="G28" s="165">
        <f>VLOOKUP(B28,'Plantilla publicacion'!$A$3:$M$502,7,0)</f>
        <v>0</v>
      </c>
      <c r="H28" s="113" t="str">
        <f>VLOOKUP(B28,'Plantilla publicacion'!$A$3:$M$502,8,0)</f>
        <v>Realizar los servicios complementarios de gestión a los documentos internos y externos radicados en la entidad (Informes de servicios complementarios de gestión documental)</v>
      </c>
      <c r="I28" s="113">
        <f>VLOOKUP(B28,'Plantilla publicacion'!$A$3:$M$502,9,0)</f>
        <v>3357800</v>
      </c>
      <c r="J28" s="113" t="str">
        <f>VLOOKUP(B28,'Plantilla publicacion'!$A$3:$M$502,10,0)</f>
        <v>Númerica</v>
      </c>
      <c r="K28" s="114" t="str">
        <f>VLOOKUP(B28,'Plantilla publicacion'!$A$3:$M$502,11,0)</f>
        <v>2025-01-02</v>
      </c>
      <c r="L28" s="114" t="str">
        <f>VLOOKUP(B28,'Plantilla publicacion'!$A$3:$M$502,12,0)</f>
        <v>2025-12-31</v>
      </c>
      <c r="M28" s="115"/>
      <c r="N28" s="116" t="str">
        <f>VLOOKUP(B28,'Plantilla publicacion'!$A$3:$M$502,13,0)</f>
        <v>141-GRUPO DE TRABAJO DE GESTIÓN DOCUMENTAL Y ARCHIVO</v>
      </c>
    </row>
    <row r="29" spans="1:14" ht="32.25" customHeight="1" x14ac:dyDescent="0.25">
      <c r="A29" s="13" t="e">
        <f>VLOOKUP(B29,'Plantilla publicacion'!$A$3:$B$502,2,0)</f>
        <v>#N/A</v>
      </c>
      <c r="B29" s="231" t="s">
        <v>51</v>
      </c>
      <c r="C29" s="232"/>
      <c r="D29" s="232"/>
      <c r="E29" s="232"/>
      <c r="F29" s="232"/>
      <c r="G29" s="232"/>
      <c r="H29" s="232"/>
      <c r="I29" s="232"/>
      <c r="J29" s="232"/>
      <c r="K29" s="232"/>
      <c r="L29" s="232"/>
      <c r="M29" s="232"/>
      <c r="N29" s="233"/>
    </row>
  </sheetData>
  <autoFilter ref="A9:B29" xr:uid="{1B55F1BF-235F-4175-858E-E617209E1736}"/>
  <mergeCells count="32">
    <mergeCell ref="B29:N29"/>
    <mergeCell ref="B4:N4"/>
    <mergeCell ref="B6:N6"/>
    <mergeCell ref="B7:N7"/>
    <mergeCell ref="B8:D8"/>
    <mergeCell ref="G8:N8"/>
    <mergeCell ref="B5:L5"/>
    <mergeCell ref="C10:C13"/>
    <mergeCell ref="D10:D13"/>
    <mergeCell ref="E10:E13"/>
    <mergeCell ref="F10:F13"/>
    <mergeCell ref="G10:G13"/>
    <mergeCell ref="C19:C22"/>
    <mergeCell ref="D19:D22"/>
    <mergeCell ref="E19:E22"/>
    <mergeCell ref="F19:F22"/>
    <mergeCell ref="G19:G22"/>
    <mergeCell ref="C23:C26"/>
    <mergeCell ref="D23:D26"/>
    <mergeCell ref="E23:E26"/>
    <mergeCell ref="F23:F26"/>
    <mergeCell ref="G23:G26"/>
    <mergeCell ref="C27:C28"/>
    <mergeCell ref="D27:D28"/>
    <mergeCell ref="E27:E28"/>
    <mergeCell ref="F27:F28"/>
    <mergeCell ref="G27:G28"/>
    <mergeCell ref="C14:C18"/>
    <mergeCell ref="D14:D18"/>
    <mergeCell ref="E14:E18"/>
    <mergeCell ref="F14:F18"/>
    <mergeCell ref="G14:G18"/>
  </mergeCells>
  <conditionalFormatting sqref="B11:B13 A7:XFD8 A6 O6:XFD6 N5:XFD5 A5:C5 B24:B26 B29:XFD29 A30:XFD1048576 B20:B22 B15:B18 H11:XFD13 B28 H28:XFD28 H15:XFD18 A1:G1 I1:XFD1 A2:XFD4 H24:XFD26 H20:XFD22">
    <cfRule type="cellIs" dxfId="97" priority="41" operator="equal">
      <formula>0</formula>
    </cfRule>
  </conditionalFormatting>
  <conditionalFormatting sqref="A11:A13 A24:A26 A28:A29 A20:A22 A15:A18">
    <cfRule type="cellIs" dxfId="96" priority="40" operator="equal">
      <formula>0</formula>
    </cfRule>
  </conditionalFormatting>
  <conditionalFormatting sqref="B6:N6">
    <cfRule type="cellIs" dxfId="95" priority="39" operator="equal">
      <formula>0</formula>
    </cfRule>
  </conditionalFormatting>
  <conditionalFormatting sqref="A10:B10 N10:XFD10 H10:L10">
    <cfRule type="cellIs" dxfId="94" priority="38" operator="equal">
      <formula>0</formula>
    </cfRule>
  </conditionalFormatting>
  <conditionalFormatting sqref="A14:B14 H14:XFD14">
    <cfRule type="cellIs" dxfId="93" priority="37" operator="equal">
      <formula>0</formula>
    </cfRule>
  </conditionalFormatting>
  <conditionalFormatting sqref="A19:B19 H19:L19 N19:XFD19">
    <cfRule type="cellIs" dxfId="92" priority="36" operator="equal">
      <formula>0</formula>
    </cfRule>
  </conditionalFormatting>
  <conditionalFormatting sqref="A23:B23 H23:XFD23">
    <cfRule type="cellIs" dxfId="91" priority="35" operator="equal">
      <formula>0</formula>
    </cfRule>
  </conditionalFormatting>
  <conditionalFormatting sqref="A27:B27 H27:L27 N27:XFD27">
    <cfRule type="cellIs" dxfId="90" priority="34" operator="equal">
      <formula>0</formula>
    </cfRule>
  </conditionalFormatting>
  <conditionalFormatting sqref="A9:XFD9">
    <cfRule type="cellIs" dxfId="89" priority="22" operator="equal">
      <formula>0</formula>
    </cfRule>
  </conditionalFormatting>
  <conditionalFormatting sqref="C10:G10">
    <cfRule type="cellIs" dxfId="88" priority="21" operator="equal">
      <formula>0</formula>
    </cfRule>
  </conditionalFormatting>
  <conditionalFormatting sqref="C14:G14">
    <cfRule type="cellIs" dxfId="87" priority="20" operator="equal">
      <formula>0</formula>
    </cfRule>
  </conditionalFormatting>
  <conditionalFormatting sqref="C27:G27">
    <cfRule type="cellIs" dxfId="86" priority="17" operator="equal">
      <formula>0</formula>
    </cfRule>
  </conditionalFormatting>
  <conditionalFormatting sqref="C19">
    <cfRule type="cellIs" dxfId="85" priority="16" operator="equal">
      <formula>0</formula>
    </cfRule>
  </conditionalFormatting>
  <conditionalFormatting sqref="D19">
    <cfRule type="cellIs" dxfId="84" priority="15" operator="equal">
      <formula>0</formula>
    </cfRule>
  </conditionalFormatting>
  <conditionalFormatting sqref="E19">
    <cfRule type="cellIs" dxfId="83" priority="14" operator="equal">
      <formula>0</formula>
    </cfRule>
  </conditionalFormatting>
  <conditionalFormatting sqref="F19">
    <cfRule type="cellIs" dxfId="82" priority="13" operator="equal">
      <formula>0</formula>
    </cfRule>
  </conditionalFormatting>
  <conditionalFormatting sqref="G19">
    <cfRule type="cellIs" dxfId="81" priority="12" operator="equal">
      <formula>0</formula>
    </cfRule>
  </conditionalFormatting>
  <conditionalFormatting sqref="C23">
    <cfRule type="cellIs" dxfId="80" priority="11" operator="equal">
      <formula>0</formula>
    </cfRule>
  </conditionalFormatting>
  <conditionalFormatting sqref="D23">
    <cfRule type="cellIs" dxfId="79" priority="10" operator="equal">
      <formula>0</formula>
    </cfRule>
  </conditionalFormatting>
  <conditionalFormatting sqref="E23">
    <cfRule type="cellIs" dxfId="78" priority="9" operator="equal">
      <formula>0</formula>
    </cfRule>
  </conditionalFormatting>
  <conditionalFormatting sqref="F23">
    <cfRule type="cellIs" dxfId="77" priority="8" operator="equal">
      <formula>0</formula>
    </cfRule>
  </conditionalFormatting>
  <conditionalFormatting sqref="G23">
    <cfRule type="cellIs" dxfId="76" priority="7" operator="equal">
      <formula>0</formula>
    </cfRule>
  </conditionalFormatting>
  <conditionalFormatting sqref="M10">
    <cfRule type="cellIs" dxfId="75" priority="6" operator="equal">
      <formula>0</formula>
    </cfRule>
  </conditionalFormatting>
  <conditionalFormatting sqref="M19">
    <cfRule type="cellIs" dxfId="74" priority="4" operator="equal">
      <formula>0</formula>
    </cfRule>
  </conditionalFormatting>
  <conditionalFormatting sqref="M27">
    <cfRule type="cellIs" dxfId="73" priority="2" operator="equal">
      <formula>0</formula>
    </cfRule>
  </conditionalFormatting>
  <dataValidations count="4">
    <dataValidation type="list" allowBlank="1" showInputMessage="1" showErrorMessage="1" sqref="G10:G28" xr:uid="{C908F44C-452E-4FFE-ABCE-022B66393A78}">
      <formula1>financiamiento</formula1>
    </dataValidation>
    <dataValidation type="list" allowBlank="1" showInputMessage="1" showErrorMessage="1" sqref="N10:N28" xr:uid="{BDF5A2C0-7AE8-4704-8D70-EDED153E7740}">
      <formula1>area</formula1>
    </dataValidation>
    <dataValidation type="list" allowBlank="1" showErrorMessage="1" sqref="J10:J28" xr:uid="{514E923C-5532-4583-8EAB-680426C7A0EC}">
      <formula1>"1-Númerica,2-Porcentual"</formula1>
    </dataValidation>
    <dataValidation type="list" allowBlank="1" showInputMessage="1" showErrorMessage="1" sqref="C10 C14 C19 C23 C27" xr:uid="{B81FBDAD-71BD-488A-A76C-F39A0AF7285E}">
      <formula1>politicas</formula1>
    </dataValidation>
  </dataValidations>
  <pageMargins left="0.7" right="0.7" top="0.75" bottom="0.75" header="0.3" footer="0.3"/>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Hoja4</vt:lpstr>
      <vt:lpstr>PAI 2025 GPS rempl2)</vt:lpstr>
      <vt:lpstr>Plantilla publicacion</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Conveciones</vt:lpstr>
      <vt:lpstr>PAI 2025 Consolidado</vt:lpstr>
      <vt:lpstr>'Dimensión 1 - Talento Humano '!Área_de_impresión</vt:lpstr>
      <vt:lpstr>'Dimensión 2 - Direccionamiento'!Área_de_impresión</vt:lpstr>
      <vt:lpstr>'Dimensión 3-Gestión con Valor'!Área_de_impresión</vt:lpstr>
      <vt:lpstr>'Dimensión 4 - Evaluación de res'!Área_de_impresión</vt:lpstr>
      <vt:lpstr>'Dimensión 5 - Información y com'!Área_de_impresión</vt:lpstr>
      <vt:lpstr>'Dimensión 6 - GESCO+I'!Área_de_impresión</vt:lpstr>
      <vt:lpstr>'Dimensión 7 - Control Interno'!Área_de_impresión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2025-03-17T20:13:35Z</dcterms:modified>
</cp:coreProperties>
</file>